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dUser\Desktop\Personal\data_science\02-cnn_terminator_vision\"/>
    </mc:Choice>
  </mc:AlternateContent>
  <xr:revisionPtr revIDLastSave="0" documentId="10_ncr:100000_{1F7CC30F-78D3-4B0B-AD75-43FA7E284B19}" xr6:coauthVersionLast="31" xr6:coauthVersionMax="31" xr10:uidLastSave="{00000000-0000-0000-0000-000000000000}"/>
  <bookViews>
    <workbookView xWindow="0" yWindow="0" windowWidth="25200" windowHeight="11775" xr2:uid="{69C40EE6-2E92-4596-80CB-1472D2A0457E}"/>
  </bookViews>
  <sheets>
    <sheet name="steps_1_to_9_simple_examp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4" i="1" l="1"/>
  <c r="AF24" i="1"/>
  <c r="AE24" i="1"/>
  <c r="AC24" i="1"/>
  <c r="AB24" i="1"/>
  <c r="AA24" i="1"/>
  <c r="Y24" i="1"/>
  <c r="X24" i="1"/>
  <c r="W24" i="1"/>
  <c r="AG23" i="1"/>
  <c r="AF23" i="1"/>
  <c r="AE23" i="1"/>
  <c r="AC23" i="1"/>
  <c r="AB23" i="1"/>
  <c r="AA23" i="1"/>
  <c r="Y23" i="1"/>
  <c r="X23" i="1"/>
  <c r="W23" i="1"/>
  <c r="AI22" i="1"/>
  <c r="AG22" i="1"/>
  <c r="AF22" i="1"/>
  <c r="AE22" i="1"/>
  <c r="AC22" i="1"/>
  <c r="AB22" i="1"/>
  <c r="AA22" i="1"/>
  <c r="Y22" i="1"/>
  <c r="X22" i="1"/>
  <c r="AM22" i="1" s="1"/>
  <c r="AR22" i="1" s="1"/>
  <c r="W22" i="1"/>
  <c r="CY17" i="1"/>
  <c r="AG16" i="1"/>
  <c r="AF16" i="1"/>
  <c r="AE16" i="1"/>
  <c r="AC16" i="1"/>
  <c r="AB16" i="1"/>
  <c r="AA16" i="1"/>
  <c r="Y16" i="1"/>
  <c r="X16" i="1"/>
  <c r="W16" i="1"/>
  <c r="AG15" i="1"/>
  <c r="AF15" i="1"/>
  <c r="AE15" i="1"/>
  <c r="AC15" i="1"/>
  <c r="AB15" i="1"/>
  <c r="AA15" i="1"/>
  <c r="Y15" i="1"/>
  <c r="X15" i="1"/>
  <c r="W15" i="1"/>
  <c r="AI14" i="1"/>
  <c r="AG14" i="1"/>
  <c r="AF14" i="1"/>
  <c r="AE14" i="1"/>
  <c r="AC14" i="1"/>
  <c r="AB14" i="1"/>
  <c r="AA14" i="1"/>
  <c r="Y14" i="1"/>
  <c r="AN14" i="1" s="1"/>
  <c r="AS14" i="1" s="1"/>
  <c r="X14" i="1"/>
  <c r="W14" i="1"/>
  <c r="AM14" i="1" l="1"/>
  <c r="AR14" i="1" s="1"/>
  <c r="AL15" i="1"/>
  <c r="AQ15" i="1" s="1"/>
  <c r="AM24" i="1"/>
  <c r="AR24" i="1" s="1"/>
  <c r="AM15" i="1"/>
  <c r="AR15" i="1" s="1"/>
  <c r="AL16" i="1"/>
  <c r="AQ16" i="1" s="1"/>
  <c r="AN22" i="1"/>
  <c r="AS22" i="1" s="1"/>
  <c r="AL23" i="1"/>
  <c r="AQ23" i="1" s="1"/>
  <c r="AN24" i="1"/>
  <c r="AS24" i="1" s="1"/>
  <c r="AL14" i="1"/>
  <c r="AQ14" i="1" s="1"/>
  <c r="AN15" i="1"/>
  <c r="AS15" i="1" s="1"/>
  <c r="AM16" i="1"/>
  <c r="AR16" i="1" s="1"/>
  <c r="AM23" i="1"/>
  <c r="AR23" i="1" s="1"/>
  <c r="AN16" i="1"/>
  <c r="AS16" i="1" s="1"/>
  <c r="AL22" i="1"/>
  <c r="AQ22" i="1" s="1"/>
  <c r="AN23" i="1"/>
  <c r="AS23" i="1" s="1"/>
  <c r="AL24" i="1"/>
  <c r="AQ24" i="1" s="1"/>
  <c r="BE15" i="1"/>
  <c r="BS17" i="1" s="1"/>
  <c r="BD22" i="1" l="1"/>
  <c r="BS18" i="1" s="1"/>
  <c r="BD15" i="1"/>
  <c r="BS16" i="1" s="1"/>
  <c r="BD23" i="1"/>
  <c r="BS20" i="1" s="1"/>
  <c r="BE14" i="1"/>
  <c r="BS15" i="1" s="1"/>
  <c r="BE23" i="1"/>
  <c r="BS21" i="1" s="1"/>
  <c r="BD14" i="1"/>
  <c r="BS14" i="1" s="1"/>
  <c r="BE22" i="1"/>
  <c r="BS19" i="1" s="1"/>
  <c r="CA17" i="1" l="1"/>
  <c r="CK15" i="1" s="1"/>
  <c r="CO15" i="1" s="1"/>
  <c r="CA21" i="1"/>
  <c r="CK16" i="1" s="1"/>
  <c r="CO16" i="1" s="1"/>
  <c r="CA14" i="1"/>
  <c r="CK14" i="1" s="1"/>
  <c r="CK23" i="1" s="1"/>
  <c r="CO14" i="1"/>
  <c r="CK17" i="1" l="1"/>
  <c r="CO17" i="1"/>
  <c r="CQ14" i="1" s="1"/>
  <c r="CZ28" i="1" l="1"/>
  <c r="CV14" i="1"/>
  <c r="CQ16" i="1"/>
  <c r="CV16" i="1" s="1"/>
  <c r="CQ15" i="1"/>
  <c r="CV15" i="1" s="1"/>
  <c r="CQ17" i="1" l="1"/>
  <c r="CV17" i="1"/>
</calcChain>
</file>

<file path=xl/sharedStrings.xml><?xml version="1.0" encoding="utf-8"?>
<sst xmlns="http://schemas.openxmlformats.org/spreadsheetml/2006/main" count="165" uniqueCount="116">
  <si>
    <t>INPUTS</t>
  </si>
  <si>
    <t>FILTERS ("MAGNIFYING GLASSES")</t>
  </si>
  <si>
    <t>CONV 1</t>
  </si>
  <si>
    <t>ReLU - Non-Linear Activation</t>
  </si>
  <si>
    <t>Max Pooling</t>
  </si>
  <si>
    <t>Flatten</t>
  </si>
  <si>
    <t>Logit Score</t>
  </si>
  <si>
    <t>Logit</t>
  </si>
  <si>
    <t>Softmax</t>
  </si>
  <si>
    <t>Cross-Entropy Loss - KL Divergence</t>
  </si>
  <si>
    <t>(Height x Width) x Depth (RGB)</t>
  </si>
  <si>
    <t>Filter size  = (Height x Width) x Depth (of prior layer)</t>
  </si>
  <si>
    <t>Number of feature maps = 2</t>
  </si>
  <si>
    <t xml:space="preserve">                 f(x) = </t>
  </si>
  <si>
    <t>maximum (0, x)</t>
  </si>
  <si>
    <t xml:space="preserve">Max Pooling  = </t>
  </si>
  <si>
    <t>maximum (group of pixels)</t>
  </si>
  <si>
    <t>Transform 3-D shape into</t>
  </si>
  <si>
    <t>(5 x 5) x 3</t>
  </si>
  <si>
    <t>Filter size = (3 x 3) x 3</t>
  </si>
  <si>
    <t>Feature map size = (Height x Width) x Depth (# of feature maps)</t>
  </si>
  <si>
    <t xml:space="preserve">f(input pixel) = </t>
  </si>
  <si>
    <t>maximum (0, input pixel)</t>
  </si>
  <si>
    <t xml:space="preserve">Max Pooling Size = </t>
  </si>
  <si>
    <t>(Height x Width) = 2x2</t>
  </si>
  <si>
    <t>a single vector ("column")</t>
  </si>
  <si>
    <t>Stride = # of pixels to move glass</t>
  </si>
  <si>
    <t>Number of feature maps in CONV 1 = 2</t>
  </si>
  <si>
    <t>(3 x 3) x 2</t>
  </si>
  <si>
    <t xml:space="preserve">Stride = </t>
  </si>
  <si>
    <t>Stride = 1</t>
  </si>
  <si>
    <t>Number of filters ("magnifying glasses") = 2</t>
  </si>
  <si>
    <t>No padding</t>
  </si>
  <si>
    <t>Actual image</t>
  </si>
  <si>
    <t>Weights 1</t>
  </si>
  <si>
    <t>Before ReLU</t>
  </si>
  <si>
    <t>After ReLU</t>
  </si>
  <si>
    <t>After Max Pooling</t>
  </si>
  <si>
    <t>"Sherlock's</t>
  </si>
  <si>
    <t>"Confidence-weighted</t>
  </si>
  <si>
    <t>"How much Sherlock's</t>
  </si>
  <si>
    <t>One-Hot</t>
  </si>
  <si>
    <t>R - Red channel</t>
  </si>
  <si>
    <t>Red to feature map 1</t>
  </si>
  <si>
    <t>Red to feature map 2</t>
  </si>
  <si>
    <t>confidence"</t>
  </si>
  <si>
    <t>probability"</t>
  </si>
  <si>
    <t>prediction diverges from actual"</t>
  </si>
  <si>
    <t>Encoded Labels</t>
  </si>
  <si>
    <t>Unnormalized</t>
  </si>
  <si>
    <t>Normalized</t>
  </si>
  <si>
    <t>cross-entropy</t>
  </si>
  <si>
    <t>Cross-</t>
  </si>
  <si>
    <t>Actual</t>
  </si>
  <si>
    <t>Weights</t>
  </si>
  <si>
    <t>Logit Score Calcs:</t>
  </si>
  <si>
    <t>Scores</t>
  </si>
  <si>
    <t>Probabilities</t>
  </si>
  <si>
    <t>measures</t>
  </si>
  <si>
    <t>Entropy</t>
  </si>
  <si>
    <t>From Red</t>
  </si>
  <si>
    <t>+</t>
  </si>
  <si>
    <t>From Green</t>
  </si>
  <si>
    <t>From Blue</t>
  </si>
  <si>
    <t>Bias 1</t>
  </si>
  <si>
    <t>=</t>
  </si>
  <si>
    <t>Feature map 1</t>
  </si>
  <si>
    <t>Elon</t>
  </si>
  <si>
    <t>Jeff</t>
  </si>
  <si>
    <t>Jon</t>
  </si>
  <si>
    <r>
      <rPr>
        <b/>
        <sz val="11"/>
        <color theme="1"/>
        <rFont val="Calibri"/>
        <family val="2"/>
        <scheme val="minor"/>
      </rPr>
      <t>14.2</t>
    </r>
    <r>
      <rPr>
        <sz val="11"/>
        <color theme="1"/>
        <rFont val="Calibri"/>
        <family val="2"/>
        <scheme val="minor"/>
      </rPr>
      <t xml:space="preserve"> = (</t>
    </r>
    <r>
      <rPr>
        <b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x 0.5) + (</t>
    </r>
    <r>
      <rPr>
        <b/>
        <sz val="11"/>
        <color rgb="FF00B05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x 0.9) + (</t>
    </r>
    <r>
      <rPr>
        <b/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x 0.9) + (</t>
    </r>
    <r>
      <rPr>
        <b/>
        <sz val="11"/>
        <color rgb="FFFF66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x 0.7) +</t>
    </r>
  </si>
  <si>
    <t>(y)</t>
  </si>
  <si>
    <t>S(y)</t>
  </si>
  <si>
    <t>how much our</t>
  </si>
  <si>
    <t>(D = divergence)</t>
  </si>
  <si>
    <t>(p = actual)</t>
  </si>
  <si>
    <r>
      <t xml:space="preserve">             (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x 0.9) + (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x 0.9) + (</t>
    </r>
    <r>
      <rPr>
        <b/>
        <sz val="11"/>
        <color theme="4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x 0.7) + (</t>
    </r>
    <r>
      <rPr>
        <b/>
        <sz val="11"/>
        <color rgb="FFFF66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x 0.9) +</t>
    </r>
  </si>
  <si>
    <t>exponentiate</t>
  </si>
  <si>
    <t>normalize</t>
  </si>
  <si>
    <t>predicted</t>
  </si>
  <si>
    <t xml:space="preserve">             0.8</t>
  </si>
  <si>
    <t>probability</t>
  </si>
  <si>
    <t>x</t>
  </si>
  <si>
    <r>
      <t>= e</t>
    </r>
    <r>
      <rPr>
        <b/>
        <vertAlign val="superscript"/>
        <sz val="10"/>
        <color rgb="FFFF0000"/>
        <rFont val="Calibri"/>
        <family val="2"/>
        <scheme val="minor"/>
      </rPr>
      <t>logit score</t>
    </r>
  </si>
  <si>
    <t>diverges from the</t>
  </si>
  <si>
    <t>Weights 2</t>
  </si>
  <si>
    <r>
      <rPr>
        <b/>
        <sz val="11"/>
        <color theme="1"/>
        <rFont val="Calibri"/>
        <family val="2"/>
        <scheme val="minor"/>
      </rPr>
      <t>10.2</t>
    </r>
    <r>
      <rPr>
        <sz val="11"/>
        <color theme="1"/>
        <rFont val="Calibri"/>
        <family val="2"/>
        <scheme val="minor"/>
      </rPr>
      <t xml:space="preserve"> = (</t>
    </r>
    <r>
      <rPr>
        <b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x 0.7) + (</t>
    </r>
    <r>
      <rPr>
        <b/>
        <sz val="11"/>
        <color rgb="FF00B05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x 0.3) + (</t>
    </r>
    <r>
      <rPr>
        <b/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x 0.2) + (</t>
    </r>
    <r>
      <rPr>
        <b/>
        <sz val="11"/>
        <color rgb="FFFF66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x 0.8) +</t>
    </r>
  </si>
  <si>
    <t>Total</t>
  </si>
  <si>
    <t>"e" = 2.7.183….</t>
  </si>
  <si>
    <t>actual probability</t>
  </si>
  <si>
    <t>G - Green channel</t>
  </si>
  <si>
    <t>Green to feature map 1</t>
  </si>
  <si>
    <t>Green to feature map 2</t>
  </si>
  <si>
    <r>
      <t xml:space="preserve">             (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x 0.6) + (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x 0.7) + (</t>
    </r>
    <r>
      <rPr>
        <b/>
        <sz val="11"/>
        <color theme="4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x 0.1) + (</t>
    </r>
    <r>
      <rPr>
        <b/>
        <sz val="11"/>
        <color rgb="FFFF66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x 0.1) +</t>
    </r>
  </si>
  <si>
    <t xml:space="preserve">             0.9</t>
  </si>
  <si>
    <t>Formulas:</t>
  </si>
  <si>
    <t>Bias 2</t>
  </si>
  <si>
    <t>Feature map 2</t>
  </si>
  <si>
    <r>
      <rPr>
        <b/>
        <sz val="11"/>
        <color theme="1"/>
        <rFont val="Calibri"/>
        <family val="2"/>
        <scheme val="minor"/>
      </rPr>
      <t>9.4</t>
    </r>
    <r>
      <rPr>
        <sz val="11"/>
        <color theme="1"/>
        <rFont val="Calibri"/>
        <family val="2"/>
        <scheme val="minor"/>
      </rPr>
      <t xml:space="preserve"> =   (</t>
    </r>
    <r>
      <rPr>
        <b/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x 0.1) + (</t>
    </r>
    <r>
      <rPr>
        <b/>
        <sz val="11"/>
        <color rgb="FF00B05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x 0.8) + (</t>
    </r>
    <r>
      <rPr>
        <b/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x 0.5) + (</t>
    </r>
    <r>
      <rPr>
        <b/>
        <sz val="11"/>
        <color rgb="FFFF66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x 0.9) +</t>
    </r>
  </si>
  <si>
    <r>
      <t xml:space="preserve">            (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x 0.5) + (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x 0.1) + (</t>
    </r>
    <r>
      <rPr>
        <b/>
        <sz val="11"/>
        <color theme="4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x 0.1) + (</t>
    </r>
    <r>
      <rPr>
        <b/>
        <sz val="11"/>
        <color rgb="FFFF66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x 0.1) +</t>
    </r>
  </si>
  <si>
    <t>Bias</t>
  </si>
  <si>
    <t xml:space="preserve">             0.6</t>
  </si>
  <si>
    <r>
      <t>= e</t>
    </r>
    <r>
      <rPr>
        <b/>
        <vertAlign val="superscript"/>
        <sz val="14"/>
        <rFont val="Calibri"/>
        <family val="2"/>
        <scheme val="minor"/>
      </rPr>
      <t>14.2</t>
    </r>
  </si>
  <si>
    <t>= 1,468,864 / 1,507,856</t>
  </si>
  <si>
    <r>
      <rPr>
        <b/>
        <sz val="11"/>
        <color rgb="FF7030A0"/>
        <rFont val="Calibri"/>
        <family val="2"/>
        <scheme val="minor"/>
      </rPr>
      <t>=-(</t>
    </r>
    <r>
      <rPr>
        <b/>
        <sz val="11"/>
        <color rgb="FFFF33CC"/>
        <rFont val="Calibri"/>
        <family val="2"/>
        <scheme val="minor"/>
      </rPr>
      <t>1</t>
    </r>
    <r>
      <rPr>
        <b/>
        <sz val="11"/>
        <color rgb="FF7030A0"/>
        <rFont val="Calibri"/>
        <family val="2"/>
        <scheme val="minor"/>
      </rPr>
      <t>*LN(</t>
    </r>
    <r>
      <rPr>
        <b/>
        <sz val="11"/>
        <color rgb="FFFF33CC"/>
        <rFont val="Calibri"/>
        <family val="2"/>
        <scheme val="minor"/>
      </rPr>
      <t>1</t>
    </r>
    <r>
      <rPr>
        <b/>
        <sz val="11"/>
        <color rgb="FF7030A0"/>
        <rFont val="Calibri"/>
        <family val="2"/>
        <scheme val="minor"/>
      </rPr>
      <t>/</t>
    </r>
    <r>
      <rPr>
        <b/>
        <sz val="11"/>
        <color rgb="FF00B050"/>
        <rFont val="Calibri"/>
        <family val="2"/>
        <scheme val="minor"/>
      </rPr>
      <t>0.97</t>
    </r>
    <r>
      <rPr>
        <b/>
        <sz val="11"/>
        <color rgb="FF7030A0"/>
        <rFont val="Calibri"/>
        <family val="2"/>
        <scheme val="minor"/>
      </rPr>
      <t>))</t>
    </r>
  </si>
  <si>
    <r>
      <t>= -(</t>
    </r>
    <r>
      <rPr>
        <b/>
        <sz val="12"/>
        <color rgb="FFFF33CC"/>
        <rFont val="Calibri"/>
        <family val="2"/>
        <scheme val="minor"/>
      </rPr>
      <t>1.00</t>
    </r>
    <r>
      <rPr>
        <b/>
        <sz val="12"/>
        <color rgb="FF7030A0"/>
        <rFont val="Calibri"/>
        <family val="2"/>
        <scheme val="minor"/>
      </rPr>
      <t xml:space="preserve"> x LN(</t>
    </r>
    <r>
      <rPr>
        <b/>
        <sz val="12"/>
        <color rgb="FFFF33CC"/>
        <rFont val="Calibri"/>
        <family val="2"/>
        <scheme val="minor"/>
      </rPr>
      <t>1.00</t>
    </r>
    <r>
      <rPr>
        <b/>
        <sz val="12"/>
        <color rgb="FF7030A0"/>
        <rFont val="Calibri"/>
        <family val="2"/>
        <scheme val="minor"/>
      </rPr>
      <t>))</t>
    </r>
  </si>
  <si>
    <r>
      <t>= -(</t>
    </r>
    <r>
      <rPr>
        <b/>
        <sz val="12"/>
        <color rgb="FFFF33CC"/>
        <rFont val="Calibri"/>
        <family val="2"/>
        <scheme val="minor"/>
      </rPr>
      <t>1.00</t>
    </r>
    <r>
      <rPr>
        <b/>
        <sz val="12"/>
        <color rgb="FF7030A0"/>
        <rFont val="Calibri"/>
        <family val="2"/>
        <scheme val="minor"/>
      </rPr>
      <t xml:space="preserve"> x LN(</t>
    </r>
    <r>
      <rPr>
        <b/>
        <sz val="12"/>
        <color rgb="FFFF33CC"/>
        <rFont val="Calibri"/>
        <family val="2"/>
        <scheme val="minor"/>
      </rPr>
      <t>1.00</t>
    </r>
    <r>
      <rPr>
        <b/>
        <sz val="12"/>
        <color rgb="FF7030A0"/>
        <rFont val="Calibri"/>
        <family val="2"/>
        <scheme val="minor"/>
      </rPr>
      <t>/</t>
    </r>
    <r>
      <rPr>
        <b/>
        <sz val="12"/>
        <color rgb="FF00B050"/>
        <rFont val="Calibri"/>
        <family val="2"/>
        <scheme val="minor"/>
      </rPr>
      <t>0.97</t>
    </r>
    <r>
      <rPr>
        <b/>
        <sz val="12"/>
        <color rgb="FF7030A0"/>
        <rFont val="Calibri"/>
        <family val="2"/>
        <scheme val="minor"/>
      </rPr>
      <t>))</t>
    </r>
  </si>
  <si>
    <t>B - Blue channel</t>
  </si>
  <si>
    <t>Blue to feature map 1</t>
  </si>
  <si>
    <t>Blue to feature map 2</t>
  </si>
  <si>
    <r>
      <t>= -(</t>
    </r>
    <r>
      <rPr>
        <b/>
        <sz val="12"/>
        <color rgb="FFFF33CC"/>
        <rFont val="Calibri"/>
        <family val="2"/>
        <scheme val="minor"/>
      </rPr>
      <t>1.00</t>
    </r>
    <r>
      <rPr>
        <b/>
        <sz val="12"/>
        <color rgb="FF7030A0"/>
        <rFont val="Calibri"/>
        <family val="2"/>
        <scheme val="minor"/>
      </rPr>
      <t xml:space="preserve"> x </t>
    </r>
    <r>
      <rPr>
        <b/>
        <sz val="12"/>
        <color rgb="FFFF33CC"/>
        <rFont val="Calibri"/>
        <family val="2"/>
        <scheme val="minor"/>
      </rPr>
      <t>0</t>
    </r>
    <r>
      <rPr>
        <b/>
        <sz val="12"/>
        <color rgb="FF7030A0"/>
        <rFont val="Calibri"/>
        <family val="2"/>
        <scheme val="minor"/>
      </rPr>
      <t>)</t>
    </r>
  </si>
  <si>
    <t>= 0</t>
  </si>
  <si>
    <t>= - 0.03</t>
  </si>
  <si>
    <t>Note this is negative</t>
  </si>
  <si>
    <t>For feature map 1</t>
  </si>
  <si>
    <t>For feature map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</si>
</sst>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33CC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33CC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i/>
      <sz val="11"/>
      <color rgb="FF0070C0"/>
      <name val="Cambria"/>
      <family val="1"/>
    </font>
    <font>
      <b/>
      <sz val="11"/>
      <color rgb="FF00B050"/>
      <name val="Cambria"/>
      <family val="1"/>
    </font>
    <font>
      <b/>
      <i/>
      <sz val="11"/>
      <color rgb="FF7030A0"/>
      <name val="Cambria"/>
      <family val="1"/>
    </font>
    <font>
      <b/>
      <i/>
      <sz val="11"/>
      <color rgb="FFFF33CC"/>
      <name val="Cambria"/>
      <family val="1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vertAlign val="superscript"/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33CC"/>
      <name val="Calibri"/>
      <family val="2"/>
      <scheme val="minor"/>
    </font>
    <font>
      <b/>
      <sz val="12"/>
      <color rgb="FF00B05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auto="1"/>
      </left>
      <right style="medium">
        <color rgb="FFFF0000"/>
      </right>
      <top style="thick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auto="1"/>
      </top>
      <bottom style="medium">
        <color rgb="FFFF0000"/>
      </bottom>
      <diagonal/>
    </border>
    <border>
      <left style="medium">
        <color rgb="FFFF0000"/>
      </left>
      <right style="thick">
        <color auto="1"/>
      </right>
      <top style="thick">
        <color auto="1"/>
      </top>
      <bottom style="medium">
        <color rgb="FFFF000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FF33CC"/>
      </left>
      <right style="thick">
        <color rgb="FFFF33CC"/>
      </right>
      <top style="thick">
        <color rgb="FFFF33CC"/>
      </top>
      <bottom/>
      <diagonal/>
    </border>
    <border>
      <left style="thick">
        <color auto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auto="1"/>
      </right>
      <top style="medium">
        <color rgb="FFFF0000"/>
      </top>
      <bottom style="medium">
        <color rgb="FFFF0000"/>
      </bottom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FF33CC"/>
      </left>
      <right style="thick">
        <color rgb="FFFF33CC"/>
      </right>
      <top/>
      <bottom/>
      <diagonal/>
    </border>
    <border>
      <left style="thick">
        <color auto="1"/>
      </left>
      <right style="medium">
        <color rgb="FFFF0000"/>
      </right>
      <top style="medium">
        <color rgb="FFFF0000"/>
      </top>
      <bottom style="thick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auto="1"/>
      </bottom>
      <diagonal/>
    </border>
    <border>
      <left style="medium">
        <color rgb="FFFF0000"/>
      </left>
      <right style="thick">
        <color auto="1"/>
      </right>
      <top style="medium">
        <color rgb="FFFF0000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ck">
        <color rgb="FF7030A0"/>
      </left>
      <right style="thick">
        <color rgb="FF7030A0"/>
      </right>
      <top/>
      <bottom style="thick">
        <color rgb="FF7030A0"/>
      </bottom>
      <diagonal/>
    </border>
    <border>
      <left style="thick">
        <color rgb="FFFF33CC"/>
      </left>
      <right style="thick">
        <color rgb="FFFF33CC"/>
      </right>
      <top/>
      <bottom style="thick">
        <color rgb="FFFF33CC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1"/>
      </left>
      <right style="medium">
        <color theme="0" tint="-4.9989318521683403E-2"/>
      </right>
      <top style="thick">
        <color theme="1"/>
      </top>
      <bottom style="medium">
        <color theme="0" tint="-4.9989318521683403E-2"/>
      </bottom>
      <diagonal/>
    </border>
    <border>
      <left/>
      <right style="thick">
        <color theme="1"/>
      </right>
      <top style="thick">
        <color theme="1"/>
      </top>
      <bottom style="medium">
        <color theme="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medium">
        <color theme="0" tint="-4.9989318521683403E-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70C0"/>
      </left>
      <right style="thick">
        <color rgb="FF0070C0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1"/>
      </left>
      <right style="medium">
        <color theme="0"/>
      </right>
      <top/>
      <bottom style="thick">
        <color theme="1"/>
      </bottom>
      <diagonal/>
    </border>
    <border>
      <left style="medium">
        <color theme="0"/>
      </left>
      <right style="thick">
        <color theme="1"/>
      </right>
      <top style="medium">
        <color theme="0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70C0"/>
      </left>
      <right style="thick">
        <color rgb="FF0070C0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ck">
        <color rgb="FF00B050"/>
      </left>
      <right style="thick">
        <color rgb="FF00B050"/>
      </right>
      <top style="thin">
        <color theme="1"/>
      </top>
      <bottom style="thin">
        <color theme="1"/>
      </bottom>
      <diagonal/>
    </border>
    <border>
      <left style="thick">
        <color rgb="FF7030A0"/>
      </left>
      <right style="thick">
        <color rgb="FF7030A0"/>
      </right>
      <top style="thin">
        <color theme="1"/>
      </top>
      <bottom style="thin">
        <color theme="1"/>
      </bottom>
      <diagonal/>
    </border>
    <border>
      <left style="thick">
        <color rgb="FFFF33CC"/>
      </left>
      <right style="thick">
        <color rgb="FFFF33CC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ck">
        <color rgb="FFFF0000"/>
      </right>
      <top style="thin">
        <color theme="1"/>
      </top>
      <bottom style="thick">
        <color rgb="FFFF0000"/>
      </bottom>
      <diagonal/>
    </border>
    <border>
      <left style="thick">
        <color rgb="FF00B050"/>
      </left>
      <right style="thick">
        <color rgb="FF00B050"/>
      </right>
      <top style="thin">
        <color theme="1"/>
      </top>
      <bottom style="thick">
        <color rgb="FF00B050"/>
      </bottom>
      <diagonal/>
    </border>
    <border>
      <left style="thick">
        <color rgb="FF7030A0"/>
      </left>
      <right style="thick">
        <color rgb="FF7030A0"/>
      </right>
      <top style="thin">
        <color theme="1"/>
      </top>
      <bottom style="thick">
        <color rgb="FF7030A0"/>
      </bottom>
      <diagonal/>
    </border>
    <border>
      <left style="thick">
        <color rgb="FFFF33CC"/>
      </left>
      <right style="thick">
        <color rgb="FFFF33CC"/>
      </right>
      <top style="thin">
        <color theme="1"/>
      </top>
      <bottom style="thick">
        <color rgb="FFFF33CC"/>
      </bottom>
      <diagonal/>
    </border>
    <border>
      <left style="thick">
        <color theme="1"/>
      </left>
      <right style="thick">
        <color theme="1"/>
      </right>
      <top style="medium">
        <color theme="0" tint="-4.9989318521683403E-2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auto="1"/>
      </left>
      <right style="medium">
        <color rgb="FF00B050"/>
      </right>
      <top style="thick">
        <color auto="1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thick">
        <color auto="1"/>
      </top>
      <bottom style="medium">
        <color rgb="FF00B050"/>
      </bottom>
      <diagonal/>
    </border>
    <border>
      <left style="medium">
        <color rgb="FF00B050"/>
      </left>
      <right style="thick">
        <color auto="1"/>
      </right>
      <top style="thick">
        <color auto="1"/>
      </top>
      <bottom style="medium">
        <color rgb="FF00B050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ck">
        <color auto="1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thick">
        <color auto="1"/>
      </right>
      <top style="medium">
        <color rgb="FF00B050"/>
      </top>
      <bottom style="medium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dotted">
        <color auto="1"/>
      </right>
      <top/>
      <bottom/>
      <diagonal/>
    </border>
    <border>
      <left style="thick">
        <color auto="1"/>
      </left>
      <right style="medium">
        <color rgb="FF00B050"/>
      </right>
      <top style="medium">
        <color rgb="FF00B050"/>
      </top>
      <bottom style="thick">
        <color auto="1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thick">
        <color auto="1"/>
      </bottom>
      <diagonal/>
    </border>
    <border>
      <left style="medium">
        <color rgb="FF00B050"/>
      </left>
      <right style="thick">
        <color auto="1"/>
      </right>
      <top style="medium">
        <color rgb="FF00B050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 style="medium">
        <color theme="0" tint="-4.9989318521683403E-2"/>
      </top>
      <bottom style="thick">
        <color theme="1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FF00"/>
      </left>
      <right style="thick">
        <color rgb="FF00FF0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FF00"/>
      </left>
      <right style="thick">
        <color rgb="FF00FF00"/>
      </right>
      <top/>
      <bottom style="thick">
        <color rgb="FF00FF0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indexed="64"/>
      </left>
      <right style="medium">
        <color rgb="FF0070C0"/>
      </right>
      <top style="thick">
        <color indexed="64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indexed="64"/>
      </top>
      <bottom style="medium">
        <color rgb="FF0070C0"/>
      </bottom>
      <diagonal/>
    </border>
    <border>
      <left style="medium">
        <color rgb="FF0070C0"/>
      </left>
      <right style="thick">
        <color indexed="64"/>
      </right>
      <top style="thick">
        <color indexed="64"/>
      </top>
      <bottom style="medium">
        <color rgb="FF0070C0"/>
      </bottom>
      <diagonal/>
    </border>
    <border>
      <left style="thick">
        <color indexed="64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thick">
        <color indexed="64"/>
      </right>
      <top style="medium">
        <color rgb="FF0070C0"/>
      </top>
      <bottom style="medium">
        <color rgb="FF0070C0"/>
      </bottom>
      <diagonal/>
    </border>
    <border>
      <left style="thick">
        <color indexed="64"/>
      </left>
      <right style="medium">
        <color rgb="FF0070C0"/>
      </right>
      <top style="medium">
        <color rgb="FF0070C0"/>
      </top>
      <bottom style="thick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ck">
        <color indexed="64"/>
      </bottom>
      <diagonal/>
    </border>
    <border>
      <left style="medium">
        <color rgb="FF0070C0"/>
      </left>
      <right style="thick">
        <color indexed="64"/>
      </right>
      <top style="medium">
        <color rgb="FF0070C0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8" fillId="2" borderId="9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11" fillId="2" borderId="10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9" fillId="2" borderId="1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/>
    </xf>
    <xf numFmtId="0" fontId="9" fillId="0" borderId="15" xfId="0" applyFont="1" applyFill="1" applyBorder="1" applyAlignment="1">
      <alignment horizontal="left"/>
    </xf>
    <xf numFmtId="0" fontId="13" fillId="0" borderId="16" xfId="0" applyFont="1" applyBorder="1" applyAlignment="1"/>
    <xf numFmtId="0" fontId="13" fillId="0" borderId="17" xfId="0" applyFont="1" applyBorder="1" applyAlignment="1"/>
    <xf numFmtId="0" fontId="13" fillId="0" borderId="18" xfId="0" applyFont="1" applyBorder="1" applyAlignment="1"/>
    <xf numFmtId="0" fontId="13" fillId="0" borderId="0" xfId="0" applyFont="1" applyAlignment="1"/>
    <xf numFmtId="0" fontId="13" fillId="0" borderId="19" xfId="0" applyFont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0" fontId="13" fillId="0" borderId="20" xfId="0" applyFont="1" applyBorder="1" applyAlignment="1"/>
    <xf numFmtId="0" fontId="13" fillId="0" borderId="17" xfId="0" applyFont="1" applyBorder="1" applyAlignment="1">
      <alignment horizontal="right"/>
    </xf>
    <xf numFmtId="0" fontId="13" fillId="0" borderId="17" xfId="0" applyFont="1" applyBorder="1" applyAlignment="1">
      <alignment horizontal="left"/>
    </xf>
    <xf numFmtId="0" fontId="13" fillId="0" borderId="21" xfId="0" applyFont="1" applyBorder="1" applyAlignment="1"/>
    <xf numFmtId="0" fontId="13" fillId="0" borderId="22" xfId="0" applyFont="1" applyBorder="1" applyAlignment="1"/>
    <xf numFmtId="0" fontId="13" fillId="0" borderId="22" xfId="0" applyFont="1" applyBorder="1" applyAlignment="1">
      <alignment horizontal="right"/>
    </xf>
    <xf numFmtId="0" fontId="13" fillId="0" borderId="22" xfId="0" applyFont="1" applyBorder="1" applyAlignment="1">
      <alignment horizontal="left"/>
    </xf>
    <xf numFmtId="0" fontId="13" fillId="0" borderId="23" xfId="0" applyFont="1" applyBorder="1" applyAlignment="1"/>
    <xf numFmtId="0" fontId="0" fillId="0" borderId="24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2" fillId="0" borderId="25" xfId="0" applyFont="1" applyFill="1" applyBorder="1" applyAlignment="1">
      <alignment horizontal="left"/>
    </xf>
    <xf numFmtId="0" fontId="14" fillId="0" borderId="26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3" fillId="0" borderId="28" xfId="0" applyFont="1" applyBorder="1" applyAlignment="1"/>
    <xf numFmtId="0" fontId="13" fillId="0" borderId="29" xfId="0" applyFont="1" applyBorder="1" applyAlignment="1"/>
    <xf numFmtId="0" fontId="13" fillId="0" borderId="30" xfId="0" applyFont="1" applyBorder="1" applyAlignment="1"/>
    <xf numFmtId="0" fontId="13" fillId="0" borderId="28" xfId="0" applyFont="1" applyBorder="1" applyAlignment="1">
      <alignment horizontal="left"/>
    </xf>
    <xf numFmtId="0" fontId="13" fillId="0" borderId="29" xfId="0" applyFont="1" applyBorder="1" applyAlignment="1">
      <alignment horizontal="right"/>
    </xf>
    <xf numFmtId="0" fontId="13" fillId="0" borderId="29" xfId="0" applyFont="1" applyBorder="1" applyAlignment="1">
      <alignment horizontal="left"/>
    </xf>
    <xf numFmtId="0" fontId="12" fillId="0" borderId="31" xfId="0" applyFont="1" applyFill="1" applyBorder="1" applyAlignment="1">
      <alignment horizontal="left"/>
    </xf>
    <xf numFmtId="0" fontId="14" fillId="0" borderId="32" xfId="0" applyFont="1" applyFill="1" applyBorder="1" applyAlignment="1">
      <alignment horizontal="center"/>
    </xf>
    <xf numFmtId="0" fontId="14" fillId="0" borderId="33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12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5" fillId="0" borderId="0" xfId="0" applyFont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3" borderId="34" xfId="0" applyFont="1" applyFill="1" applyBorder="1" applyAlignment="1">
      <alignment horizontal="center"/>
    </xf>
    <xf numFmtId="0" fontId="14" fillId="4" borderId="35" xfId="0" applyFont="1" applyFill="1" applyBorder="1" applyAlignment="1">
      <alignment horizontal="center"/>
    </xf>
    <xf numFmtId="0" fontId="14" fillId="4" borderId="36" xfId="0" applyFont="1" applyFill="1" applyBorder="1" applyAlignment="1">
      <alignment horizontal="center"/>
    </xf>
    <xf numFmtId="0" fontId="14" fillId="4" borderId="37" xfId="0" applyFont="1" applyFill="1" applyBorder="1" applyAlignment="1">
      <alignment horizontal="center"/>
    </xf>
    <xf numFmtId="0" fontId="28" fillId="5" borderId="38" xfId="0" applyFont="1" applyFill="1" applyBorder="1" applyAlignment="1">
      <alignment horizontal="center"/>
    </xf>
    <xf numFmtId="0" fontId="17" fillId="5" borderId="39" xfId="0" applyFont="1" applyFill="1" applyBorder="1" applyAlignment="1">
      <alignment horizontal="center"/>
    </xf>
    <xf numFmtId="0" fontId="18" fillId="5" borderId="40" xfId="0" applyFont="1" applyFill="1" applyBorder="1" applyAlignment="1">
      <alignment horizontal="center"/>
    </xf>
    <xf numFmtId="0" fontId="4" fillId="0" borderId="0" xfId="0" applyFont="1"/>
    <xf numFmtId="0" fontId="15" fillId="0" borderId="0" xfId="0" applyFont="1" applyBorder="1" applyAlignment="1">
      <alignment horizontal="right"/>
    </xf>
    <xf numFmtId="0" fontId="15" fillId="5" borderId="4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9" fillId="0" borderId="0" xfId="0" applyFont="1" applyBorder="1" applyAlignment="1">
      <alignment horizontal="right"/>
    </xf>
    <xf numFmtId="0" fontId="30" fillId="5" borderId="42" xfId="0" applyFont="1" applyFill="1" applyBorder="1" applyAlignment="1">
      <alignment horizontal="center"/>
    </xf>
    <xf numFmtId="0" fontId="14" fillId="4" borderId="43" xfId="0" applyFont="1" applyFill="1" applyBorder="1" applyAlignment="1">
      <alignment horizontal="center"/>
    </xf>
    <xf numFmtId="0" fontId="14" fillId="4" borderId="44" xfId="0" applyFont="1" applyFill="1" applyBorder="1" applyAlignment="1">
      <alignment horizontal="center"/>
    </xf>
    <xf numFmtId="0" fontId="14" fillId="4" borderId="4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2" fillId="3" borderId="0" xfId="0" applyFont="1" applyFill="1" applyBorder="1" applyAlignment="1">
      <alignment horizontal="left"/>
    </xf>
    <xf numFmtId="0" fontId="5" fillId="6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31" fillId="0" borderId="0" xfId="0" applyFont="1" applyBorder="1" applyAlignment="1">
      <alignment horizontal="centerContinuous"/>
    </xf>
    <xf numFmtId="0" fontId="32" fillId="0" borderId="0" xfId="0" applyFont="1" applyBorder="1" applyAlignment="1">
      <alignment horizontal="centerContinuous"/>
    </xf>
    <xf numFmtId="0" fontId="3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8" fillId="5" borderId="46" xfId="0" applyFont="1" applyFill="1" applyBorder="1" applyAlignment="1">
      <alignment horizontal="center"/>
    </xf>
    <xf numFmtId="0" fontId="17" fillId="5" borderId="47" xfId="0" applyFont="1" applyFill="1" applyBorder="1" applyAlignment="1">
      <alignment horizontal="center"/>
    </xf>
    <xf numFmtId="0" fontId="18" fillId="5" borderId="48" xfId="0" applyFont="1" applyFill="1" applyBorder="1" applyAlignment="1">
      <alignment horizontal="center"/>
    </xf>
    <xf numFmtId="0" fontId="15" fillId="5" borderId="49" xfId="0" applyFont="1" applyFill="1" applyBorder="1" applyAlignment="1">
      <alignment horizontal="center"/>
    </xf>
    <xf numFmtId="0" fontId="30" fillId="5" borderId="50" xfId="0" applyFont="1" applyFill="1" applyBorder="1" applyAlignment="1">
      <alignment horizontal="center"/>
    </xf>
    <xf numFmtId="0" fontId="14" fillId="4" borderId="51" xfId="0" applyFont="1" applyFill="1" applyBorder="1" applyAlignment="1">
      <alignment horizontal="center"/>
    </xf>
    <xf numFmtId="0" fontId="14" fillId="4" borderId="52" xfId="0" applyFont="1" applyFill="1" applyBorder="1" applyAlignment="1">
      <alignment horizontal="center"/>
    </xf>
    <xf numFmtId="0" fontId="14" fillId="4" borderId="53" xfId="0" applyFont="1" applyFill="1" applyBorder="1" applyAlignment="1">
      <alignment horizontal="center"/>
    </xf>
    <xf numFmtId="0" fontId="33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" fillId="9" borderId="0" xfId="0" applyFont="1" applyFill="1" applyAlignment="1">
      <alignment horizontal="left"/>
    </xf>
    <xf numFmtId="0" fontId="33" fillId="0" borderId="0" xfId="0" quotePrefix="1" applyFont="1" applyBorder="1" applyAlignment="1">
      <alignment horizontal="center"/>
    </xf>
    <xf numFmtId="0" fontId="34" fillId="0" borderId="0" xfId="0" applyFont="1" applyBorder="1" applyAlignment="1">
      <alignment horizontal="left"/>
    </xf>
    <xf numFmtId="0" fontId="35" fillId="10" borderId="54" xfId="0" applyFont="1" applyFill="1" applyBorder="1" applyAlignment="1">
      <alignment horizontal="center"/>
    </xf>
    <xf numFmtId="0" fontId="35" fillId="3" borderId="54" xfId="0" applyFont="1" applyFill="1" applyBorder="1" applyAlignment="1">
      <alignment horizontal="center"/>
    </xf>
    <xf numFmtId="0" fontId="36" fillId="11" borderId="54" xfId="0" applyFont="1" applyFill="1" applyBorder="1" applyAlignment="1">
      <alignment horizontal="center"/>
    </xf>
    <xf numFmtId="0" fontId="0" fillId="2" borderId="38" xfId="0" quotePrefix="1" applyFill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38" fillId="5" borderId="55" xfId="0" applyFont="1" applyFill="1" applyBorder="1" applyAlignment="1">
      <alignment horizontal="center"/>
    </xf>
    <xf numFmtId="0" fontId="17" fillId="5" borderId="56" xfId="0" applyFont="1" applyFill="1" applyBorder="1" applyAlignment="1">
      <alignment horizontal="center"/>
    </xf>
    <xf numFmtId="0" fontId="39" fillId="5" borderId="57" xfId="0" applyFont="1" applyFill="1" applyBorder="1" applyAlignment="1">
      <alignment horizontal="center"/>
    </xf>
    <xf numFmtId="0" fontId="40" fillId="5" borderId="58" xfId="0" applyFont="1" applyFill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41" fillId="5" borderId="59" xfId="0" applyFont="1" applyFill="1" applyBorder="1" applyAlignment="1">
      <alignment horizontal="center"/>
    </xf>
    <xf numFmtId="0" fontId="42" fillId="3" borderId="60" xfId="0" applyFont="1" applyFill="1" applyBorder="1" applyAlignment="1">
      <alignment horizontal="center"/>
    </xf>
    <xf numFmtId="0" fontId="5" fillId="3" borderId="61" xfId="0" applyFont="1" applyFill="1" applyBorder="1" applyAlignment="1">
      <alignment horizontal="center"/>
    </xf>
    <xf numFmtId="0" fontId="42" fillId="6" borderId="60" xfId="0" applyFont="1" applyFill="1" applyBorder="1" applyAlignment="1">
      <alignment horizontal="center"/>
    </xf>
    <xf numFmtId="0" fontId="5" fillId="6" borderId="61" xfId="0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0" fontId="42" fillId="7" borderId="60" xfId="0" applyFont="1" applyFill="1" applyBorder="1" applyAlignment="1">
      <alignment horizontal="center"/>
    </xf>
    <xf numFmtId="0" fontId="5" fillId="7" borderId="61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43" fillId="8" borderId="60" xfId="0" applyFont="1" applyFill="1" applyBorder="1" applyAlignment="1">
      <alignment horizontal="center"/>
    </xf>
    <xf numFmtId="0" fontId="42" fillId="12" borderId="60" xfId="0" applyFont="1" applyFill="1" applyBorder="1" applyAlignment="1">
      <alignment horizontal="center"/>
    </xf>
    <xf numFmtId="0" fontId="5" fillId="12" borderId="61" xfId="0" applyFont="1" applyFill="1" applyBorder="1" applyAlignment="1">
      <alignment horizontal="center"/>
    </xf>
    <xf numFmtId="0" fontId="5" fillId="12" borderId="34" xfId="0" applyFont="1" applyFill="1" applyBorder="1" applyAlignment="1">
      <alignment horizontal="center"/>
    </xf>
    <xf numFmtId="0" fontId="5" fillId="3" borderId="62" xfId="0" applyFont="1" applyFill="1" applyBorder="1" applyAlignment="1">
      <alignment horizontal="center"/>
    </xf>
    <xf numFmtId="0" fontId="5" fillId="6" borderId="63" xfId="0" applyFont="1" applyFill="1" applyBorder="1" applyAlignment="1">
      <alignment horizontal="center"/>
    </xf>
    <xf numFmtId="0" fontId="5" fillId="3" borderId="64" xfId="0" applyFont="1" applyFill="1" applyBorder="1" applyAlignment="1">
      <alignment horizontal="center"/>
    </xf>
    <xf numFmtId="0" fontId="13" fillId="2" borderId="65" xfId="0" applyFont="1" applyFill="1" applyBorder="1" applyAlignment="1">
      <alignment horizontal="center"/>
    </xf>
    <xf numFmtId="0" fontId="13" fillId="13" borderId="65" xfId="0" applyFont="1" applyFill="1" applyBorder="1" applyAlignment="1">
      <alignment horizontal="center"/>
    </xf>
    <xf numFmtId="0" fontId="13" fillId="14" borderId="65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164" fontId="2" fillId="10" borderId="7" xfId="0" applyNumberFormat="1" applyFont="1" applyFill="1" applyBorder="1" applyAlignment="1">
      <alignment horizontal="center"/>
    </xf>
    <xf numFmtId="0" fontId="0" fillId="2" borderId="46" xfId="0" applyFill="1" applyBorder="1" applyAlignment="1">
      <alignment horizontal="left"/>
    </xf>
    <xf numFmtId="0" fontId="4" fillId="0" borderId="0" xfId="0" quotePrefix="1" applyFont="1" applyBorder="1" applyAlignment="1">
      <alignment horizontal="right"/>
    </xf>
    <xf numFmtId="0" fontId="42" fillId="10" borderId="66" xfId="1" applyNumberFormat="1" applyFont="1" applyFill="1" applyBorder="1" applyAlignment="1">
      <alignment horizontal="center"/>
    </xf>
    <xf numFmtId="37" fontId="42" fillId="10" borderId="47" xfId="1" applyNumberFormat="1" applyFont="1" applyFill="1" applyBorder="1" applyAlignment="1">
      <alignment horizontal="center"/>
    </xf>
    <xf numFmtId="2" fontId="42" fillId="10" borderId="48" xfId="1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right"/>
    </xf>
    <xf numFmtId="0" fontId="0" fillId="0" borderId="12" xfId="0" applyBorder="1" applyAlignment="1">
      <alignment horizontal="centerContinuous"/>
    </xf>
    <xf numFmtId="0" fontId="0" fillId="0" borderId="0" xfId="0" applyAlignment="1">
      <alignment horizontal="centerContinuous"/>
    </xf>
    <xf numFmtId="2" fontId="42" fillId="10" borderId="49" xfId="1" applyNumberFormat="1" applyFont="1" applyFill="1" applyBorder="1" applyAlignment="1">
      <alignment horizontal="center"/>
    </xf>
    <xf numFmtId="2" fontId="42" fillId="10" borderId="50" xfId="1" applyNumberFormat="1" applyFont="1" applyFill="1" applyBorder="1" applyAlignment="1">
      <alignment horizontal="center"/>
    </xf>
    <xf numFmtId="0" fontId="5" fillId="6" borderId="67" xfId="0" applyFont="1" applyFill="1" applyBorder="1" applyAlignment="1">
      <alignment horizontal="center"/>
    </xf>
    <xf numFmtId="0" fontId="5" fillId="7" borderId="67" xfId="0" applyFont="1" applyFill="1" applyBorder="1" applyAlignment="1">
      <alignment horizontal="center"/>
    </xf>
    <xf numFmtId="0" fontId="5" fillId="12" borderId="6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5" fillId="7" borderId="68" xfId="0" applyFont="1" applyFill="1" applyBorder="1" applyAlignment="1">
      <alignment horizontal="center"/>
    </xf>
    <xf numFmtId="0" fontId="5" fillId="15" borderId="69" xfId="0" applyFont="1" applyFill="1" applyBorder="1" applyAlignment="1">
      <alignment horizontal="center"/>
    </xf>
    <xf numFmtId="0" fontId="5" fillId="6" borderId="70" xfId="0" applyFont="1" applyFill="1" applyBorder="1" applyAlignment="1">
      <alignment horizontal="center"/>
    </xf>
    <xf numFmtId="0" fontId="13" fillId="2" borderId="71" xfId="0" applyFont="1" applyFill="1" applyBorder="1" applyAlignment="1">
      <alignment horizontal="center"/>
    </xf>
    <xf numFmtId="0" fontId="13" fillId="13" borderId="71" xfId="0" applyFont="1" applyFill="1" applyBorder="1" applyAlignment="1">
      <alignment horizontal="center"/>
    </xf>
    <xf numFmtId="0" fontId="13" fillId="14" borderId="71" xfId="0" applyFont="1" applyFill="1" applyBorder="1" applyAlignment="1">
      <alignment horizontal="center"/>
    </xf>
    <xf numFmtId="0" fontId="0" fillId="2" borderId="55" xfId="0" quotePrefix="1" applyFill="1" applyBorder="1" applyAlignment="1">
      <alignment horizontal="left"/>
    </xf>
    <xf numFmtId="0" fontId="2" fillId="3" borderId="72" xfId="1" applyNumberFormat="1" applyFont="1" applyFill="1" applyBorder="1" applyAlignment="1">
      <alignment horizontal="center"/>
    </xf>
    <xf numFmtId="37" fontId="2" fillId="3" borderId="73" xfId="1" applyNumberFormat="1" applyFont="1" applyFill="1" applyBorder="1" applyAlignment="1">
      <alignment horizontal="center"/>
    </xf>
    <xf numFmtId="2" fontId="2" fillId="3" borderId="74" xfId="1" applyNumberFormat="1" applyFont="1" applyFill="1" applyBorder="1" applyAlignment="1">
      <alignment horizontal="center"/>
    </xf>
    <xf numFmtId="2" fontId="2" fillId="3" borderId="75" xfId="1" applyNumberFormat="1" applyFont="1" applyFill="1" applyBorder="1" applyAlignment="1">
      <alignment horizontal="center"/>
    </xf>
    <xf numFmtId="2" fontId="2" fillId="3" borderId="76" xfId="1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5" fillId="7" borderId="70" xfId="0" applyFont="1" applyFill="1" applyBorder="1" applyAlignment="1">
      <alignment horizontal="center"/>
    </xf>
    <xf numFmtId="0" fontId="12" fillId="13" borderId="71" xfId="0" applyFont="1" applyFill="1" applyBorder="1" applyAlignment="1">
      <alignment horizontal="center"/>
    </xf>
    <xf numFmtId="0" fontId="12" fillId="14" borderId="71" xfId="0" applyFont="1" applyFill="1" applyBorder="1" applyAlignment="1">
      <alignment horizontal="center"/>
    </xf>
    <xf numFmtId="0" fontId="45" fillId="11" borderId="55" xfId="1" applyNumberFormat="1" applyFont="1" applyFill="1" applyBorder="1" applyAlignment="1">
      <alignment horizontal="center"/>
    </xf>
    <xf numFmtId="0" fontId="46" fillId="0" borderId="0" xfId="0" quotePrefix="1" applyFont="1" applyBorder="1" applyAlignment="1">
      <alignment horizontal="center"/>
    </xf>
    <xf numFmtId="37" fontId="45" fillId="11" borderId="77" xfId="1" applyNumberFormat="1" applyFont="1" applyFill="1" applyBorder="1" applyAlignment="1">
      <alignment horizontal="center"/>
    </xf>
    <xf numFmtId="2" fontId="45" fillId="11" borderId="78" xfId="1" applyNumberFormat="1" applyFont="1" applyFill="1" applyBorder="1" applyAlignment="1">
      <alignment horizontal="center"/>
    </xf>
    <xf numFmtId="0" fontId="29" fillId="0" borderId="12" xfId="0" applyFont="1" applyBorder="1" applyAlignment="1">
      <alignment horizontal="centerContinuous"/>
    </xf>
    <xf numFmtId="0" fontId="29" fillId="0" borderId="0" xfId="0" applyFont="1" applyBorder="1" applyAlignment="1">
      <alignment horizontal="centerContinuous"/>
    </xf>
    <xf numFmtId="2" fontId="45" fillId="11" borderId="79" xfId="1" applyNumberFormat="1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2" fontId="45" fillId="11" borderId="80" xfId="1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left"/>
    </xf>
    <xf numFmtId="0" fontId="4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15" borderId="8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16" borderId="39" xfId="0" quotePrefix="1" applyFill="1" applyBorder="1" applyAlignment="1">
      <alignment horizontal="left"/>
    </xf>
    <xf numFmtId="0" fontId="13" fillId="0" borderId="82" xfId="0" quotePrefix="1" applyFont="1" applyBorder="1" applyAlignment="1">
      <alignment horizontal="right"/>
    </xf>
    <xf numFmtId="0" fontId="0" fillId="0" borderId="83" xfId="0" quotePrefix="1" applyNumberFormat="1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37" fontId="1" fillId="0" borderId="83" xfId="1" quotePrefix="1" applyNumberFormat="1" applyFont="1" applyBorder="1" applyAlignment="1">
      <alignment horizontal="center"/>
    </xf>
    <xf numFmtId="2" fontId="1" fillId="0" borderId="83" xfId="1" quotePrefix="1" applyNumberFormat="1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0" fontId="30" fillId="0" borderId="0" xfId="0" applyFont="1" applyBorder="1" applyAlignment="1">
      <alignment horizontal="right"/>
    </xf>
    <xf numFmtId="0" fontId="0" fillId="16" borderId="47" xfId="0" applyFill="1" applyBorder="1" applyAlignment="1">
      <alignment horizontal="left"/>
    </xf>
    <xf numFmtId="0" fontId="0" fillId="0" borderId="12" xfId="0" applyBorder="1"/>
    <xf numFmtId="0" fontId="29" fillId="0" borderId="0" xfId="0" applyFont="1" applyFill="1" applyBorder="1" applyAlignment="1">
      <alignment horizontal="center"/>
    </xf>
    <xf numFmtId="0" fontId="14" fillId="14" borderId="84" xfId="0" applyFont="1" applyFill="1" applyBorder="1" applyAlignment="1">
      <alignment horizontal="center"/>
    </xf>
    <xf numFmtId="0" fontId="14" fillId="14" borderId="85" xfId="0" applyFont="1" applyFill="1" applyBorder="1" applyAlignment="1">
      <alignment horizontal="center"/>
    </xf>
    <xf numFmtId="0" fontId="14" fillId="14" borderId="86" xfId="0" applyFont="1" applyFill="1" applyBorder="1" applyAlignment="1">
      <alignment horizontal="center"/>
    </xf>
    <xf numFmtId="0" fontId="0" fillId="16" borderId="56" xfId="0" quotePrefix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87" xfId="0" applyBorder="1" applyAlignment="1">
      <alignment horizontal="center"/>
    </xf>
    <xf numFmtId="0" fontId="51" fillId="17" borderId="14" xfId="0" applyFont="1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4" fillId="17" borderId="14" xfId="0" applyFont="1" applyFill="1" applyBorder="1" applyAlignment="1">
      <alignment horizontal="center"/>
    </xf>
    <xf numFmtId="0" fontId="6" fillId="17" borderId="14" xfId="0" applyFont="1" applyFill="1" applyBorder="1" applyAlignment="1">
      <alignment horizontal="center"/>
    </xf>
    <xf numFmtId="0" fontId="0" fillId="17" borderId="14" xfId="0" applyFill="1" applyBorder="1"/>
    <xf numFmtId="0" fontId="0" fillId="17" borderId="88" xfId="0" applyFill="1" applyBorder="1"/>
    <xf numFmtId="0" fontId="16" fillId="17" borderId="14" xfId="0" applyFont="1" applyFill="1" applyBorder="1" applyAlignment="1">
      <alignment horizontal="center"/>
    </xf>
    <xf numFmtId="0" fontId="14" fillId="14" borderId="89" xfId="0" applyFont="1" applyFill="1" applyBorder="1" applyAlignment="1">
      <alignment horizontal="center"/>
    </xf>
    <xf numFmtId="0" fontId="14" fillId="14" borderId="90" xfId="0" applyFont="1" applyFill="1" applyBorder="1" applyAlignment="1">
      <alignment horizontal="center"/>
    </xf>
    <xf numFmtId="0" fontId="14" fillId="14" borderId="91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18" fillId="17" borderId="0" xfId="0" applyFont="1" applyFill="1" applyBorder="1" applyAlignment="1">
      <alignment horizontal="center"/>
    </xf>
    <xf numFmtId="0" fontId="18" fillId="5" borderId="92" xfId="0" applyFont="1" applyFill="1" applyBorder="1" applyAlignment="1">
      <alignment horizontal="centerContinuous"/>
    </xf>
    <xf numFmtId="0" fontId="18" fillId="5" borderId="93" xfId="0" applyFont="1" applyFill="1" applyBorder="1" applyAlignment="1">
      <alignment horizontal="centerContinuous"/>
    </xf>
    <xf numFmtId="0" fontId="0" fillId="17" borderId="0" xfId="0" applyFill="1" applyBorder="1" applyAlignment="1">
      <alignment horizontal="center"/>
    </xf>
    <xf numFmtId="0" fontId="0" fillId="17" borderId="94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6" fillId="17" borderId="0" xfId="0" applyFont="1" applyFill="1" applyAlignment="1">
      <alignment horizontal="center"/>
    </xf>
    <xf numFmtId="0" fontId="14" fillId="14" borderId="95" xfId="0" applyFont="1" applyFill="1" applyBorder="1" applyAlignment="1">
      <alignment horizontal="center"/>
    </xf>
    <xf numFmtId="0" fontId="14" fillId="14" borderId="96" xfId="0" applyFont="1" applyFill="1" applyBorder="1" applyAlignment="1">
      <alignment horizontal="center"/>
    </xf>
    <xf numFmtId="0" fontId="14" fillId="14" borderId="97" xfId="0" applyFont="1" applyFill="1" applyBorder="1" applyAlignment="1">
      <alignment horizontal="center"/>
    </xf>
    <xf numFmtId="0" fontId="5" fillId="15" borderId="98" xfId="0" applyFont="1" applyFill="1" applyBorder="1" applyAlignment="1">
      <alignment horizontal="center"/>
    </xf>
    <xf numFmtId="164" fontId="45" fillId="11" borderId="7" xfId="0" applyNumberFormat="1" applyFont="1" applyFill="1" applyBorder="1" applyAlignment="1">
      <alignment horizontal="center"/>
    </xf>
    <xf numFmtId="0" fontId="0" fillId="14" borderId="99" xfId="0" quotePrefix="1" applyFill="1" applyBorder="1" applyAlignment="1">
      <alignment horizontal="left"/>
    </xf>
    <xf numFmtId="0" fontId="18" fillId="5" borderId="100" xfId="0" applyFont="1" applyFill="1" applyBorder="1" applyAlignment="1">
      <alignment horizontal="centerContinuous"/>
    </xf>
    <xf numFmtId="0" fontId="18" fillId="5" borderId="101" xfId="0" applyFont="1" applyFill="1" applyBorder="1" applyAlignment="1">
      <alignment horizontal="centerContinuous"/>
    </xf>
    <xf numFmtId="0" fontId="0" fillId="14" borderId="102" xfId="0" applyFill="1" applyBorder="1" applyAlignment="1">
      <alignment horizontal="left"/>
    </xf>
    <xf numFmtId="0" fontId="17" fillId="17" borderId="0" xfId="0" applyFont="1" applyFill="1" applyBorder="1" applyAlignment="1">
      <alignment horizontal="center"/>
    </xf>
    <xf numFmtId="0" fontId="39" fillId="5" borderId="103" xfId="0" applyFont="1" applyFill="1" applyBorder="1" applyAlignment="1">
      <alignment horizontal="centerContinuous"/>
    </xf>
    <xf numFmtId="0" fontId="39" fillId="5" borderId="104" xfId="0" applyFont="1" applyFill="1" applyBorder="1" applyAlignment="1">
      <alignment horizontal="centerContinuous"/>
    </xf>
    <xf numFmtId="0" fontId="31" fillId="0" borderId="0" xfId="0" applyFont="1" applyAlignment="1">
      <alignment horizontal="center"/>
    </xf>
    <xf numFmtId="0" fontId="0" fillId="14" borderId="105" xfId="0" quotePrefix="1" applyFill="1" applyBorder="1" applyAlignment="1">
      <alignment horizontal="left"/>
    </xf>
    <xf numFmtId="0" fontId="43" fillId="2" borderId="106" xfId="1" applyNumberFormat="1" applyFont="1" applyFill="1" applyBorder="1" applyAlignment="1">
      <alignment horizontal="center"/>
    </xf>
    <xf numFmtId="0" fontId="43" fillId="2" borderId="107" xfId="1" quotePrefix="1" applyNumberFormat="1" applyFont="1" applyFill="1" applyBorder="1" applyAlignment="1">
      <alignment horizontal="center"/>
    </xf>
    <xf numFmtId="2" fontId="45" fillId="2" borderId="103" xfId="1" quotePrefix="1" applyNumberFormat="1" applyFont="1" applyFill="1" applyBorder="1" applyAlignment="1">
      <alignment horizontal="left"/>
    </xf>
    <xf numFmtId="2" fontId="11" fillId="2" borderId="104" xfId="1" quotePrefix="1" applyNumberFormat="1" applyFont="1" applyFill="1" applyBorder="1" applyAlignment="1">
      <alignment horizontal="right"/>
    </xf>
    <xf numFmtId="2" fontId="45" fillId="2" borderId="108" xfId="1" quotePrefix="1" applyNumberFormat="1" applyFont="1" applyFill="1" applyBorder="1" applyAlignment="1">
      <alignment horizontal="center"/>
    </xf>
    <xf numFmtId="0" fontId="28" fillId="0" borderId="0" xfId="0" applyFont="1" applyFill="1" applyAlignment="1">
      <alignment horizontal="left"/>
    </xf>
    <xf numFmtId="0" fontId="53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right"/>
    </xf>
    <xf numFmtId="43" fontId="14" fillId="0" borderId="0" xfId="1" applyNumberFormat="1" applyFont="1" applyFill="1" applyBorder="1" applyAlignment="1">
      <alignment horizontal="center"/>
    </xf>
    <xf numFmtId="0" fontId="6" fillId="17" borderId="0" xfId="0" applyFont="1" applyFill="1" applyBorder="1" applyAlignment="1">
      <alignment horizontal="center"/>
    </xf>
    <xf numFmtId="0" fontId="15" fillId="17" borderId="0" xfId="0" quotePrefix="1" applyFont="1" applyFill="1" applyAlignment="1">
      <alignment horizontal="right"/>
    </xf>
    <xf numFmtId="0" fontId="54" fillId="17" borderId="0" xfId="0" applyFont="1" applyFill="1" applyAlignment="1">
      <alignment horizontal="center"/>
    </xf>
    <xf numFmtId="0" fontId="15" fillId="17" borderId="0" xfId="0" quotePrefix="1" applyFont="1" applyFill="1" applyAlignment="1">
      <alignment horizontal="left"/>
    </xf>
    <xf numFmtId="0" fontId="55" fillId="17" borderId="0" xfId="0" quotePrefix="1" applyFont="1" applyFill="1" applyAlignment="1">
      <alignment horizontal="right"/>
    </xf>
    <xf numFmtId="0" fontId="55" fillId="17" borderId="0" xfId="0" applyFont="1" applyFill="1" applyAlignment="1">
      <alignment horizontal="center"/>
    </xf>
    <xf numFmtId="0" fontId="55" fillId="17" borderId="0" xfId="0" quotePrefix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3" fillId="0" borderId="0" xfId="0" quotePrefix="1" applyFont="1" applyFill="1" applyBorder="1" applyAlignment="1">
      <alignment horizontal="right"/>
    </xf>
    <xf numFmtId="0" fontId="0" fillId="0" borderId="0" xfId="0" quotePrefix="1" applyFont="1" applyFill="1" applyBorder="1" applyAlignment="1">
      <alignment horizontal="right"/>
    </xf>
    <xf numFmtId="164" fontId="0" fillId="17" borderId="0" xfId="0" applyNumberFormat="1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0" fontId="0" fillId="17" borderId="0" xfId="0" applyFill="1"/>
    <xf numFmtId="0" fontId="33" fillId="17" borderId="0" xfId="0" applyFont="1" applyFill="1" applyAlignment="1">
      <alignment horizontal="center"/>
    </xf>
    <xf numFmtId="0" fontId="14" fillId="18" borderId="109" xfId="0" applyFont="1" applyFill="1" applyBorder="1" applyAlignment="1">
      <alignment horizontal="center"/>
    </xf>
    <xf numFmtId="0" fontId="14" fillId="18" borderId="110" xfId="0" applyFont="1" applyFill="1" applyBorder="1" applyAlignment="1">
      <alignment horizontal="center"/>
    </xf>
    <xf numFmtId="0" fontId="14" fillId="18" borderId="111" xfId="0" applyFont="1" applyFill="1" applyBorder="1" applyAlignment="1">
      <alignment horizontal="center"/>
    </xf>
    <xf numFmtId="0" fontId="14" fillId="18" borderId="112" xfId="0" applyFont="1" applyFill="1" applyBorder="1" applyAlignment="1">
      <alignment horizontal="center"/>
    </xf>
    <xf numFmtId="0" fontId="14" fillId="18" borderId="113" xfId="0" applyFont="1" applyFill="1" applyBorder="1" applyAlignment="1">
      <alignment horizontal="center"/>
    </xf>
    <xf numFmtId="0" fontId="14" fillId="18" borderId="114" xfId="0" applyFont="1" applyFill="1" applyBorder="1" applyAlignment="1">
      <alignment horizontal="center"/>
    </xf>
    <xf numFmtId="0" fontId="0" fillId="17" borderId="0" xfId="0" applyFill="1" applyAlignment="1">
      <alignment horizontal="left"/>
    </xf>
    <xf numFmtId="2" fontId="55" fillId="17" borderId="0" xfId="0" quotePrefix="1" applyNumberFormat="1" applyFont="1" applyFill="1" applyAlignment="1">
      <alignment horizontal="left"/>
    </xf>
    <xf numFmtId="0" fontId="14" fillId="18" borderId="115" xfId="0" applyFont="1" applyFill="1" applyBorder="1" applyAlignment="1">
      <alignment horizontal="center"/>
    </xf>
    <xf numFmtId="0" fontId="14" fillId="18" borderId="116" xfId="0" applyFont="1" applyFill="1" applyBorder="1" applyAlignment="1">
      <alignment horizontal="center"/>
    </xf>
    <xf numFmtId="0" fontId="14" fillId="18" borderId="117" xfId="0" applyFont="1" applyFill="1" applyBorder="1" applyAlignment="1">
      <alignment horizontal="center"/>
    </xf>
    <xf numFmtId="0" fontId="6" fillId="17" borderId="0" xfId="0" applyFont="1" applyFill="1" applyAlignment="1">
      <alignment horizontal="right"/>
    </xf>
    <xf numFmtId="2" fontId="55" fillId="17" borderId="0" xfId="0" quotePrefix="1" applyNumberFormat="1" applyFont="1" applyFill="1" applyAlignment="1">
      <alignment horizontal="center"/>
    </xf>
    <xf numFmtId="0" fontId="58" fillId="17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2" fillId="9" borderId="0" xfId="0" applyFont="1" applyFill="1" applyAlignment="1">
      <alignment horizontal="center"/>
    </xf>
    <xf numFmtId="0" fontId="4" fillId="19" borderId="0" xfId="0" applyFont="1" applyFill="1" applyAlignment="1">
      <alignment horizontal="left"/>
    </xf>
    <xf numFmtId="0" fontId="14" fillId="8" borderId="6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28755</xdr:colOff>
      <xdr:row>10</xdr:row>
      <xdr:rowOff>32349</xdr:rowOff>
    </xdr:from>
    <xdr:to>
      <xdr:col>6</xdr:col>
      <xdr:colOff>172529</xdr:colOff>
      <xdr:row>14</xdr:row>
      <xdr:rowOff>161745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CD40CE0-2B5A-47C5-907E-0C1A81C9D5D8}"/>
            </a:ext>
          </a:extLst>
        </xdr:cNvPr>
        <xdr:cNvSpPr/>
      </xdr:nvSpPr>
      <xdr:spPr>
        <a:xfrm>
          <a:off x="362130" y="1994499"/>
          <a:ext cx="943874" cy="967596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5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28754</xdr:colOff>
      <xdr:row>18</xdr:row>
      <xdr:rowOff>33130</xdr:rowOff>
    </xdr:from>
    <xdr:to>
      <xdr:col>6</xdr:col>
      <xdr:colOff>172528</xdr:colOff>
      <xdr:row>22</xdr:row>
      <xdr:rowOff>162527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1FF0425-FD8C-4A88-A94D-D9A6D50164AB}"/>
            </a:ext>
          </a:extLst>
        </xdr:cNvPr>
        <xdr:cNvSpPr/>
      </xdr:nvSpPr>
      <xdr:spPr>
        <a:xfrm>
          <a:off x="362129" y="3671680"/>
          <a:ext cx="943874" cy="967597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28754</xdr:colOff>
      <xdr:row>26</xdr:row>
      <xdr:rowOff>33128</xdr:rowOff>
    </xdr:from>
    <xdr:to>
      <xdr:col>6</xdr:col>
      <xdr:colOff>172528</xdr:colOff>
      <xdr:row>30</xdr:row>
      <xdr:rowOff>162525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AB30529-94D7-478E-A3D0-43061F63E145}"/>
            </a:ext>
          </a:extLst>
        </xdr:cNvPr>
        <xdr:cNvSpPr/>
      </xdr:nvSpPr>
      <xdr:spPr>
        <a:xfrm>
          <a:off x="362129" y="5271878"/>
          <a:ext cx="943874" cy="1024747"/>
        </a:xfrm>
        <a:prstGeom prst="rect">
          <a:avLst/>
        </a:prstGeom>
        <a:blipFill dpi="0" rotWithShape="1">
          <a:blip xmlns:r="http://schemas.openxmlformats.org/officeDocument/2006/relationships" r:embed="rId3">
            <a:alphaModFix amt="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15324</xdr:colOff>
      <xdr:row>10</xdr:row>
      <xdr:rowOff>15324</xdr:rowOff>
    </xdr:from>
    <xdr:to>
      <xdr:col>5</xdr:col>
      <xdr:colOff>15324</xdr:colOff>
      <xdr:row>12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7A71364-4D70-4F2E-8F28-408A33CB2BF9}"/>
            </a:ext>
          </a:extLst>
        </xdr:cNvPr>
        <xdr:cNvSpPr/>
      </xdr:nvSpPr>
      <xdr:spPr>
        <a:xfrm>
          <a:off x="348699" y="1977474"/>
          <a:ext cx="600075" cy="594276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15324</xdr:colOff>
      <xdr:row>18</xdr:row>
      <xdr:rowOff>9525</xdr:rowOff>
    </xdr:from>
    <xdr:to>
      <xdr:col>5</xdr:col>
      <xdr:colOff>15324</xdr:colOff>
      <xdr:row>21</xdr:row>
      <xdr:rowOff>3726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FC4EB07-FB17-4C4A-92C6-340D525C6967}"/>
            </a:ext>
          </a:extLst>
        </xdr:cNvPr>
        <xdr:cNvSpPr/>
      </xdr:nvSpPr>
      <xdr:spPr>
        <a:xfrm>
          <a:off x="348699" y="3648075"/>
          <a:ext cx="600075" cy="622851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15324</xdr:colOff>
      <xdr:row>26</xdr:row>
      <xdr:rowOff>19050</xdr:rowOff>
    </xdr:from>
    <xdr:to>
      <xdr:col>5</xdr:col>
      <xdr:colOff>15324</xdr:colOff>
      <xdr:row>28</xdr:row>
      <xdr:rowOff>194226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5BE276-1F98-4884-94BC-1A58016A0041}"/>
            </a:ext>
          </a:extLst>
        </xdr:cNvPr>
        <xdr:cNvSpPr/>
      </xdr:nvSpPr>
      <xdr:spPr>
        <a:xfrm>
          <a:off x="348699" y="5257800"/>
          <a:ext cx="600075" cy="651426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235323</xdr:colOff>
      <xdr:row>13</xdr:row>
      <xdr:rowOff>179294</xdr:rowOff>
    </xdr:from>
    <xdr:to>
      <xdr:col>67</xdr:col>
      <xdr:colOff>190500</xdr:colOff>
      <xdr:row>15</xdr:row>
      <xdr:rowOff>5603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CFE3C1-D062-4D4D-BF3D-B082A805BE16}"/>
            </a:ext>
          </a:extLst>
        </xdr:cNvPr>
        <xdr:cNvCxnSpPr/>
      </xdr:nvCxnSpPr>
      <xdr:spPr>
        <a:xfrm>
          <a:off x="13522698" y="2770094"/>
          <a:ext cx="2412627" cy="2454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224117</xdr:colOff>
      <xdr:row>19</xdr:row>
      <xdr:rowOff>72839</xdr:rowOff>
    </xdr:from>
    <xdr:to>
      <xdr:col>67</xdr:col>
      <xdr:colOff>212911</xdr:colOff>
      <xdr:row>22</xdr:row>
      <xdr:rowOff>11206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C54E383-0C2A-45C0-BDF8-C017905BDE50}"/>
            </a:ext>
          </a:extLst>
        </xdr:cNvPr>
        <xdr:cNvCxnSpPr/>
      </xdr:nvCxnSpPr>
      <xdr:spPr>
        <a:xfrm flipV="1">
          <a:off x="13511492" y="3920939"/>
          <a:ext cx="2446244" cy="56701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139988</xdr:colOff>
      <xdr:row>15</xdr:row>
      <xdr:rowOff>164290</xdr:rowOff>
    </xdr:from>
    <xdr:to>
      <xdr:col>83</xdr:col>
      <xdr:colOff>37025</xdr:colOff>
      <xdr:row>18</xdr:row>
      <xdr:rowOff>185589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F683D0A-66D2-49B3-B357-7B0AABE90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28063" y="3174190"/>
          <a:ext cx="573312" cy="649949"/>
        </a:xfrm>
        <a:prstGeom prst="rect">
          <a:avLst/>
        </a:prstGeom>
        <a:ln w="57150">
          <a:solidFill>
            <a:srgbClr val="FF0000"/>
          </a:solidFill>
        </a:ln>
      </xdr:spPr>
    </xdr:pic>
    <xdr:clientData/>
  </xdr:twoCellAnchor>
  <xdr:twoCellAnchor>
    <xdr:from>
      <xdr:col>80</xdr:col>
      <xdr:colOff>139988</xdr:colOff>
      <xdr:row>19</xdr:row>
      <xdr:rowOff>129301</xdr:rowOff>
    </xdr:from>
    <xdr:to>
      <xdr:col>83</xdr:col>
      <xdr:colOff>57078</xdr:colOff>
      <xdr:row>22</xdr:row>
      <xdr:rowOff>166665</xdr:rowOff>
    </xdr:to>
    <xdr:pic>
      <xdr:nvPicPr>
        <xdr:cNvPr id="11" name="Picture 10" descr="Related image">
          <a:extLst>
            <a:ext uri="{FF2B5EF4-FFF2-40B4-BE49-F238E27FC236}">
              <a16:creationId xmlns:a16="http://schemas.microsoft.com/office/drawing/2014/main" id="{B636ED55-3F9B-4762-B7A1-56BC848DB1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72" t="2623" r="7715" b="12504"/>
        <a:stretch/>
      </xdr:blipFill>
      <xdr:spPr bwMode="auto">
        <a:xfrm>
          <a:off x="19028063" y="3977401"/>
          <a:ext cx="593365" cy="666014"/>
        </a:xfrm>
        <a:prstGeom prst="rect">
          <a:avLst/>
        </a:prstGeom>
        <a:noFill/>
        <a:ln w="5715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190500</xdr:colOff>
      <xdr:row>6</xdr:row>
      <xdr:rowOff>200025</xdr:rowOff>
    </xdr:from>
    <xdr:to>
      <xdr:col>88</xdr:col>
      <xdr:colOff>756129</xdr:colOff>
      <xdr:row>9</xdr:row>
      <xdr:rowOff>158523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666E038-7536-41B5-8CBB-E50CE4FAC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26850" y="1323975"/>
          <a:ext cx="565629" cy="587148"/>
        </a:xfrm>
        <a:prstGeom prst="rect">
          <a:avLst/>
        </a:prstGeom>
        <a:ln w="57150">
          <a:noFill/>
        </a:ln>
      </xdr:spPr>
    </xdr:pic>
    <xdr:clientData/>
  </xdr:twoCellAnchor>
  <xdr:twoCellAnchor>
    <xdr:from>
      <xdr:col>91</xdr:col>
      <xdr:colOff>57150</xdr:colOff>
      <xdr:row>14</xdr:row>
      <xdr:rowOff>104775</xdr:rowOff>
    </xdr:from>
    <xdr:to>
      <xdr:col>91</xdr:col>
      <xdr:colOff>1028700</xdr:colOff>
      <xdr:row>14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B48E98E-2F90-48E5-BDD5-8DB83181F6C4}"/>
            </a:ext>
          </a:extLst>
        </xdr:cNvPr>
        <xdr:cNvCxnSpPr/>
      </xdr:nvCxnSpPr>
      <xdr:spPr>
        <a:xfrm>
          <a:off x="25222200" y="2905125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57150</xdr:colOff>
      <xdr:row>14</xdr:row>
      <xdr:rowOff>104775</xdr:rowOff>
    </xdr:from>
    <xdr:to>
      <xdr:col>93</xdr:col>
      <xdr:colOff>1028700</xdr:colOff>
      <xdr:row>14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2854344-15C2-41B7-9422-40306131BF54}"/>
            </a:ext>
          </a:extLst>
        </xdr:cNvPr>
        <xdr:cNvCxnSpPr/>
      </xdr:nvCxnSpPr>
      <xdr:spPr>
        <a:xfrm>
          <a:off x="27108150" y="2905125"/>
          <a:ext cx="790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41413</xdr:colOff>
      <xdr:row>11</xdr:row>
      <xdr:rowOff>190501</xdr:rowOff>
    </xdr:from>
    <xdr:to>
      <xdr:col>93</xdr:col>
      <xdr:colOff>26504</xdr:colOff>
      <xdr:row>13</xdr:row>
      <xdr:rowOff>71531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2565961-3448-4394-9DE5-28805784D4B1}"/>
                </a:ext>
              </a:extLst>
            </xdr:cNvPr>
            <xdr:cNvSpPr txBox="1"/>
          </xdr:nvSpPr>
          <xdr:spPr>
            <a:xfrm>
              <a:off x="26120863" y="2362201"/>
              <a:ext cx="956641" cy="300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 u="none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400" b="0" i="1" u="none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400" b="0" i="1" u="none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p>
                    </m:sSup>
                  </m:oMath>
                </m:oMathPara>
              </a14:m>
              <a:endParaRPr lang="en-US" sz="1600" i="1" u="none">
                <a:solidFill>
                  <a:srgbClr val="FF0000"/>
                </a:solidFill>
                <a:latin typeface="Cambria Math" panose="02040503050406030204" pitchFamily="18" charset="0"/>
              </a:endParaRPr>
            </a:p>
            <a:p>
              <a:endParaRPr lang="en-US" sz="16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2565961-3448-4394-9DE5-28805784D4B1}"/>
                </a:ext>
              </a:extLst>
            </xdr:cNvPr>
            <xdr:cNvSpPr txBox="1"/>
          </xdr:nvSpPr>
          <xdr:spPr>
            <a:xfrm>
              <a:off x="26120863" y="2362201"/>
              <a:ext cx="956641" cy="300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ctr"/>
              <a:r>
                <a:rPr lang="en-US" sz="1400" b="0" i="0" u="none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𝑒^𝑦</a:t>
              </a:r>
              <a:endParaRPr lang="en-US" sz="1600" i="1" u="none">
                <a:solidFill>
                  <a:srgbClr val="FF0000"/>
                </a:solidFill>
                <a:latin typeface="Cambria Math" panose="02040503050406030204" pitchFamily="18" charset="0"/>
              </a:endParaRPr>
            </a:p>
            <a:p>
              <a:endParaRPr 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93</xdr:col>
      <xdr:colOff>57150</xdr:colOff>
      <xdr:row>22</xdr:row>
      <xdr:rowOff>104775</xdr:rowOff>
    </xdr:from>
    <xdr:to>
      <xdr:col>93</xdr:col>
      <xdr:colOff>1028700</xdr:colOff>
      <xdr:row>22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D379E7A-2402-4DB4-B2A4-E9B7422A8DD2}"/>
            </a:ext>
          </a:extLst>
        </xdr:cNvPr>
        <xdr:cNvCxnSpPr/>
      </xdr:nvCxnSpPr>
      <xdr:spPr>
        <a:xfrm>
          <a:off x="27108150" y="4581525"/>
          <a:ext cx="790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41413</xdr:colOff>
      <xdr:row>20</xdr:row>
      <xdr:rowOff>190501</xdr:rowOff>
    </xdr:from>
    <xdr:to>
      <xdr:col>93</xdr:col>
      <xdr:colOff>26504</xdr:colOff>
      <xdr:row>22</xdr:row>
      <xdr:rowOff>71531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25C4A0F-E8E9-4E7F-B51C-C140AD20274C}"/>
                </a:ext>
              </a:extLst>
            </xdr:cNvPr>
            <xdr:cNvSpPr txBox="1"/>
          </xdr:nvSpPr>
          <xdr:spPr>
            <a:xfrm>
              <a:off x="26120863" y="4248151"/>
              <a:ext cx="956641" cy="300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 u="none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400" b="0" i="1" u="none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400" b="0" i="1" u="none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p>
                    </m:sSup>
                  </m:oMath>
                </m:oMathPara>
              </a14:m>
              <a:endParaRPr lang="en-US" sz="1600" i="1" u="none">
                <a:solidFill>
                  <a:srgbClr val="FF0000"/>
                </a:solidFill>
                <a:latin typeface="Cambria Math" panose="02040503050406030204" pitchFamily="18" charset="0"/>
              </a:endParaRPr>
            </a:p>
            <a:p>
              <a:endParaRPr lang="en-US" sz="16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25C4A0F-E8E9-4E7F-B51C-C140AD20274C}"/>
                </a:ext>
              </a:extLst>
            </xdr:cNvPr>
            <xdr:cNvSpPr txBox="1"/>
          </xdr:nvSpPr>
          <xdr:spPr>
            <a:xfrm>
              <a:off x="26120863" y="4248151"/>
              <a:ext cx="956641" cy="300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ctr"/>
              <a:r>
                <a:rPr lang="en-US" sz="1400" b="0" i="0" u="none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𝑒^𝑦</a:t>
              </a:r>
              <a:endParaRPr lang="en-US" sz="1600" i="1" u="none">
                <a:solidFill>
                  <a:srgbClr val="FF0000"/>
                </a:solidFill>
                <a:latin typeface="Cambria Math" panose="02040503050406030204" pitchFamily="18" charset="0"/>
              </a:endParaRPr>
            </a:p>
            <a:p>
              <a:endParaRPr lang="en-US" sz="1600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91</xdr:col>
      <xdr:colOff>66675</xdr:colOff>
      <xdr:row>22</xdr:row>
      <xdr:rowOff>104775</xdr:rowOff>
    </xdr:from>
    <xdr:to>
      <xdr:col>91</xdr:col>
      <xdr:colOff>1038225</xdr:colOff>
      <xdr:row>22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4B91438-EC57-49C9-8BE5-32678297BFD7}"/>
            </a:ext>
          </a:extLst>
        </xdr:cNvPr>
        <xdr:cNvCxnSpPr/>
      </xdr:nvCxnSpPr>
      <xdr:spPr>
        <a:xfrm>
          <a:off x="25231725" y="4581525"/>
          <a:ext cx="847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101</xdr:col>
      <xdr:colOff>76201</xdr:colOff>
      <xdr:row>18</xdr:row>
      <xdr:rowOff>76200</xdr:rowOff>
    </xdr:from>
    <xdr:ext cx="337185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CC7176C-C149-4280-876D-7D6D0A2F760C}"/>
                </a:ext>
              </a:extLst>
            </xdr:cNvPr>
            <xdr:cNvSpPr txBox="1"/>
          </xdr:nvSpPr>
          <xdr:spPr>
            <a:xfrm>
              <a:off x="31384876" y="3714750"/>
              <a:ext cx="33718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𝐻</m:t>
                    </m:r>
                    <m:d>
                      <m:dPr>
                        <m:ctrlPr>
                          <a:rPr lang="en-US" sz="20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solidFill>
                              <a:srgbClr val="FF33CC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sz="20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000" b="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</m:d>
                    <m:r>
                      <a:rPr lang="en-US" sz="2000" b="0" i="1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𝐻</m:t>
                    </m:r>
                    <m:d>
                      <m:dPr>
                        <m:ctrlPr>
                          <a:rPr lang="en-US" sz="20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solidFill>
                              <a:srgbClr val="FF33CC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US" sz="2000" b="0" i="1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𝐷𝐾𝐿</m:t>
                    </m:r>
                    <m:r>
                      <a:rPr lang="en-US" sz="2000" b="0" i="1" baseline="-25000">
                        <a:solidFill>
                          <a:srgbClr val="7030A0"/>
                        </a:solidFill>
                        <a:latin typeface="Cambria Math" panose="02040503050406030204" pitchFamily="18" charset="0"/>
                      </a:rPr>
                      <m:t> (</m:t>
                    </m:r>
                    <m:r>
                      <a:rPr lang="en-US" sz="2000" b="0" i="1" baseline="0">
                        <a:solidFill>
                          <a:srgbClr val="FF33CC"/>
                        </a:solidFill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US" sz="2000" b="0" i="1" baseline="0">
                        <a:solidFill>
                          <a:srgbClr val="7030A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‖</m:t>
                    </m:r>
                    <m:r>
                      <a:rPr lang="en-US" sz="2000" b="0" i="1" baseline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𝑞</m:t>
                    </m:r>
                    <m:r>
                      <a:rPr lang="en-US" sz="2000" b="0" i="1" baseline="0">
                        <a:solidFill>
                          <a:srgbClr val="7030A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CC7176C-C149-4280-876D-7D6D0A2F760C}"/>
                </a:ext>
              </a:extLst>
            </xdr:cNvPr>
            <xdr:cNvSpPr txBox="1"/>
          </xdr:nvSpPr>
          <xdr:spPr>
            <a:xfrm>
              <a:off x="31384876" y="3714750"/>
              <a:ext cx="337185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solidFill>
                    <a:srgbClr val="7030A0"/>
                  </a:solidFill>
                  <a:latin typeface="Cambria Math" panose="02040503050406030204" pitchFamily="18" charset="0"/>
                </a:rPr>
                <a:t>𝐻(</a:t>
              </a:r>
              <a:r>
                <a:rPr lang="en-US" sz="2000" b="0" i="0">
                  <a:solidFill>
                    <a:srgbClr val="FF33CC"/>
                  </a:solidFill>
                  <a:latin typeface="Cambria Math" panose="02040503050406030204" pitchFamily="18" charset="0"/>
                </a:rPr>
                <a:t>𝑝</a:t>
              </a:r>
              <a:r>
                <a:rPr lang="en-US" sz="2000" b="0" i="0">
                  <a:solidFill>
                    <a:srgbClr val="7030A0"/>
                  </a:solidFill>
                  <a:latin typeface="Cambria Math" panose="02040503050406030204" pitchFamily="18" charset="0"/>
                </a:rPr>
                <a:t>, 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𝑞)</a:t>
              </a:r>
              <a:r>
                <a:rPr lang="en-US" sz="2000" b="0" i="0">
                  <a:solidFill>
                    <a:srgbClr val="7030A0"/>
                  </a:solidFill>
                  <a:latin typeface="Cambria Math" panose="02040503050406030204" pitchFamily="18" charset="0"/>
                </a:rPr>
                <a:t>=𝐻(</a:t>
              </a:r>
              <a:r>
                <a:rPr lang="en-US" sz="2000" b="0" i="0">
                  <a:solidFill>
                    <a:srgbClr val="FF33CC"/>
                  </a:solidFill>
                  <a:latin typeface="Cambria Math" panose="02040503050406030204" pitchFamily="18" charset="0"/>
                </a:rPr>
                <a:t>𝑝)</a:t>
              </a:r>
              <a:r>
                <a:rPr lang="en-US" sz="2000" b="0" i="0">
                  <a:solidFill>
                    <a:srgbClr val="7030A0"/>
                  </a:solidFill>
                  <a:latin typeface="Cambria Math" panose="02040503050406030204" pitchFamily="18" charset="0"/>
                </a:rPr>
                <a:t>+𝐷𝐾𝐿</a:t>
              </a:r>
              <a:r>
                <a:rPr lang="en-US" sz="2000" b="0" i="0" baseline="-25000">
                  <a:solidFill>
                    <a:srgbClr val="7030A0"/>
                  </a:solidFill>
                  <a:latin typeface="Cambria Math" panose="02040503050406030204" pitchFamily="18" charset="0"/>
                </a:rPr>
                <a:t> (</a:t>
              </a:r>
              <a:r>
                <a:rPr lang="en-US" sz="2000" b="0" i="0" baseline="0">
                  <a:solidFill>
                    <a:srgbClr val="FF33CC"/>
                  </a:solidFill>
                  <a:latin typeface="Cambria Math" panose="02040503050406030204" pitchFamily="18" charset="0"/>
                </a:rPr>
                <a:t>𝑝</a:t>
              </a:r>
              <a:r>
                <a:rPr lang="en-US" sz="2000" b="0" i="0" baseline="0">
                  <a:solidFill>
                    <a:srgbClr val="7030A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‖</a:t>
              </a:r>
              <a:r>
                <a:rPr lang="en-US" sz="2000" b="0" i="0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𝑞</a:t>
              </a:r>
              <a:r>
                <a:rPr lang="en-US" sz="2000" b="0" i="0" baseline="0">
                  <a:solidFill>
                    <a:srgbClr val="7030A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2000" b="0" i="0">
                  <a:latin typeface="Cambria Math" panose="02040503050406030204" pitchFamily="18" charset="0"/>
                </a:rPr>
                <a:t> 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99</xdr:col>
      <xdr:colOff>974347</xdr:colOff>
      <xdr:row>20</xdr:row>
      <xdr:rowOff>137042</xdr:rowOff>
    </xdr:from>
    <xdr:to>
      <xdr:col>104</xdr:col>
      <xdr:colOff>89657</xdr:colOff>
      <xdr:row>22</xdr:row>
      <xdr:rowOff>171087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85E4CFF2-2955-4A4B-A329-3A75B630DD0D}"/>
            </a:ext>
          </a:extLst>
        </xdr:cNvPr>
        <xdr:cNvGrpSpPr/>
      </xdr:nvGrpSpPr>
      <xdr:grpSpPr>
        <a:xfrm>
          <a:off x="31028523" y="4249601"/>
          <a:ext cx="5144075" cy="459868"/>
          <a:chOff x="7809940" y="3364335"/>
          <a:chExt cx="4069076" cy="459869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5227AFF7-6B30-44FB-A92A-DCE4076C5BEB}"/>
                  </a:ext>
                </a:extLst>
              </xdr:cNvPr>
              <xdr:cNvSpPr txBox="1"/>
            </xdr:nvSpPr>
            <xdr:spPr>
              <a:xfrm>
                <a:off x="7809940" y="3370169"/>
                <a:ext cx="1924050" cy="4482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200" b="1" i="1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200" b="1" i="1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</a:rPr>
                        <m:t>𝑯</m:t>
                      </m:r>
                      <m:d>
                        <m:dPr>
                          <m:ctrlPr>
                            <a:rPr lang="en-US" sz="1200" b="1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200" b="1" i="1">
                              <a:solidFill>
                                <a:srgbClr val="FF33CC"/>
                              </a:solidFill>
                              <a:latin typeface="Cambria Math" panose="02040503050406030204" pitchFamily="18" charset="0"/>
                            </a:rPr>
                            <m:t>𝒑</m:t>
                          </m:r>
                        </m:e>
                      </m:d>
                      <m:r>
                        <a:rPr lang="en-US" sz="1200" b="1" i="1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hr m:val="∑"/>
                          <m:supHide m:val="on"/>
                          <m:ctrlPr>
                            <a:rPr lang="en-US" sz="1200" b="1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7"/>
                            </m:rPr>
                            <a:rPr lang="en-US" sz="1200" b="1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</a:rPr>
                            <m:t>𝒙</m:t>
                          </m:r>
                        </m:sub>
                        <m:sup/>
                        <m:e>
                          <m:r>
                            <a:rPr lang="en-US" sz="1200" b="1" i="1">
                              <a:solidFill>
                                <a:srgbClr val="FF33CC"/>
                              </a:solidFill>
                              <a:latin typeface="Cambria Math" panose="02040503050406030204" pitchFamily="18" charset="0"/>
                            </a:rPr>
                            <m:t>𝒑</m:t>
                          </m:r>
                          <m:d>
                            <m:dPr>
                              <m:ctrlPr>
                                <a:rPr lang="en-US" sz="1200" b="1" i="1">
                                  <a:solidFill>
                                    <a:srgbClr val="FF33CC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200" b="1" i="1">
                                  <a:solidFill>
                                    <a:srgbClr val="FF33CC"/>
                                  </a:solidFill>
                                  <a:latin typeface="Cambria Math" panose="02040503050406030204" pitchFamily="18" charset="0"/>
                                </a:rPr>
                                <m:t>𝒙</m:t>
                              </m:r>
                            </m:e>
                          </m:d>
                          <m:func>
                            <m:funcPr>
                              <m:ctrlPr>
                                <a:rPr lang="en-US" sz="1200" b="1" i="1" baseline="0">
                                  <a:solidFill>
                                    <a:srgbClr val="7030A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a:rPr lang="en-US" sz="1200" b="1" i="1" baseline="0">
                                  <a:solidFill>
                                    <a:srgbClr val="7030A0"/>
                                  </a:solidFill>
                                  <a:latin typeface="Cambria Math" panose="02040503050406030204" pitchFamily="18" charset="0"/>
                                </a:rPr>
                                <m:t>𝒍𝒐𝒈</m:t>
                              </m:r>
                              <m:r>
                                <a:rPr lang="en-US" sz="1200" b="1" i="1" baseline="0">
                                  <a:solidFill>
                                    <a:srgbClr val="FF33CC"/>
                                  </a:solidFill>
                                  <a:latin typeface="Cambria Math" panose="02040503050406030204" pitchFamily="18" charset="0"/>
                                </a:rPr>
                                <m:t>𝒑</m:t>
                              </m:r>
                              <m:r>
                                <a:rPr lang="en-US" sz="1200" b="1" i="1" baseline="0">
                                  <a:solidFill>
                                    <a:srgbClr val="7030A0"/>
                                  </a:solidFill>
                                  <a:latin typeface="Cambria Math" panose="02040503050406030204" pitchFamily="18" charset="0"/>
                                </a:rPr>
                                <m:t>(</m:t>
                              </m:r>
                            </m:fName>
                            <m:e>
                              <m:r>
                                <a:rPr lang="en-US" sz="1200" b="1" i="1" baseline="0">
                                  <a:solidFill>
                                    <a:srgbClr val="FF33CC"/>
                                  </a:solidFill>
                                  <a:latin typeface="Cambria Math" panose="02040503050406030204" pitchFamily="18" charset="0"/>
                                </a:rPr>
                                <m:t>𝒙</m:t>
                              </m:r>
                              <m:r>
                                <a:rPr lang="en-US" sz="1200" b="1" i="1" baseline="0">
                                  <a:solidFill>
                                    <a:srgbClr val="7030A0"/>
                                  </a:solidFill>
                                  <a:latin typeface="Cambria Math" panose="02040503050406030204" pitchFamily="18" charset="0"/>
                                </a:rPr>
                                <m:t>)</m:t>
                              </m:r>
                            </m:e>
                          </m:func>
                        </m:e>
                      </m:nary>
                      <m:r>
                        <a:rPr lang="en-US" sz="1200" b="1" i="1" baseline="0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</a:rPr>
                        <m:t>]</m:t>
                      </m:r>
                    </m:oMath>
                  </m:oMathPara>
                </a14:m>
                <a:endParaRPr lang="en-US" sz="1200" b="1"/>
              </a:p>
            </xdr:txBody>
          </xdr:sp>
        </mc:Choice>
        <mc:Fallback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5227AFF7-6B30-44FB-A92A-DCE4076C5BEB}"/>
                  </a:ext>
                </a:extLst>
              </xdr:cNvPr>
              <xdr:cNvSpPr txBox="1"/>
            </xdr:nvSpPr>
            <xdr:spPr>
              <a:xfrm>
                <a:off x="7809940" y="3370169"/>
                <a:ext cx="1924050" cy="4482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:r>
                  <a:rPr lang="en-US" sz="1200" b="1" i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[𝑯(</a:t>
                </a:r>
                <a:r>
                  <a:rPr lang="en-US" sz="1200" b="1" i="0">
                    <a:solidFill>
                      <a:srgbClr val="FF33CC"/>
                    </a:solidFill>
                    <a:latin typeface="Cambria Math" panose="02040503050406030204" pitchFamily="18" charset="0"/>
                  </a:rPr>
                  <a:t>𝒑)</a:t>
                </a:r>
                <a:r>
                  <a:rPr lang="en-US" sz="1200" b="1" i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=−∑_𝒙</a:t>
                </a:r>
                <a:r>
                  <a:rPr lang="en-US" sz="1200" b="1" i="0" baseline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▒〖</a:t>
                </a:r>
                <a:r>
                  <a:rPr lang="en-US" sz="1200" b="1" i="0">
                    <a:solidFill>
                      <a:srgbClr val="FF33CC"/>
                    </a:solidFill>
                    <a:latin typeface="Cambria Math" panose="02040503050406030204" pitchFamily="18" charset="0"/>
                  </a:rPr>
                  <a:t>𝒑(𝒙)</a:t>
                </a:r>
                <a:r>
                  <a:rPr lang="en-US" sz="1200" b="1" i="0" baseline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  〖𝒍𝒐𝒈</a:t>
                </a:r>
                <a:r>
                  <a:rPr lang="en-US" sz="1200" b="1" i="0" baseline="0">
                    <a:solidFill>
                      <a:srgbClr val="FF33CC"/>
                    </a:solidFill>
                    <a:latin typeface="Cambria Math" panose="02040503050406030204" pitchFamily="18" charset="0"/>
                  </a:rPr>
                  <a:t>𝒑</a:t>
                </a:r>
                <a:r>
                  <a:rPr lang="en-US" sz="1200" b="1" i="0" baseline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(〗⁡〖</a:t>
                </a:r>
                <a:r>
                  <a:rPr lang="en-US" sz="1200" b="1" i="0" baseline="0">
                    <a:solidFill>
                      <a:srgbClr val="FF33CC"/>
                    </a:solidFill>
                    <a:latin typeface="Cambria Math" panose="02040503050406030204" pitchFamily="18" charset="0"/>
                  </a:rPr>
                  <a:t>𝒙</a:t>
                </a:r>
                <a:r>
                  <a:rPr lang="en-US" sz="1200" b="1" i="0" baseline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)〗 〗]</a:t>
                </a:r>
                <a:endParaRPr lang="en-US" sz="1200" b="1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77A5D54B-34D1-4EBA-8856-53EC62C9D4CA}"/>
                  </a:ext>
                </a:extLst>
              </xdr:cNvPr>
              <xdr:cNvSpPr txBox="1"/>
            </xdr:nvSpPr>
            <xdr:spPr>
              <a:xfrm>
                <a:off x="9521042" y="3364335"/>
                <a:ext cx="2357974" cy="4598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200" b="1" i="1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200" b="1" i="1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</a:rPr>
                        <m:t>𝑫𝑲𝑳</m:t>
                      </m:r>
                      <m:d>
                        <m:dPr>
                          <m:ctrlPr>
                            <a:rPr lang="en-US" sz="1200" b="1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200" b="1" i="1">
                              <a:solidFill>
                                <a:srgbClr val="FF33CC"/>
                              </a:solidFill>
                              <a:latin typeface="Cambria Math" panose="02040503050406030204" pitchFamily="18" charset="0"/>
                            </a:rPr>
                            <m:t>𝒑</m:t>
                          </m:r>
                          <m:r>
                            <a:rPr lang="en-US" sz="1200" b="1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‖</m:t>
                          </m:r>
                          <m:r>
                            <a:rPr lang="en-US" sz="1200" b="1" i="1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𝒒</m:t>
                          </m:r>
                        </m:e>
                      </m:d>
                      <m:r>
                        <a:rPr lang="en-US" sz="1200" b="1" i="1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hr m:val="∑"/>
                          <m:supHide m:val="on"/>
                          <m:ctrlPr>
                            <a:rPr lang="en-US" sz="1200" b="1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7"/>
                            </m:rPr>
                            <a:rPr lang="en-US" sz="1200" b="1" i="1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</a:rPr>
                            <m:t>𝒙</m:t>
                          </m:r>
                        </m:sub>
                        <m:sup/>
                        <m:e>
                          <m:r>
                            <a:rPr lang="en-US" sz="1200" b="1" i="1">
                              <a:solidFill>
                                <a:srgbClr val="FF33CC"/>
                              </a:solidFill>
                              <a:latin typeface="Cambria Math" panose="02040503050406030204" pitchFamily="18" charset="0"/>
                            </a:rPr>
                            <m:t>𝒑</m:t>
                          </m:r>
                          <m:d>
                            <m:dPr>
                              <m:ctrlPr>
                                <a:rPr lang="en-US" sz="1200" b="1" i="1">
                                  <a:solidFill>
                                    <a:srgbClr val="FF33CC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200" b="1" i="1">
                                  <a:solidFill>
                                    <a:srgbClr val="FF33CC"/>
                                  </a:solidFill>
                                  <a:latin typeface="Cambria Math" panose="02040503050406030204" pitchFamily="18" charset="0"/>
                                </a:rPr>
                                <m:t>𝒙</m:t>
                              </m:r>
                            </m:e>
                          </m:d>
                        </m:e>
                      </m:nary>
                      <m:r>
                        <a:rPr lang="en-US" sz="1200" b="1" i="1" baseline="0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</a:rPr>
                        <m:t>∗</m:t>
                      </m:r>
                      <m:func>
                        <m:funcPr>
                          <m:ctrlPr>
                            <a:rPr lang="en-US" sz="1200" b="1" i="1" baseline="0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</a:rPr>
                          </m:ctrlPr>
                        </m:funcPr>
                        <m:fName>
                          <m:r>
                            <a:rPr lang="en-US" sz="1200" b="1" i="1" baseline="0">
                              <a:solidFill>
                                <a:srgbClr val="7030A0"/>
                              </a:solidFill>
                              <a:latin typeface="Cambria Math" panose="02040503050406030204" pitchFamily="18" charset="0"/>
                            </a:rPr>
                            <m:t>𝒍𝒐𝒈</m:t>
                          </m:r>
                        </m:fName>
                        <m:e>
                          <m:d>
                            <m:dPr>
                              <m:ctrlPr>
                                <a:rPr lang="en-US" sz="1200" b="1" i="1" baseline="0">
                                  <a:solidFill>
                                    <a:srgbClr val="7030A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en-US" sz="1200" b="1" i="1" baseline="0">
                                      <a:solidFill>
                                        <a:srgbClr val="7030A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lang="en-US" sz="1200" b="1" i="1" baseline="0">
                                      <a:solidFill>
                                        <a:srgbClr val="FF33CC"/>
                                      </a:solidFill>
                                      <a:latin typeface="Cambria Math" panose="02040503050406030204" pitchFamily="18" charset="0"/>
                                    </a:rPr>
                                    <m:t>𝒑</m:t>
                                  </m:r>
                                  <m:d>
                                    <m:dPr>
                                      <m:ctrlPr>
                                        <a:rPr lang="en-US" sz="1200" b="1" i="1" baseline="0">
                                          <a:solidFill>
                                            <a:srgbClr val="7030A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200" b="1" i="1" baseline="0">
                                          <a:solidFill>
                                            <a:srgbClr val="FF33CC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𝒙</m:t>
                                      </m:r>
                                    </m:e>
                                  </m:d>
                                </m:num>
                                <m:den>
                                  <m:r>
                                    <a:rPr lang="en-US" sz="1200" b="1" i="1" baseline="0">
                                      <a:solidFill>
                                        <a:srgbClr val="00B050"/>
                                      </a:solidFill>
                                      <a:latin typeface="Cambria Math" panose="02040503050406030204" pitchFamily="18" charset="0"/>
                                    </a:rPr>
                                    <m:t>𝒒</m:t>
                                  </m:r>
                                  <m:d>
                                    <m:dPr>
                                      <m:ctrlPr>
                                        <a:rPr lang="en-US" sz="1200" b="1" i="1" baseline="0">
                                          <a:solidFill>
                                            <a:srgbClr val="7030A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200" b="1" i="1" baseline="0">
                                          <a:solidFill>
                                            <a:srgbClr val="00B05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𝒙</m:t>
                                      </m:r>
                                    </m:e>
                                  </m:d>
                                </m:den>
                              </m:f>
                            </m:e>
                          </m:d>
                        </m:e>
                      </m:func>
                      <m:r>
                        <a:rPr lang="en-US" sz="1200" b="1" i="1" baseline="0">
                          <a:solidFill>
                            <a:srgbClr val="7030A0"/>
                          </a:solidFill>
                          <a:latin typeface="Cambria Math" panose="02040503050406030204" pitchFamily="18" charset="0"/>
                        </a:rPr>
                        <m:t>]</m:t>
                      </m:r>
                    </m:oMath>
                  </m:oMathPara>
                </a14:m>
                <a:endParaRPr lang="en-US" sz="1200" b="1"/>
              </a:p>
            </xdr:txBody>
          </xdr:sp>
        </mc:Choice>
        <mc:Fallback>
          <xdr:sp macro="" textlink="">
            <xdr:nvSpPr>
              <xdr:cNvPr id="23" name="TextBox 22">
                <a:extLst>
                  <a:ext uri="{FF2B5EF4-FFF2-40B4-BE49-F238E27FC236}">
                    <a16:creationId xmlns:a16="http://schemas.microsoft.com/office/drawing/2014/main" id="{77A5D54B-34D1-4EBA-8856-53EC62C9D4CA}"/>
                  </a:ext>
                </a:extLst>
              </xdr:cNvPr>
              <xdr:cNvSpPr txBox="1"/>
            </xdr:nvSpPr>
            <xdr:spPr>
              <a:xfrm>
                <a:off x="9521042" y="3364335"/>
                <a:ext cx="2357974" cy="45986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pPr/>
                <a:r>
                  <a:rPr lang="en-US" sz="1200" b="1" i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[𝑫𝑲𝑳(</a:t>
                </a:r>
                <a:r>
                  <a:rPr lang="en-US" sz="1200" b="1" i="0">
                    <a:solidFill>
                      <a:srgbClr val="FF33CC"/>
                    </a:solidFill>
                    <a:latin typeface="Cambria Math" panose="02040503050406030204" pitchFamily="18" charset="0"/>
                  </a:rPr>
                  <a:t>𝒑</a:t>
                </a:r>
                <a:r>
                  <a:rPr lang="en-US" sz="1200" b="1" i="0">
                    <a:solidFill>
                      <a:srgbClr val="7030A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‖</a:t>
                </a:r>
                <a:r>
                  <a:rPr lang="en-US" sz="1200" b="1" i="0">
                    <a:solidFill>
                      <a:srgbClr val="00B05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𝒒)</a:t>
                </a:r>
                <a:r>
                  <a:rPr lang="en-US" sz="1200" b="1" i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=−∑_𝒙</a:t>
                </a:r>
                <a:r>
                  <a:rPr lang="en-US" sz="1200" b="1" i="0">
                    <a:solidFill>
                      <a:srgbClr val="FF33CC"/>
                    </a:solidFill>
                    <a:latin typeface="Cambria Math" panose="02040503050406030204" pitchFamily="18" charset="0"/>
                  </a:rPr>
                  <a:t>▒𝒑(𝒙) </a:t>
                </a:r>
                <a:r>
                  <a:rPr lang="en-US" sz="1200" b="1" i="0" baseline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∗𝒍𝒐𝒈⁡(</a:t>
                </a:r>
                <a:r>
                  <a:rPr lang="en-US" sz="1200" b="1" i="0" baseline="0">
                    <a:solidFill>
                      <a:srgbClr val="FF33CC"/>
                    </a:solidFill>
                    <a:latin typeface="Cambria Math" panose="02040503050406030204" pitchFamily="18" charset="0"/>
                  </a:rPr>
                  <a:t>𝒑</a:t>
                </a:r>
                <a:r>
                  <a:rPr lang="en-US" sz="1200" b="1" i="0" baseline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(</a:t>
                </a:r>
                <a:r>
                  <a:rPr lang="en-US" sz="1200" b="1" i="0" baseline="0">
                    <a:solidFill>
                      <a:srgbClr val="FF33CC"/>
                    </a:solidFill>
                    <a:latin typeface="Cambria Math" panose="02040503050406030204" pitchFamily="18" charset="0"/>
                  </a:rPr>
                  <a:t>𝒙)</a:t>
                </a:r>
                <a:r>
                  <a:rPr lang="en-US" sz="1200" b="1" i="0" baseline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/</a:t>
                </a:r>
                <a:r>
                  <a:rPr lang="en-US" sz="1200" b="1" i="0" baseline="0">
                    <a:solidFill>
                      <a:srgbClr val="00B050"/>
                    </a:solidFill>
                    <a:latin typeface="Cambria Math" panose="02040503050406030204" pitchFamily="18" charset="0"/>
                  </a:rPr>
                  <a:t>𝒒</a:t>
                </a:r>
                <a:r>
                  <a:rPr lang="en-US" sz="1200" b="1" i="0" baseline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(</a:t>
                </a:r>
                <a:r>
                  <a:rPr lang="en-US" sz="1200" b="1" i="0" baseline="0">
                    <a:solidFill>
                      <a:srgbClr val="00B050"/>
                    </a:solidFill>
                    <a:latin typeface="Cambria Math" panose="02040503050406030204" pitchFamily="18" charset="0"/>
                  </a:rPr>
                  <a:t>𝒙) )</a:t>
                </a:r>
                <a:r>
                  <a:rPr lang="en-US" sz="1200" b="1" i="0" baseline="0">
                    <a:solidFill>
                      <a:srgbClr val="7030A0"/>
                    </a:solidFill>
                    <a:latin typeface="Cambria Math" panose="02040503050406030204" pitchFamily="18" charset="0"/>
                  </a:rPr>
                  <a:t>]</a:t>
                </a:r>
                <a:endParaRPr lang="en-US" sz="1200" b="1"/>
              </a:p>
            </xdr:txBody>
          </xdr:sp>
        </mc:Fallback>
      </mc:AlternateContent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1D65C74C-9A36-4721-B69C-6CFB39650C5B}"/>
              </a:ext>
            </a:extLst>
          </xdr:cNvPr>
          <xdr:cNvSpPr txBox="1"/>
        </xdr:nvSpPr>
        <xdr:spPr>
          <a:xfrm>
            <a:off x="9443885" y="3462618"/>
            <a:ext cx="369794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7030A0"/>
                </a:solidFill>
              </a:rPr>
              <a:t>+</a:t>
            </a:r>
            <a:endParaRPr lang="en-US" sz="900" b="1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102</xdr:col>
      <xdr:colOff>112058</xdr:colOff>
      <xdr:row>19</xdr:row>
      <xdr:rowOff>179295</xdr:rowOff>
    </xdr:from>
    <xdr:to>
      <xdr:col>102</xdr:col>
      <xdr:colOff>201705</xdr:colOff>
      <xdr:row>21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7506600-7656-4B80-B3B9-E87880519BB8}"/>
            </a:ext>
          </a:extLst>
        </xdr:cNvPr>
        <xdr:cNvCxnSpPr/>
      </xdr:nvCxnSpPr>
      <xdr:spPr>
        <a:xfrm flipH="1">
          <a:off x="32658983" y="4027395"/>
          <a:ext cx="89647" cy="239805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1143000</xdr:colOff>
      <xdr:row>19</xdr:row>
      <xdr:rowOff>190501</xdr:rowOff>
    </xdr:from>
    <xdr:to>
      <xdr:col>103</xdr:col>
      <xdr:colOff>0</xdr:colOff>
      <xdr:row>21</xdr:row>
      <xdr:rowOff>33618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300520E-20A9-40B9-B4B5-B83809DA5B05}"/>
            </a:ext>
          </a:extLst>
        </xdr:cNvPr>
        <xdr:cNvCxnSpPr/>
      </xdr:nvCxnSpPr>
      <xdr:spPr>
        <a:xfrm>
          <a:off x="33689925" y="4038601"/>
          <a:ext cx="38100" cy="262217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847164</xdr:colOff>
      <xdr:row>22</xdr:row>
      <xdr:rowOff>242047</xdr:rowOff>
    </xdr:from>
    <xdr:to>
      <xdr:col>101</xdr:col>
      <xdr:colOff>936811</xdr:colOff>
      <xdr:row>23</xdr:row>
      <xdr:rowOff>197223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39189B3-5204-42CF-BE34-7FF8A7ED61F3}"/>
            </a:ext>
          </a:extLst>
        </xdr:cNvPr>
        <xdr:cNvCxnSpPr/>
      </xdr:nvCxnSpPr>
      <xdr:spPr>
        <a:xfrm flipH="1">
          <a:off x="32155839" y="4718797"/>
          <a:ext cx="89647" cy="240926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152401</xdr:colOff>
      <xdr:row>22</xdr:row>
      <xdr:rowOff>152400</xdr:rowOff>
    </xdr:from>
    <xdr:to>
      <xdr:col>103</xdr:col>
      <xdr:colOff>192743</xdr:colOff>
      <xdr:row>23</xdr:row>
      <xdr:rowOff>136712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54E8D7B-32BD-487B-AED7-29DCDD811A4E}"/>
            </a:ext>
          </a:extLst>
        </xdr:cNvPr>
        <xdr:cNvCxnSpPr/>
      </xdr:nvCxnSpPr>
      <xdr:spPr>
        <a:xfrm>
          <a:off x="33880426" y="4629150"/>
          <a:ext cx="40342" cy="270062"/>
        </a:xfrm>
        <a:prstGeom prst="straightConnector1">
          <a:avLst/>
        </a:prstGeom>
        <a:ln>
          <a:solidFill>
            <a:srgbClr val="7030A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FB92-C691-4706-A0CB-665417AB1613}">
  <dimension ref="A1:DA34"/>
  <sheetViews>
    <sheetView showGridLines="0" tabSelected="1" zoomScale="85" zoomScaleNormal="85" workbookViewId="0">
      <pane ySplit="2" topLeftCell="A3" activePane="bottomLeft" state="frozen"/>
      <selection pane="bottomLeft" activeCell="Y35" sqref="Y35"/>
    </sheetView>
  </sheetViews>
  <sheetFormatPr defaultRowHeight="15.75" x14ac:dyDescent="0.25"/>
  <cols>
    <col min="1" max="1" width="2" style="1" customWidth="1"/>
    <col min="2" max="8" width="3" style="1" customWidth="1"/>
    <col min="9" max="9" width="6.140625" style="1" customWidth="1"/>
    <col min="10" max="10" width="2" style="1" customWidth="1"/>
    <col min="11" max="13" width="3" style="1" customWidth="1"/>
    <col min="14" max="14" width="7.85546875" style="1" customWidth="1"/>
    <col min="15" max="15" width="1.7109375" style="1" customWidth="1"/>
    <col min="16" max="16" width="5.5703125" style="1" customWidth="1"/>
    <col min="17" max="19" width="3" style="1" customWidth="1"/>
    <col min="20" max="20" width="7.85546875" style="1" customWidth="1"/>
    <col min="21" max="21" width="3.85546875" style="1" customWidth="1"/>
    <col min="22" max="22" width="2" style="1" customWidth="1"/>
    <col min="23" max="25" width="3.7109375" style="1" customWidth="1"/>
    <col min="26" max="26" width="2.7109375" style="2" customWidth="1"/>
    <col min="27" max="29" width="3.7109375" style="1" customWidth="1"/>
    <col min="30" max="30" width="2.7109375" style="2" customWidth="1"/>
    <col min="31" max="33" width="3.7109375" style="1" customWidth="1"/>
    <col min="34" max="34" width="2.7109375" style="2" customWidth="1"/>
    <col min="35" max="35" width="3.7109375" customWidth="1"/>
    <col min="36" max="36" width="2.7109375" customWidth="1"/>
    <col min="37" max="37" width="2.7109375" style="2" customWidth="1"/>
    <col min="38" max="40" width="3.7109375" style="1" customWidth="1"/>
    <col min="41" max="41" width="9.140625" style="1" customWidth="1"/>
    <col min="42" max="42" width="2.7109375" style="1" customWidth="1"/>
    <col min="43" max="45" width="3.7109375" style="1" customWidth="1"/>
    <col min="46" max="46" width="2.7109375" style="2" customWidth="1"/>
    <col min="47" max="49" width="3.7109375" style="1" customWidth="1"/>
    <col min="50" max="50" width="2.7109375" style="2" customWidth="1"/>
    <col min="51" max="53" width="3.7109375" style="1" customWidth="1"/>
    <col min="54" max="54" width="2.28515625" style="1" customWidth="1"/>
    <col min="55" max="55" width="2.7109375" style="1" customWidth="1"/>
    <col min="56" max="58" width="3.7109375" style="1" customWidth="1"/>
    <col min="59" max="59" width="2.7109375" style="2" customWidth="1"/>
    <col min="60" max="62" width="3.7109375" style="1" customWidth="1"/>
    <col min="63" max="63" width="2.7109375" style="2" customWidth="1"/>
    <col min="64" max="64" width="3.7109375" style="1" customWidth="1"/>
    <col min="65" max="65" width="1.7109375" style="1" customWidth="1"/>
    <col min="66" max="66" width="3.7109375" style="1" customWidth="1"/>
    <col min="67" max="67" width="3.7109375" style="2" customWidth="1"/>
    <col min="68" max="68" width="4.140625" style="1" customWidth="1"/>
    <col min="69" max="69" width="2.7109375" style="1" customWidth="1"/>
    <col min="70" max="72" width="3.7109375" style="1" customWidth="1"/>
    <col min="73" max="73" width="3.85546875" style="2" customWidth="1"/>
    <col min="74" max="75" width="3.85546875" style="1" customWidth="1"/>
    <col min="76" max="76" width="3.7109375" style="1" customWidth="1"/>
    <col min="77" max="77" width="2.7109375" style="1" customWidth="1"/>
    <col min="78" max="78" width="3.7109375" style="1" customWidth="1"/>
    <col min="79" max="79" width="5.7109375" style="1" customWidth="1"/>
    <col min="80" max="80" width="1.7109375" style="1" customWidth="1"/>
    <col min="81" max="81" width="2.7109375" style="2" customWidth="1"/>
    <col min="82" max="83" width="3.7109375" style="1" customWidth="1"/>
    <col min="84" max="84" width="1.7109375" style="1" customWidth="1"/>
    <col min="85" max="85" width="2.7109375" style="1" customWidth="1"/>
    <col min="86" max="86" width="55.28515625" style="1" customWidth="1"/>
    <col min="87" max="87" width="3.140625" style="1" customWidth="1"/>
    <col min="88" max="88" width="5.7109375" style="1" customWidth="1"/>
    <col min="89" max="89" width="13.7109375" style="1" customWidth="1"/>
    <col min="90" max="91" width="0.85546875" style="1" customWidth="1"/>
    <col min="92" max="92" width="13.7109375" style="3" customWidth="1"/>
    <col min="93" max="93" width="14.5703125" style="1" bestFit="1" customWidth="1"/>
    <col min="94" max="94" width="12.7109375" style="3" customWidth="1"/>
    <col min="95" max="95" width="13.7109375" style="2" customWidth="1"/>
    <col min="96" max="96" width="16.28515625" customWidth="1"/>
    <col min="97" max="99" width="0.85546875" style="1" customWidth="1"/>
    <col min="100" max="100" width="17.7109375" style="1" customWidth="1"/>
    <col min="101" max="101" width="0.85546875" style="1" customWidth="1"/>
    <col min="102" max="102" width="18.5703125" style="1" customWidth="1"/>
    <col min="103" max="103" width="17.7109375" style="2" customWidth="1"/>
    <col min="104" max="104" width="35.5703125" style="1" customWidth="1"/>
    <col min="105" max="16384" width="9.140625" style="1"/>
  </cols>
  <sheetData>
    <row r="1" spans="1:104" ht="5.0999999999999996" customHeight="1" thickBot="1" x14ac:dyDescent="0.3"/>
    <row r="2" spans="1:104" s="4" customFormat="1" ht="21.75" thickBot="1" x14ac:dyDescent="0.4">
      <c r="B2" s="5" t="s">
        <v>0</v>
      </c>
      <c r="C2" s="6"/>
      <c r="D2" s="6"/>
      <c r="E2" s="6"/>
      <c r="F2" s="6"/>
      <c r="G2" s="6"/>
      <c r="H2" s="6"/>
      <c r="I2" s="7"/>
      <c r="K2" s="5" t="s">
        <v>1</v>
      </c>
      <c r="L2" s="6"/>
      <c r="M2" s="6"/>
      <c r="N2" s="6"/>
      <c r="O2" s="6"/>
      <c r="P2" s="6"/>
      <c r="Q2" s="6"/>
      <c r="R2" s="6"/>
      <c r="S2" s="6"/>
      <c r="T2" s="6"/>
      <c r="U2" s="7"/>
      <c r="W2" s="5" t="s">
        <v>2</v>
      </c>
      <c r="X2" s="6"/>
      <c r="Y2" s="6"/>
      <c r="Z2" s="8"/>
      <c r="AA2" s="6"/>
      <c r="AB2" s="6"/>
      <c r="AC2" s="6"/>
      <c r="AD2" s="8"/>
      <c r="AE2" s="6"/>
      <c r="AF2" s="6"/>
      <c r="AG2" s="9"/>
      <c r="AH2" s="9"/>
      <c r="AI2" s="9"/>
      <c r="AJ2" s="9"/>
      <c r="AK2" s="9"/>
      <c r="AL2" s="9"/>
      <c r="AM2" s="9"/>
      <c r="AN2" s="9"/>
      <c r="AO2" s="10"/>
      <c r="AQ2" s="11" t="s">
        <v>3</v>
      </c>
      <c r="AR2" s="12"/>
      <c r="AS2" s="12"/>
      <c r="AT2" s="13"/>
      <c r="AU2" s="12"/>
      <c r="AV2" s="12"/>
      <c r="AW2" s="12"/>
      <c r="AX2" s="13"/>
      <c r="AY2" s="12"/>
      <c r="AZ2" s="12"/>
      <c r="BA2" s="14"/>
      <c r="BB2" s="15"/>
      <c r="BD2" s="11" t="s">
        <v>4</v>
      </c>
      <c r="BE2" s="12"/>
      <c r="BF2" s="12"/>
      <c r="BG2" s="13"/>
      <c r="BH2" s="12"/>
      <c r="BI2" s="12"/>
      <c r="BJ2" s="12"/>
      <c r="BK2" s="13"/>
      <c r="BL2" s="12"/>
      <c r="BM2" s="12"/>
      <c r="BN2" s="14"/>
      <c r="BO2" s="14"/>
      <c r="BP2" s="15"/>
      <c r="BR2" s="11" t="s">
        <v>5</v>
      </c>
      <c r="BS2" s="12"/>
      <c r="BT2" s="12"/>
      <c r="BU2" s="13"/>
      <c r="BV2" s="12"/>
      <c r="BW2" s="12"/>
      <c r="BX2" s="15"/>
      <c r="BZ2" s="11" t="s">
        <v>6</v>
      </c>
      <c r="CA2" s="12"/>
      <c r="CB2" s="12"/>
      <c r="CC2" s="13"/>
      <c r="CD2" s="12"/>
      <c r="CE2" s="12"/>
      <c r="CF2" s="15"/>
      <c r="CK2" s="16" t="s">
        <v>7</v>
      </c>
      <c r="CL2" s="1"/>
      <c r="CM2" s="17"/>
      <c r="CN2" s="18" t="s">
        <v>8</v>
      </c>
      <c r="CO2" s="19"/>
      <c r="CP2" s="20"/>
      <c r="CQ2" s="21"/>
      <c r="CR2" s="22"/>
      <c r="CS2" s="23"/>
      <c r="CT2" s="24"/>
      <c r="CV2" s="18" t="s">
        <v>9</v>
      </c>
      <c r="CW2" s="19"/>
      <c r="CX2" s="25"/>
      <c r="CY2" s="21"/>
      <c r="CZ2" s="23"/>
    </row>
    <row r="3" spans="1:104" s="26" customFormat="1" ht="15" customHeight="1" x14ac:dyDescent="0.35">
      <c r="B3" s="27" t="s">
        <v>10</v>
      </c>
      <c r="C3" s="28"/>
      <c r="D3" s="29"/>
      <c r="E3" s="29"/>
      <c r="F3" s="29"/>
      <c r="G3" s="29"/>
      <c r="H3" s="29"/>
      <c r="I3" s="30"/>
      <c r="K3" s="27" t="s">
        <v>11</v>
      </c>
      <c r="L3" s="29"/>
      <c r="M3" s="29"/>
      <c r="N3" s="29"/>
      <c r="O3" s="29"/>
      <c r="P3" s="29"/>
      <c r="Q3" s="29"/>
      <c r="R3" s="29"/>
      <c r="S3" s="29"/>
      <c r="T3" s="29"/>
      <c r="U3" s="30"/>
      <c r="W3" s="31" t="s">
        <v>12</v>
      </c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3"/>
      <c r="AP3" s="34"/>
      <c r="AQ3" s="35"/>
      <c r="AR3" s="36"/>
      <c r="AS3" s="37"/>
      <c r="AT3" s="37" t="s">
        <v>13</v>
      </c>
      <c r="AU3" s="38" t="s">
        <v>14</v>
      </c>
      <c r="AV3" s="36"/>
      <c r="AW3" s="36"/>
      <c r="AX3" s="36"/>
      <c r="AY3" s="36"/>
      <c r="AZ3" s="36"/>
      <c r="BA3" s="36"/>
      <c r="BB3" s="39"/>
      <c r="BC3" s="34"/>
      <c r="BD3" s="31"/>
      <c r="BE3" s="32"/>
      <c r="BF3" s="40"/>
      <c r="BG3" s="40"/>
      <c r="BH3" s="40" t="s">
        <v>15</v>
      </c>
      <c r="BI3" s="41" t="s">
        <v>16</v>
      </c>
      <c r="BJ3" s="32"/>
      <c r="BK3" s="32"/>
      <c r="BL3" s="32"/>
      <c r="BM3" s="32"/>
      <c r="BN3" s="32"/>
      <c r="BO3" s="32"/>
      <c r="BP3" s="33"/>
      <c r="BQ3" s="34"/>
      <c r="BR3" s="42" t="s">
        <v>17</v>
      </c>
      <c r="BS3" s="43"/>
      <c r="BT3" s="44"/>
      <c r="BU3" s="44"/>
      <c r="BV3" s="44"/>
      <c r="BW3" s="45"/>
      <c r="BX3" s="46"/>
      <c r="BY3" s="34"/>
      <c r="BZ3" s="42"/>
      <c r="CA3" s="43"/>
      <c r="CB3" s="44"/>
      <c r="CC3" s="44"/>
      <c r="CD3" s="44"/>
      <c r="CE3" s="45"/>
      <c r="CF3" s="46"/>
      <c r="CG3" s="34"/>
      <c r="CH3" s="34"/>
      <c r="CI3" s="34"/>
      <c r="CL3" s="1"/>
      <c r="CM3" s="47"/>
      <c r="CN3" s="48"/>
      <c r="CO3" s="49"/>
      <c r="CP3" s="48"/>
      <c r="CQ3" s="49"/>
      <c r="CR3" s="50"/>
      <c r="CS3" s="49"/>
      <c r="CT3" s="51"/>
      <c r="CU3" s="1"/>
    </row>
    <row r="4" spans="1:104" ht="15" collapsed="1" x14ac:dyDescent="0.25">
      <c r="B4" s="52" t="s">
        <v>18</v>
      </c>
      <c r="C4" s="53"/>
      <c r="D4" s="53"/>
      <c r="E4" s="53"/>
      <c r="F4" s="53"/>
      <c r="G4" s="53"/>
      <c r="H4" s="53"/>
      <c r="I4" s="54"/>
      <c r="K4" s="52" t="s">
        <v>19</v>
      </c>
      <c r="L4" s="53"/>
      <c r="M4" s="53"/>
      <c r="N4" s="53"/>
      <c r="O4" s="53"/>
      <c r="P4" s="53"/>
      <c r="Q4" s="53"/>
      <c r="R4" s="53"/>
      <c r="S4" s="53"/>
      <c r="T4" s="53"/>
      <c r="U4" s="54"/>
      <c r="W4" s="42" t="s">
        <v>20</v>
      </c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6"/>
      <c r="AP4" s="34"/>
      <c r="AQ4" s="35"/>
      <c r="AR4" s="36"/>
      <c r="AS4" s="37"/>
      <c r="AT4" s="37" t="s">
        <v>21</v>
      </c>
      <c r="AU4" s="38" t="s">
        <v>22</v>
      </c>
      <c r="AV4" s="36"/>
      <c r="AW4" s="36"/>
      <c r="AX4" s="36"/>
      <c r="AY4" s="36"/>
      <c r="AZ4" s="36"/>
      <c r="BA4" s="36"/>
      <c r="BB4" s="39"/>
      <c r="BC4" s="34"/>
      <c r="BD4" s="35"/>
      <c r="BE4" s="36"/>
      <c r="BF4" s="37"/>
      <c r="BG4" s="37"/>
      <c r="BH4" s="37" t="s">
        <v>23</v>
      </c>
      <c r="BI4" s="38" t="s">
        <v>24</v>
      </c>
      <c r="BJ4" s="36"/>
      <c r="BK4" s="36"/>
      <c r="BL4" s="36"/>
      <c r="BM4" s="36"/>
      <c r="BN4" s="36"/>
      <c r="BO4" s="36"/>
      <c r="BP4" s="39"/>
      <c r="BQ4" s="34"/>
      <c r="BR4" s="35" t="s">
        <v>25</v>
      </c>
      <c r="BS4" s="36"/>
      <c r="BT4" s="37"/>
      <c r="BU4" s="37"/>
      <c r="BV4" s="37"/>
      <c r="BW4" s="38"/>
      <c r="BX4" s="39"/>
      <c r="BY4" s="34"/>
      <c r="BZ4" s="35"/>
      <c r="CA4" s="36"/>
      <c r="CB4" s="37"/>
      <c r="CC4" s="37"/>
      <c r="CD4" s="37"/>
      <c r="CE4" s="38"/>
      <c r="CF4" s="39"/>
      <c r="CG4" s="34"/>
      <c r="CH4" s="34"/>
      <c r="CI4" s="34"/>
      <c r="CM4" s="47"/>
      <c r="CN4" s="48"/>
      <c r="CO4" s="49"/>
      <c r="CP4" s="48"/>
      <c r="CQ4" s="49"/>
      <c r="CR4" s="50"/>
      <c r="CS4" s="49"/>
      <c r="CT4" s="51"/>
      <c r="CV4" s="55"/>
      <c r="CW4" s="55"/>
      <c r="CX4" s="56"/>
      <c r="CY4" s="56"/>
      <c r="CZ4" s="56"/>
    </row>
    <row r="5" spans="1:104" collapsed="1" thickBot="1" x14ac:dyDescent="0.3">
      <c r="B5" s="27" t="s">
        <v>26</v>
      </c>
      <c r="C5" s="57"/>
      <c r="D5" s="57"/>
      <c r="E5" s="57"/>
      <c r="F5" s="57"/>
      <c r="G5" s="57"/>
      <c r="H5" s="57"/>
      <c r="I5" s="58"/>
      <c r="K5" s="27" t="s">
        <v>27</v>
      </c>
      <c r="L5" s="57"/>
      <c r="M5" s="57"/>
      <c r="N5" s="57"/>
      <c r="O5" s="57"/>
      <c r="P5" s="57"/>
      <c r="Q5" s="57"/>
      <c r="R5" s="57"/>
      <c r="S5" s="57"/>
      <c r="T5" s="57"/>
      <c r="U5" s="58"/>
      <c r="W5" s="59" t="s">
        <v>28</v>
      </c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1"/>
      <c r="AP5" s="34"/>
      <c r="AQ5" s="59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1"/>
      <c r="BC5" s="34"/>
      <c r="BD5" s="62"/>
      <c r="BE5" s="60"/>
      <c r="BF5" s="60"/>
      <c r="BG5" s="60"/>
      <c r="BH5" s="63" t="s">
        <v>29</v>
      </c>
      <c r="BI5" s="64">
        <v>1</v>
      </c>
      <c r="BJ5" s="60"/>
      <c r="BK5" s="60"/>
      <c r="BL5" s="60"/>
      <c r="BM5" s="60"/>
      <c r="BN5" s="60"/>
      <c r="BO5" s="60"/>
      <c r="BP5" s="61"/>
      <c r="BQ5" s="34"/>
      <c r="BR5" s="62"/>
      <c r="BS5" s="60"/>
      <c r="BT5" s="60"/>
      <c r="BU5" s="60"/>
      <c r="BV5" s="63"/>
      <c r="BW5" s="64"/>
      <c r="BX5" s="61"/>
      <c r="BY5" s="34"/>
      <c r="BZ5" s="62"/>
      <c r="CA5" s="60"/>
      <c r="CB5" s="60"/>
      <c r="CC5" s="60"/>
      <c r="CD5" s="63"/>
      <c r="CE5" s="64"/>
      <c r="CF5" s="61"/>
      <c r="CG5" s="34"/>
      <c r="CH5" s="34"/>
      <c r="CI5" s="34"/>
      <c r="CM5" s="47"/>
      <c r="CN5" s="48"/>
      <c r="CO5" s="49"/>
      <c r="CP5" s="48"/>
      <c r="CQ5" s="49"/>
      <c r="CR5" s="50"/>
      <c r="CS5" s="49"/>
      <c r="CT5" s="51"/>
      <c r="CV5" s="55"/>
      <c r="CW5" s="55"/>
      <c r="CX5" s="56"/>
      <c r="CY5" s="56"/>
      <c r="CZ5" s="56"/>
    </row>
    <row r="6" spans="1:104" ht="17.100000000000001" customHeight="1" thickBot="1" x14ac:dyDescent="0.3">
      <c r="B6" s="52" t="s">
        <v>30</v>
      </c>
      <c r="C6" s="53"/>
      <c r="D6" s="53"/>
      <c r="E6" s="53"/>
      <c r="F6" s="53"/>
      <c r="G6" s="53"/>
      <c r="H6" s="53"/>
      <c r="I6" s="54"/>
      <c r="K6" s="65" t="s">
        <v>31</v>
      </c>
      <c r="L6" s="66"/>
      <c r="M6" s="66"/>
      <c r="N6" s="66"/>
      <c r="O6" s="66"/>
      <c r="P6" s="66"/>
      <c r="Q6" s="66"/>
      <c r="R6" s="66"/>
      <c r="S6" s="66"/>
      <c r="T6" s="66"/>
      <c r="U6" s="67"/>
      <c r="W6" s="68"/>
      <c r="AQ6" s="68"/>
      <c r="BD6" s="68"/>
      <c r="BR6" s="68"/>
      <c r="BZ6" s="68"/>
      <c r="CM6" s="47"/>
      <c r="CN6" s="48"/>
      <c r="CO6" s="49"/>
      <c r="CP6" s="48"/>
      <c r="CQ6" s="49"/>
      <c r="CR6" s="50"/>
      <c r="CS6" s="49"/>
      <c r="CT6" s="51"/>
      <c r="CV6" s="56"/>
      <c r="CW6" s="56"/>
      <c r="CX6" s="56"/>
      <c r="CY6" s="56"/>
      <c r="CZ6" s="56"/>
    </row>
    <row r="7" spans="1:104" ht="17.100000000000001" customHeight="1" thickBot="1" x14ac:dyDescent="0.3">
      <c r="B7" s="65" t="s">
        <v>32</v>
      </c>
      <c r="C7" s="66"/>
      <c r="D7" s="66"/>
      <c r="E7" s="66"/>
      <c r="F7" s="66"/>
      <c r="G7" s="66"/>
      <c r="H7" s="66"/>
      <c r="I7" s="67"/>
      <c r="W7" s="68"/>
      <c r="AJ7" s="69"/>
      <c r="AK7" s="70"/>
      <c r="AL7" s="56"/>
      <c r="AM7" s="56"/>
      <c r="AN7" s="56"/>
      <c r="AO7" s="56"/>
      <c r="AP7" s="56"/>
      <c r="AQ7" s="71"/>
      <c r="AR7" s="56"/>
      <c r="AS7" s="56"/>
      <c r="AT7" s="70"/>
      <c r="AU7" s="56"/>
      <c r="AV7" s="56"/>
      <c r="AW7" s="56"/>
      <c r="AX7" s="72"/>
      <c r="AY7" s="49"/>
      <c r="AZ7" s="49"/>
      <c r="BA7" s="49"/>
      <c r="BB7" s="49"/>
      <c r="BC7" s="49"/>
      <c r="BD7" s="38"/>
      <c r="BE7" s="49"/>
      <c r="BF7" s="49"/>
      <c r="BG7" s="72"/>
      <c r="BH7" s="49"/>
      <c r="BI7" s="49"/>
      <c r="BJ7" s="49"/>
      <c r="BK7" s="72"/>
      <c r="BL7" s="49"/>
      <c r="BM7" s="49"/>
      <c r="BN7" s="49"/>
      <c r="BO7" s="72"/>
      <c r="BP7" s="49"/>
      <c r="BQ7" s="49"/>
      <c r="BR7" s="71"/>
      <c r="BS7" s="56"/>
      <c r="BT7" s="56"/>
      <c r="BU7" s="70"/>
      <c r="BV7" s="56"/>
      <c r="BW7" s="56"/>
      <c r="BX7" s="56"/>
      <c r="BY7" s="49"/>
      <c r="BZ7" s="73"/>
      <c r="CA7" s="49"/>
      <c r="CB7" s="49"/>
      <c r="CC7" s="72"/>
      <c r="CD7" s="49"/>
      <c r="CE7" s="49"/>
      <c r="CF7" s="49"/>
      <c r="CG7" s="49"/>
      <c r="CH7" s="49"/>
      <c r="CI7" s="49"/>
      <c r="CJ7" s="68"/>
      <c r="CK7" s="74" t="s">
        <v>33</v>
      </c>
      <c r="CL7" s="49"/>
      <c r="CM7" s="47"/>
      <c r="CN7" s="48"/>
      <c r="CO7" s="49"/>
      <c r="CP7" s="48"/>
      <c r="CQ7" s="49"/>
      <c r="CR7" s="50"/>
      <c r="CS7" s="49"/>
      <c r="CT7" s="51"/>
      <c r="CV7" s="56"/>
      <c r="CW7" s="56"/>
      <c r="CX7" s="56"/>
      <c r="CY7" s="56"/>
      <c r="CZ7" s="56"/>
    </row>
    <row r="8" spans="1:104" ht="17.100000000000001" customHeight="1" x14ac:dyDescent="0.25">
      <c r="B8" s="68"/>
      <c r="K8" s="75"/>
      <c r="Q8" s="75"/>
      <c r="W8" s="68"/>
      <c r="AJ8" s="69"/>
      <c r="AK8" s="70"/>
      <c r="AL8" s="75"/>
      <c r="AM8" s="75"/>
      <c r="AN8" s="75"/>
      <c r="AO8" s="75"/>
      <c r="AP8" s="56"/>
      <c r="AQ8" s="76"/>
      <c r="AR8" s="75"/>
      <c r="AS8" s="75"/>
      <c r="AT8" s="77"/>
      <c r="AU8" s="75"/>
      <c r="AV8" s="56"/>
      <c r="AW8" s="56"/>
      <c r="AX8" s="72"/>
      <c r="AY8" s="49"/>
      <c r="AZ8" s="49"/>
      <c r="BA8" s="49"/>
      <c r="BB8" s="49"/>
      <c r="BC8" s="49"/>
      <c r="BD8" s="76"/>
      <c r="BE8" s="75"/>
      <c r="BF8" s="75"/>
      <c r="BG8" s="77"/>
      <c r="BH8" s="75"/>
      <c r="BI8" s="56"/>
      <c r="BJ8" s="56"/>
      <c r="BK8" s="70"/>
      <c r="BL8" s="56"/>
      <c r="BM8" s="56"/>
      <c r="BN8" s="56"/>
      <c r="BO8" s="70"/>
      <c r="BP8" s="56"/>
      <c r="BQ8" s="49"/>
      <c r="BR8" s="76"/>
      <c r="BS8" s="75"/>
      <c r="BT8" s="75"/>
      <c r="BU8" s="77"/>
      <c r="BV8" s="75"/>
      <c r="BW8" s="56"/>
      <c r="BX8" s="56"/>
      <c r="BY8" s="49"/>
      <c r="BZ8" s="73"/>
      <c r="CA8" s="49"/>
      <c r="CB8" s="49"/>
      <c r="CC8" s="72"/>
      <c r="CD8" s="49"/>
      <c r="CE8" s="49"/>
      <c r="CF8" s="49"/>
      <c r="CG8" s="49"/>
      <c r="CH8" s="49"/>
      <c r="CI8" s="49"/>
      <c r="CJ8" s="73"/>
      <c r="CK8" s="49"/>
      <c r="CL8" s="49"/>
      <c r="CM8" s="47"/>
      <c r="CN8" s="48"/>
      <c r="CO8" s="78"/>
      <c r="CP8" s="48"/>
      <c r="CQ8" s="79"/>
      <c r="CR8" s="50"/>
      <c r="CS8" s="49"/>
      <c r="CT8" s="51"/>
      <c r="CV8" s="80"/>
      <c r="CW8" s="56"/>
      <c r="CX8" s="56"/>
      <c r="CY8" s="56"/>
      <c r="CZ8" s="56"/>
    </row>
    <row r="9" spans="1:104" ht="17.100000000000001" customHeight="1" x14ac:dyDescent="0.35">
      <c r="K9" s="81" t="s">
        <v>34</v>
      </c>
      <c r="Q9" s="81" t="s">
        <v>34</v>
      </c>
      <c r="AJ9" s="69"/>
      <c r="AK9" s="70"/>
      <c r="AL9" s="82" t="s">
        <v>35</v>
      </c>
      <c r="AM9" s="83"/>
      <c r="AN9" s="83"/>
      <c r="AO9" s="83"/>
      <c r="AP9" s="84"/>
      <c r="AQ9" s="82" t="s">
        <v>36</v>
      </c>
      <c r="AR9" s="85"/>
      <c r="AS9" s="85"/>
      <c r="AT9" s="85"/>
      <c r="AU9" s="86"/>
      <c r="AV9" s="56"/>
      <c r="AW9" s="56"/>
      <c r="AX9" s="72"/>
      <c r="AY9" s="49"/>
      <c r="AZ9" s="49"/>
      <c r="BA9" s="49"/>
      <c r="BB9" s="49"/>
      <c r="BC9" s="87"/>
      <c r="BD9" s="82" t="s">
        <v>37</v>
      </c>
      <c r="BE9" s="85"/>
      <c r="BF9" s="85"/>
      <c r="BG9" s="85"/>
      <c r="BH9" s="86"/>
      <c r="BI9" s="56"/>
      <c r="BJ9" s="56"/>
      <c r="BK9" s="72"/>
      <c r="BL9" s="49"/>
      <c r="BM9" s="49"/>
      <c r="BN9" s="49"/>
      <c r="BO9" s="49"/>
      <c r="BP9" s="82"/>
      <c r="BQ9" s="87"/>
      <c r="BR9" s="82"/>
      <c r="BS9" s="85"/>
      <c r="BT9" s="85"/>
      <c r="BU9" s="85"/>
      <c r="BV9" s="86"/>
      <c r="BW9" s="56"/>
      <c r="BX9" s="82"/>
      <c r="BY9" s="87"/>
      <c r="BZ9" s="73"/>
      <c r="CA9" s="49"/>
      <c r="CB9" s="49"/>
      <c r="CC9" s="72"/>
      <c r="CD9" s="49"/>
      <c r="CE9" s="49"/>
      <c r="CF9" s="49"/>
      <c r="CG9" s="87"/>
      <c r="CH9" s="87"/>
      <c r="CI9" s="87"/>
      <c r="CJ9" s="73"/>
      <c r="CK9" s="49"/>
      <c r="CL9" s="49"/>
      <c r="CM9" s="47"/>
      <c r="CN9" s="48"/>
      <c r="CO9" s="88" t="s">
        <v>38</v>
      </c>
      <c r="CP9" s="48"/>
      <c r="CQ9" s="89" t="s">
        <v>39</v>
      </c>
      <c r="CR9" s="90"/>
      <c r="CS9" s="48"/>
      <c r="CT9" s="91"/>
      <c r="CU9" s="3"/>
      <c r="CV9" s="92" t="s">
        <v>40</v>
      </c>
      <c r="CW9" s="93"/>
      <c r="CX9" s="3"/>
      <c r="CY9" s="94" t="s">
        <v>41</v>
      </c>
      <c r="CZ9" s="48"/>
    </row>
    <row r="10" spans="1:104" ht="17.100000000000001" customHeight="1" collapsed="1" thickBot="1" x14ac:dyDescent="0.3">
      <c r="B10" s="81" t="s">
        <v>42</v>
      </c>
      <c r="K10" s="95" t="s">
        <v>43</v>
      </c>
      <c r="L10" s="96"/>
      <c r="M10" s="96"/>
      <c r="N10" s="96"/>
      <c r="Q10" s="95" t="s">
        <v>44</v>
      </c>
      <c r="R10" s="96"/>
      <c r="S10" s="96"/>
      <c r="T10" s="96"/>
      <c r="AJ10" s="69"/>
      <c r="AK10" s="70"/>
      <c r="AL10" s="56"/>
      <c r="AM10" s="56"/>
      <c r="AN10" s="56"/>
      <c r="AO10" s="56"/>
      <c r="AP10" s="56"/>
      <c r="AQ10" s="56"/>
      <c r="AR10" s="56"/>
      <c r="AS10" s="56"/>
      <c r="AT10" s="70"/>
      <c r="AU10" s="56"/>
      <c r="AV10" s="56"/>
      <c r="AW10" s="56"/>
      <c r="AX10" s="72"/>
      <c r="AY10" s="49"/>
      <c r="AZ10" s="49"/>
      <c r="BA10" s="49"/>
      <c r="BB10" s="49"/>
      <c r="BC10" s="49"/>
      <c r="BD10" s="97"/>
      <c r="BE10" s="98"/>
      <c r="BF10" s="98"/>
      <c r="BG10" s="99"/>
      <c r="BH10" s="49"/>
      <c r="BI10" s="49"/>
      <c r="BJ10" s="49"/>
      <c r="BK10" s="72"/>
      <c r="BL10" s="49"/>
      <c r="BM10" s="49"/>
      <c r="BN10" s="49"/>
      <c r="BO10" s="72"/>
      <c r="BP10" s="49"/>
      <c r="BQ10" s="49"/>
      <c r="BR10" s="97"/>
      <c r="BS10" s="49"/>
      <c r="BT10" s="49"/>
      <c r="BU10" s="72"/>
      <c r="BV10" s="49"/>
      <c r="BW10" s="49"/>
      <c r="BX10" s="49"/>
      <c r="BY10" s="49"/>
      <c r="BZ10" s="73"/>
      <c r="CA10" s="49"/>
      <c r="CB10" s="49"/>
      <c r="CC10" s="72"/>
      <c r="CD10" s="49"/>
      <c r="CE10" s="49"/>
      <c r="CF10" s="49"/>
      <c r="CG10" s="49"/>
      <c r="CH10" s="49"/>
      <c r="CI10" s="49"/>
      <c r="CJ10" s="73"/>
      <c r="CK10" s="49"/>
      <c r="CL10" s="49"/>
      <c r="CM10" s="47"/>
      <c r="CN10" s="48"/>
      <c r="CO10" s="88" t="s">
        <v>45</v>
      </c>
      <c r="CP10" s="48"/>
      <c r="CQ10" s="89" t="s">
        <v>46</v>
      </c>
      <c r="CR10" s="90"/>
      <c r="CS10" s="48"/>
      <c r="CT10" s="91"/>
      <c r="CU10" s="3"/>
      <c r="CV10" s="92" t="s">
        <v>47</v>
      </c>
      <c r="CW10" s="100"/>
      <c r="CX10" s="3"/>
      <c r="CY10" s="94" t="s">
        <v>48</v>
      </c>
      <c r="CZ10" s="48"/>
    </row>
    <row r="11" spans="1:104" ht="17.100000000000001" customHeight="1" thickTop="1" thickBot="1" x14ac:dyDescent="0.3">
      <c r="A11" s="101"/>
      <c r="C11" s="102">
        <v>0</v>
      </c>
      <c r="D11" s="102">
        <v>0</v>
      </c>
      <c r="E11" s="102">
        <v>2</v>
      </c>
      <c r="F11" s="102">
        <v>0</v>
      </c>
      <c r="G11" s="102">
        <v>2</v>
      </c>
      <c r="J11" s="101"/>
      <c r="K11" s="103">
        <v>0</v>
      </c>
      <c r="L11" s="104">
        <v>1</v>
      </c>
      <c r="M11" s="105">
        <v>1</v>
      </c>
      <c r="Q11" s="103">
        <v>-1</v>
      </c>
      <c r="R11" s="104">
        <v>-1</v>
      </c>
      <c r="S11" s="105">
        <v>0</v>
      </c>
      <c r="V11" s="101"/>
      <c r="AK11" s="72"/>
      <c r="AL11" s="73"/>
      <c r="AM11" s="49"/>
      <c r="AN11" s="49"/>
      <c r="AO11" s="49"/>
      <c r="AP11" s="49"/>
      <c r="AQ11" s="73"/>
      <c r="AR11" s="49"/>
      <c r="AS11" s="49"/>
      <c r="AT11" s="72"/>
      <c r="AU11" s="49"/>
      <c r="AV11" s="49"/>
      <c r="AW11" s="49"/>
      <c r="AX11" s="72"/>
      <c r="AY11" s="49"/>
      <c r="AZ11" s="49"/>
      <c r="BA11" s="49"/>
      <c r="BB11" s="49"/>
      <c r="BC11" s="49"/>
      <c r="BD11" s="73"/>
      <c r="BE11" s="49"/>
      <c r="BF11" s="49"/>
      <c r="BG11" s="72"/>
      <c r="BH11" s="49"/>
      <c r="BI11" s="49"/>
      <c r="BJ11" s="49"/>
      <c r="BK11" s="72"/>
      <c r="BL11" s="49"/>
      <c r="BM11" s="49"/>
      <c r="BN11" s="49"/>
      <c r="BO11" s="72"/>
      <c r="BP11" s="49"/>
      <c r="BQ11" s="49"/>
      <c r="BR11" s="73"/>
      <c r="BS11" s="49"/>
      <c r="BT11" s="49"/>
      <c r="BU11" s="72"/>
      <c r="BV11" s="49"/>
      <c r="BW11" s="49"/>
      <c r="BX11" s="49"/>
      <c r="BY11" s="49"/>
      <c r="BZ11" s="73"/>
      <c r="CA11" s="49"/>
      <c r="CB11" s="49"/>
      <c r="CC11" s="72"/>
      <c r="CD11" s="49"/>
      <c r="CE11" s="49"/>
      <c r="CF11" s="49"/>
      <c r="CG11" s="49"/>
      <c r="CH11" s="73"/>
      <c r="CI11" s="49"/>
      <c r="CJ11" s="73"/>
      <c r="CK11" s="106" t="s">
        <v>7</v>
      </c>
      <c r="CL11" s="49"/>
      <c r="CM11" s="47"/>
      <c r="CN11" s="48"/>
      <c r="CO11" s="107" t="s">
        <v>49</v>
      </c>
      <c r="CP11" s="48"/>
      <c r="CQ11" s="108" t="s">
        <v>50</v>
      </c>
      <c r="CR11" s="109"/>
      <c r="CS11" s="110" t="s">
        <v>51</v>
      </c>
      <c r="CT11" s="51"/>
      <c r="CV11" s="111" t="s">
        <v>52</v>
      </c>
      <c r="CW11" s="112"/>
      <c r="CX11" s="113"/>
      <c r="CY11" s="114" t="s">
        <v>53</v>
      </c>
      <c r="CZ11" s="49"/>
    </row>
    <row r="12" spans="1:104" ht="17.100000000000001" customHeight="1" thickBot="1" x14ac:dyDescent="0.3">
      <c r="C12" s="102">
        <v>0</v>
      </c>
      <c r="D12" s="102">
        <v>2</v>
      </c>
      <c r="E12" s="102">
        <v>2</v>
      </c>
      <c r="F12" s="102">
        <v>1</v>
      </c>
      <c r="G12" s="102">
        <v>1</v>
      </c>
      <c r="K12" s="115">
        <v>1</v>
      </c>
      <c r="L12" s="116">
        <v>1</v>
      </c>
      <c r="M12" s="117">
        <v>-1</v>
      </c>
      <c r="Q12" s="115">
        <v>0</v>
      </c>
      <c r="R12" s="116">
        <v>-1</v>
      </c>
      <c r="S12" s="117">
        <v>1</v>
      </c>
      <c r="W12" s="118"/>
      <c r="X12" s="118"/>
      <c r="AA12" s="118"/>
      <c r="AB12" s="118"/>
      <c r="AE12" s="118"/>
      <c r="AF12" s="118"/>
      <c r="AI12" s="118"/>
      <c r="AK12" s="72"/>
      <c r="AL12" s="119"/>
      <c r="AM12" s="120"/>
      <c r="AN12" s="121"/>
      <c r="AO12" s="122"/>
      <c r="AP12" s="49"/>
      <c r="AQ12" s="73"/>
      <c r="AR12" s="49"/>
      <c r="AS12" s="49"/>
      <c r="AT12" s="72"/>
      <c r="AU12" s="49"/>
      <c r="AV12" s="49"/>
      <c r="AW12" s="49"/>
      <c r="AX12" s="72"/>
      <c r="AY12" s="49"/>
      <c r="AZ12" s="49"/>
      <c r="BA12" s="49"/>
      <c r="BB12" s="49"/>
      <c r="BC12" s="49"/>
      <c r="BD12" s="73"/>
      <c r="BE12" s="49"/>
      <c r="BF12" s="49"/>
      <c r="BG12" s="72"/>
      <c r="BH12" s="49"/>
      <c r="BI12" s="49"/>
      <c r="BJ12" s="49"/>
      <c r="BK12" s="72"/>
      <c r="BL12" s="49"/>
      <c r="BM12" s="49"/>
      <c r="BN12" s="49"/>
      <c r="BO12" s="72"/>
      <c r="BP12" s="49"/>
      <c r="BQ12" s="49"/>
      <c r="BR12" s="73"/>
      <c r="BS12" s="49"/>
      <c r="BT12" s="49"/>
      <c r="BU12" s="123" t="s">
        <v>54</v>
      </c>
      <c r="BV12" s="124"/>
      <c r="BW12" s="124"/>
      <c r="BX12" s="49"/>
      <c r="BY12" s="49"/>
      <c r="BZ12" s="73"/>
      <c r="CA12" s="49"/>
      <c r="CB12" s="49"/>
      <c r="CC12" s="72"/>
      <c r="CD12" s="49"/>
      <c r="CE12" s="49"/>
      <c r="CF12" s="49"/>
      <c r="CG12" s="49"/>
      <c r="CH12" s="125" t="s">
        <v>55</v>
      </c>
      <c r="CI12" s="126"/>
      <c r="CK12" s="127" t="s">
        <v>56</v>
      </c>
      <c r="CL12" s="49"/>
      <c r="CM12" s="47"/>
      <c r="CN12" s="48"/>
      <c r="CO12" s="128" t="s">
        <v>57</v>
      </c>
      <c r="CP12" s="48"/>
      <c r="CQ12" s="129" t="s">
        <v>57</v>
      </c>
      <c r="CR12" s="109"/>
      <c r="CS12" s="110" t="s">
        <v>58</v>
      </c>
      <c r="CT12" s="51"/>
      <c r="CV12" s="130" t="s">
        <v>59</v>
      </c>
      <c r="CW12" s="112"/>
      <c r="CX12" s="113"/>
      <c r="CY12" s="131" t="s">
        <v>57</v>
      </c>
      <c r="CZ12" s="49"/>
    </row>
    <row r="13" spans="1:104" ht="17.100000000000001" customHeight="1" thickTop="1" thickBot="1" x14ac:dyDescent="0.35">
      <c r="C13" s="102">
        <v>0</v>
      </c>
      <c r="D13" s="102">
        <v>2</v>
      </c>
      <c r="E13" s="102">
        <v>1</v>
      </c>
      <c r="F13" s="102">
        <v>2</v>
      </c>
      <c r="G13" s="102">
        <v>1</v>
      </c>
      <c r="K13" s="132">
        <v>1</v>
      </c>
      <c r="L13" s="133">
        <v>-1</v>
      </c>
      <c r="M13" s="134">
        <v>-1</v>
      </c>
      <c r="Q13" s="132">
        <v>1</v>
      </c>
      <c r="R13" s="133">
        <v>1</v>
      </c>
      <c r="S13" s="134">
        <v>1</v>
      </c>
      <c r="W13" s="81" t="s">
        <v>60</v>
      </c>
      <c r="X13" s="118"/>
      <c r="Z13" s="135" t="s">
        <v>61</v>
      </c>
      <c r="AA13" s="136" t="s">
        <v>62</v>
      </c>
      <c r="AB13" s="118"/>
      <c r="AD13" s="135" t="s">
        <v>61</v>
      </c>
      <c r="AE13" s="137" t="s">
        <v>63</v>
      </c>
      <c r="AF13" s="118"/>
      <c r="AH13" s="135" t="s">
        <v>61</v>
      </c>
      <c r="AI13" s="138" t="s">
        <v>64</v>
      </c>
      <c r="AJ13" s="138"/>
      <c r="AK13" s="139" t="s">
        <v>65</v>
      </c>
      <c r="AL13" s="140" t="s">
        <v>66</v>
      </c>
      <c r="AM13" s="73"/>
      <c r="AN13" s="49"/>
      <c r="AO13" s="49"/>
      <c r="AP13" s="49"/>
      <c r="AQ13" s="140" t="s">
        <v>66</v>
      </c>
      <c r="AR13" s="73"/>
      <c r="AS13" s="49"/>
      <c r="AT13" s="49"/>
      <c r="AU13" s="73"/>
      <c r="AV13" s="73"/>
      <c r="AW13" s="49"/>
      <c r="AX13" s="72"/>
      <c r="AY13" s="73"/>
      <c r="AZ13" s="73"/>
      <c r="BA13" s="49"/>
      <c r="BB13" s="49"/>
      <c r="BC13" s="49"/>
      <c r="BD13" s="140" t="s">
        <v>66</v>
      </c>
      <c r="BE13" s="73"/>
      <c r="BF13" s="49"/>
      <c r="BG13" s="49"/>
      <c r="BH13" s="73"/>
      <c r="BI13" s="73"/>
      <c r="BJ13" s="49"/>
      <c r="BK13" s="72"/>
      <c r="BL13" s="73"/>
      <c r="BM13" s="73"/>
      <c r="BN13" s="49"/>
      <c r="BO13" s="72"/>
      <c r="BP13" s="49"/>
      <c r="BQ13" s="49"/>
      <c r="BR13" s="140"/>
      <c r="BS13" s="73"/>
      <c r="BT13" s="49"/>
      <c r="BU13" s="141" t="s">
        <v>67</v>
      </c>
      <c r="BV13" s="142" t="s">
        <v>68</v>
      </c>
      <c r="BW13" s="143" t="s">
        <v>69</v>
      </c>
      <c r="BX13" s="49"/>
      <c r="BY13" s="49"/>
      <c r="BZ13" s="73"/>
      <c r="CA13" s="73"/>
      <c r="CB13" s="73"/>
      <c r="CC13" s="73"/>
      <c r="CD13" s="73"/>
      <c r="CE13" s="73"/>
      <c r="CF13" s="49"/>
      <c r="CG13" s="49"/>
      <c r="CH13" s="144" t="s">
        <v>70</v>
      </c>
      <c r="CI13" s="49"/>
      <c r="CJ13" s="145"/>
      <c r="CK13" s="146" t="s">
        <v>71</v>
      </c>
      <c r="CL13" s="49"/>
      <c r="CM13" s="47"/>
      <c r="CN13" s="78"/>
      <c r="CO13" s="147"/>
      <c r="CP13" s="79"/>
      <c r="CQ13" s="148" t="s">
        <v>72</v>
      </c>
      <c r="CR13" s="109"/>
      <c r="CS13" s="110" t="s">
        <v>73</v>
      </c>
      <c r="CT13" s="51"/>
      <c r="CV13" s="149" t="s">
        <v>74</v>
      </c>
      <c r="CW13" s="112"/>
      <c r="CX13" s="150"/>
      <c r="CY13" s="151" t="s">
        <v>75</v>
      </c>
      <c r="CZ13" s="49"/>
    </row>
    <row r="14" spans="1:104" ht="17.100000000000001" customHeight="1" thickTop="1" thickBot="1" x14ac:dyDescent="0.35">
      <c r="C14" s="102">
        <v>0</v>
      </c>
      <c r="D14" s="102">
        <v>2</v>
      </c>
      <c r="E14" s="102">
        <v>1</v>
      </c>
      <c r="F14" s="102">
        <v>1</v>
      </c>
      <c r="G14" s="102">
        <v>0</v>
      </c>
      <c r="W14" s="152">
        <f t="shared" ref="W14:Y16" si="0">(C11*$K$11)+(D11*$L$11)+(E11*$M$11)+
(C12*$K$12)+(D12*$L$12)+(E12*$M$12)+
(C13*$K$13)+(D13*$L$13)+(E13*$M$13)</f>
        <v>-1</v>
      </c>
      <c r="X14" s="153">
        <f t="shared" si="0"/>
        <v>4</v>
      </c>
      <c r="Y14" s="102">
        <f t="shared" si="0"/>
        <v>2</v>
      </c>
      <c r="AA14" s="154">
        <f t="shared" ref="AA14:AC16" si="1">(C19*$K$19)+(D19*$L$19)+(E19*$M$19)+
(C20*$K$20)+(D20*$L$20)+(E20*$M$20)+
(C21*$K$21)+(D21*$L$21)+(E21*$M$21)</f>
        <v>5</v>
      </c>
      <c r="AB14" s="155">
        <f t="shared" si="1"/>
        <v>6</v>
      </c>
      <c r="AC14" s="156">
        <f t="shared" si="1"/>
        <v>3</v>
      </c>
      <c r="AE14" s="157">
        <f>(C27*$K$27)+(D27*$L$27)+(E27*$M$27)+
(C28*$K$28)+(D28*$L$28)+(E28*$M$28)+
(C29*$K$29)+(D29*$L$29)+(E29*$M$29)</f>
        <v>-4</v>
      </c>
      <c r="AF14" s="158">
        <f>(D27*$K$27)+(E27*$L$27)+(F27*$M$27)+
(D28*$K$28)+(E28*$L$28)+(F28*$M$28)+
(D29*$K$29)+(E29*$L$29)+(F29*$M$29)</f>
        <v>-5</v>
      </c>
      <c r="AG14" s="159">
        <f>(E27*$K$27)+(F27*$L$27)+(G27*$M$27)+
(E28*$K$28)+(F28*$L$28)+(G28*$M$28)+
(E29*$K$29)+(F29*$L$29)+(G29*$M$29)</f>
        <v>-4</v>
      </c>
      <c r="AI14" s="160">
        <f>K33</f>
        <v>1</v>
      </c>
      <c r="AK14" s="72"/>
      <c r="AL14" s="161">
        <f>W14+AA14+AE14+$AI$14</f>
        <v>1</v>
      </c>
      <c r="AM14" s="162">
        <f t="shared" ref="AM14:AN16" si="2">X14+AB14+AF14+$AI$14</f>
        <v>6</v>
      </c>
      <c r="AN14" s="163">
        <f t="shared" si="2"/>
        <v>2</v>
      </c>
      <c r="AO14" s="49"/>
      <c r="AP14" s="49"/>
      <c r="AQ14" s="162">
        <f>MAX(0,AL14)</f>
        <v>1</v>
      </c>
      <c r="AR14" s="162">
        <f t="shared" ref="AR14:AS16" si="3">MAX(0,AM14)</f>
        <v>6</v>
      </c>
      <c r="AS14" s="162">
        <f t="shared" si="3"/>
        <v>2</v>
      </c>
      <c r="AT14" s="49"/>
      <c r="AU14" s="49"/>
      <c r="AV14" s="73"/>
      <c r="AW14" s="49"/>
      <c r="AX14" s="72"/>
      <c r="AY14" s="73"/>
      <c r="AZ14" s="73"/>
      <c r="BA14" s="49"/>
      <c r="BB14" s="49"/>
      <c r="BC14" s="49"/>
      <c r="BD14" s="164">
        <f>MAX(AQ14:AR15)</f>
        <v>6</v>
      </c>
      <c r="BE14" s="165">
        <f>MAX(AR14:AS15)</f>
        <v>6</v>
      </c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S14" s="166">
        <f>BD14</f>
        <v>6</v>
      </c>
      <c r="BT14" s="49"/>
      <c r="BU14" s="167">
        <v>0.5</v>
      </c>
      <c r="BV14" s="168">
        <v>0.7</v>
      </c>
      <c r="BW14" s="169">
        <v>0.1</v>
      </c>
      <c r="BX14" s="49"/>
      <c r="BY14" s="170" t="s">
        <v>65</v>
      </c>
      <c r="BZ14" s="170"/>
      <c r="CA14" s="171">
        <f>(BS14*BU14)+(BS15*BU15)+(BS16*BU16)+(BS17*BU17)+
  (BS18*BU18)+(BS19*BU19)+(BS20*BU20)+(BS21*BU21)+
   $BU$25</f>
        <v>14.200000000000003</v>
      </c>
      <c r="CB14" s="73"/>
      <c r="CC14" s="73"/>
      <c r="CD14" s="73"/>
      <c r="CE14" s="73"/>
      <c r="CF14" s="49"/>
      <c r="CG14" s="49"/>
      <c r="CH14" s="172" t="s">
        <v>76</v>
      </c>
      <c r="CI14" s="49"/>
      <c r="CJ14" s="173" t="s">
        <v>67</v>
      </c>
      <c r="CK14" s="174">
        <f>CA14</f>
        <v>14.200000000000003</v>
      </c>
      <c r="CL14" s="49"/>
      <c r="CM14" s="47"/>
      <c r="CN14" s="78" t="s">
        <v>77</v>
      </c>
      <c r="CO14" s="175">
        <f>EXP(CK14)</f>
        <v>1468864.1896540993</v>
      </c>
      <c r="CP14" s="79" t="s">
        <v>78</v>
      </c>
      <c r="CQ14" s="176">
        <f>CO14/$CO$17</f>
        <v>0.97414104987330408</v>
      </c>
      <c r="CR14" s="109"/>
      <c r="CS14" s="177" t="s">
        <v>79</v>
      </c>
      <c r="CT14" s="178"/>
      <c r="CU14" s="179"/>
      <c r="CV14" s="180">
        <f>-(CY14*LN(1/CQ14))</f>
        <v>-2.6199170759297376E-2</v>
      </c>
      <c r="CW14" s="112"/>
      <c r="CX14" s="150"/>
      <c r="CY14" s="181">
        <v>1</v>
      </c>
      <c r="CZ14" s="49"/>
    </row>
    <row r="15" spans="1:104" ht="17.100000000000001" customHeight="1" thickBot="1" x14ac:dyDescent="0.3">
      <c r="C15" s="102">
        <v>2</v>
      </c>
      <c r="D15" s="102">
        <v>0</v>
      </c>
      <c r="E15" s="102">
        <v>2</v>
      </c>
      <c r="F15" s="102">
        <v>0</v>
      </c>
      <c r="G15" s="102">
        <v>0</v>
      </c>
      <c r="K15" s="112"/>
      <c r="L15" s="112"/>
      <c r="M15" s="112"/>
      <c r="Q15" s="112"/>
      <c r="R15" s="112"/>
      <c r="S15" s="112"/>
      <c r="W15" s="102">
        <f t="shared" si="0"/>
        <v>2</v>
      </c>
      <c r="X15" s="102">
        <f t="shared" si="0"/>
        <v>4</v>
      </c>
      <c r="Y15" s="102">
        <f t="shared" si="0"/>
        <v>4</v>
      </c>
      <c r="AA15" s="182">
        <f t="shared" si="1"/>
        <v>2</v>
      </c>
      <c r="AB15" s="156">
        <f t="shared" si="1"/>
        <v>2</v>
      </c>
      <c r="AC15" s="156">
        <f t="shared" si="1"/>
        <v>1</v>
      </c>
      <c r="AE15" s="183">
        <f>(C28*$K$27)+(D28*$L$27)+(E28*$M$27)+
(C29*$K$28)+(D29*$L$28)+(E29*$M$28)+
(C30*$K$29)+(D30*$L$29)+(E30*$M$29)</f>
        <v>-3</v>
      </c>
      <c r="AF15" s="159">
        <f>(D28*$K$27)+(E28*$L$27)+(F28*$M$27)+
(D29*$K$28)+(E29*$L$28)+(F29*$M$28)+
(D30*$K$29)+(E30*$L$29)+(F30*$M$29)</f>
        <v>-5</v>
      </c>
      <c r="AG15" s="159">
        <f>(E28*$K$27)+(F28*$L$27)+(G28*$M$27)+
(E29*$K$28)+(F29*$L$28)+(G29*$M$28)+
(E30*$K$29)+(F30*$L$29)+(G30*$M$29)</f>
        <v>-4</v>
      </c>
      <c r="AK15" s="72"/>
      <c r="AL15" s="184">
        <f t="shared" ref="AL15:AL16" si="4">W15+AA15+AE15+$AI$14</f>
        <v>2</v>
      </c>
      <c r="AM15" s="163">
        <f t="shared" si="2"/>
        <v>2</v>
      </c>
      <c r="AN15" s="163">
        <f t="shared" si="2"/>
        <v>2</v>
      </c>
      <c r="AO15" s="49"/>
      <c r="AP15" s="49"/>
      <c r="AQ15" s="162">
        <f t="shared" ref="AQ15:AQ16" si="5">MAX(0,AL15)</f>
        <v>2</v>
      </c>
      <c r="AR15" s="162">
        <f t="shared" si="3"/>
        <v>2</v>
      </c>
      <c r="AS15" s="162">
        <f t="shared" si="3"/>
        <v>2</v>
      </c>
      <c r="AT15" s="49"/>
      <c r="AU15" s="185"/>
      <c r="AV15" s="185"/>
      <c r="AW15" s="77"/>
      <c r="AX15" s="77"/>
      <c r="AY15" s="185"/>
      <c r="AZ15" s="185"/>
      <c r="BA15" s="77"/>
      <c r="BB15" s="186"/>
      <c r="BC15" s="49"/>
      <c r="BD15" s="187">
        <f>MAX(AQ15:AR16)</f>
        <v>2</v>
      </c>
      <c r="BE15" s="188">
        <f>MAX(AR15:AS16)</f>
        <v>2</v>
      </c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S15" s="189">
        <f>BE14</f>
        <v>6</v>
      </c>
      <c r="BT15" s="49"/>
      <c r="BU15" s="190">
        <v>0.9</v>
      </c>
      <c r="BV15" s="191">
        <v>0.3</v>
      </c>
      <c r="BW15" s="192">
        <v>0.8</v>
      </c>
      <c r="BX15" s="49"/>
      <c r="BY15" s="73"/>
      <c r="BZ15" s="73"/>
      <c r="CA15" s="73"/>
      <c r="CB15" s="73"/>
      <c r="CC15" s="73"/>
      <c r="CD15" s="73"/>
      <c r="CE15" s="73"/>
      <c r="CF15" s="49"/>
      <c r="CG15" s="49"/>
      <c r="CH15" s="193" t="s">
        <v>80</v>
      </c>
      <c r="CI15" s="49"/>
      <c r="CJ15" s="145" t="s">
        <v>68</v>
      </c>
      <c r="CK15" s="194">
        <f>CA17</f>
        <v>10.199999999999999</v>
      </c>
      <c r="CL15" s="49"/>
      <c r="CM15" s="47"/>
      <c r="CN15" s="78"/>
      <c r="CO15" s="195">
        <f t="shared" ref="CO15:CO16" si="6">EXP(CK15)</f>
        <v>26903.18607429754</v>
      </c>
      <c r="CP15" s="79"/>
      <c r="CQ15" s="196">
        <f>CO15/$CO$17</f>
        <v>1.7842015696171765E-2</v>
      </c>
      <c r="CR15" s="109"/>
      <c r="CS15" s="177" t="s">
        <v>81</v>
      </c>
      <c r="CT15" s="51"/>
      <c r="CV15" s="197">
        <f>-(CY15*LN(CQ15))</f>
        <v>0</v>
      </c>
      <c r="CW15" s="112"/>
      <c r="CX15" s="150"/>
      <c r="CY15" s="198">
        <v>0</v>
      </c>
      <c r="CZ15" s="49"/>
    </row>
    <row r="16" spans="1:104" ht="17.100000000000001" customHeight="1" thickBot="1" x14ac:dyDescent="0.3">
      <c r="K16" s="112"/>
      <c r="L16" s="112"/>
      <c r="M16" s="112"/>
      <c r="Q16" s="112"/>
      <c r="R16" s="112"/>
      <c r="S16" s="112"/>
      <c r="W16" s="102">
        <f t="shared" si="0"/>
        <v>4</v>
      </c>
      <c r="X16" s="102">
        <f t="shared" si="0"/>
        <v>3</v>
      </c>
      <c r="Y16" s="102">
        <f t="shared" si="0"/>
        <v>7</v>
      </c>
      <c r="AA16" s="182">
        <f t="shared" si="1"/>
        <v>1</v>
      </c>
      <c r="AB16" s="156">
        <f t="shared" si="1"/>
        <v>1</v>
      </c>
      <c r="AC16" s="156">
        <f t="shared" si="1"/>
        <v>0</v>
      </c>
      <c r="AE16" s="183">
        <f>(C29*$K$27)+(D29*$L$27)+(E29*$M$27)+
(C30*$K$28)+(D30*$L$28)+(E30*$M$28)+
(C31*$K$29)+(D31*$L$29)+(E31*$M$29)</f>
        <v>-6</v>
      </c>
      <c r="AF16" s="159">
        <f>(D29*$K$27)+(E29*$L$27)+(F29*$M$27)+
(D30*$K$28)+(E30*$L$28)+(F30*$M$28)+
(D31*$K$29)+(E31*$L$29)+(F31*$M$29)</f>
        <v>-5</v>
      </c>
      <c r="AG16" s="159">
        <f>(E29*$K$27)+(F29*$L$27)+(G29*$M$27)+
(E30*$K$28)+(F30*$L$28)+(G30*$M$28)+
(E31*$K$29)+(F31*$L$29)+(G31*$M$29)</f>
        <v>-6</v>
      </c>
      <c r="AK16" s="72"/>
      <c r="AL16" s="163">
        <f t="shared" si="4"/>
        <v>0</v>
      </c>
      <c r="AM16" s="163">
        <f t="shared" si="2"/>
        <v>0</v>
      </c>
      <c r="AN16" s="163">
        <f t="shared" si="2"/>
        <v>2</v>
      </c>
      <c r="AO16" s="49"/>
      <c r="AP16" s="49"/>
      <c r="AQ16" s="162">
        <f t="shared" si="5"/>
        <v>0</v>
      </c>
      <c r="AR16" s="162">
        <f t="shared" si="3"/>
        <v>0</v>
      </c>
      <c r="AS16" s="162">
        <f t="shared" si="3"/>
        <v>2</v>
      </c>
      <c r="AT16" s="49"/>
      <c r="AU16" s="185"/>
      <c r="AV16" s="185"/>
      <c r="AW16" s="77"/>
      <c r="AX16" s="77"/>
      <c r="AY16" s="185"/>
      <c r="AZ16" s="185"/>
      <c r="BA16" s="77"/>
      <c r="BB16" s="49"/>
      <c r="BC16" s="49"/>
      <c r="BD16" s="49"/>
      <c r="BE16" s="49"/>
      <c r="BF16" s="49"/>
      <c r="BG16" s="49"/>
      <c r="BH16" s="199"/>
      <c r="BI16" s="199"/>
      <c r="BJ16" s="200"/>
      <c r="BK16" s="200"/>
      <c r="BL16" s="199"/>
      <c r="BM16" s="199"/>
      <c r="BN16" s="200"/>
      <c r="BO16" s="200"/>
      <c r="BP16" s="49"/>
      <c r="BQ16" s="49"/>
      <c r="BS16" s="201">
        <f>BD15</f>
        <v>2</v>
      </c>
      <c r="BT16" s="49" t="s">
        <v>82</v>
      </c>
      <c r="BU16" s="190">
        <v>0.9</v>
      </c>
      <c r="BV16" s="202">
        <v>0.2</v>
      </c>
      <c r="BW16" s="203">
        <v>0.5</v>
      </c>
      <c r="BX16" s="49"/>
      <c r="BY16" s="73"/>
      <c r="BZ16" s="73"/>
      <c r="CA16" s="73"/>
      <c r="CB16" s="73"/>
      <c r="CC16" s="73"/>
      <c r="CD16" s="73"/>
      <c r="CE16" s="73"/>
      <c r="CF16" s="49"/>
      <c r="CG16" s="49"/>
      <c r="CH16" s="126"/>
      <c r="CI16" s="49"/>
      <c r="CJ16" s="145" t="s">
        <v>69</v>
      </c>
      <c r="CK16" s="204">
        <f>CA21</f>
        <v>9.4</v>
      </c>
      <c r="CL16" s="49"/>
      <c r="CM16" s="47"/>
      <c r="CN16" s="205" t="s">
        <v>83</v>
      </c>
      <c r="CO16" s="206">
        <f t="shared" si="6"/>
        <v>12088.380730216988</v>
      </c>
      <c r="CP16" s="79"/>
      <c r="CQ16" s="207">
        <f>CO16/$CO$17</f>
        <v>8.0169344305240763E-3</v>
      </c>
      <c r="CR16" s="109"/>
      <c r="CS16" s="110" t="s">
        <v>84</v>
      </c>
      <c r="CT16" s="208"/>
      <c r="CU16" s="209"/>
      <c r="CV16" s="210">
        <f>-(CY16*LN(CQ16))</f>
        <v>0</v>
      </c>
      <c r="CW16" s="112"/>
      <c r="CX16" s="211"/>
      <c r="CY16" s="212">
        <v>0</v>
      </c>
      <c r="CZ16" s="49"/>
    </row>
    <row r="17" spans="1:105" ht="17.100000000000001" customHeight="1" thickTop="1" thickBot="1" x14ac:dyDescent="0.3">
      <c r="K17" s="213" t="s">
        <v>34</v>
      </c>
      <c r="L17" s="214"/>
      <c r="M17" s="214"/>
      <c r="N17" s="214"/>
      <c r="O17" s="214"/>
      <c r="P17" s="214"/>
      <c r="Q17" s="213" t="s">
        <v>85</v>
      </c>
      <c r="R17" s="214"/>
      <c r="S17" s="214"/>
      <c r="T17" s="214"/>
      <c r="AI17" s="1"/>
      <c r="AJ17" s="1"/>
      <c r="AK17" s="72"/>
      <c r="AL17" s="49"/>
      <c r="AM17" s="49"/>
      <c r="AN17" s="49"/>
      <c r="AO17" s="49"/>
      <c r="AP17" s="49"/>
      <c r="AQ17" s="49"/>
      <c r="AR17" s="49"/>
      <c r="AS17" s="49"/>
      <c r="AT17" s="49"/>
      <c r="AU17" s="73"/>
      <c r="AV17" s="73"/>
      <c r="AW17" s="49"/>
      <c r="AX17" s="72"/>
      <c r="AY17" s="73"/>
      <c r="AZ17" s="73"/>
      <c r="BA17" s="49"/>
      <c r="BB17" s="49"/>
      <c r="BC17" s="49"/>
      <c r="BD17" s="49"/>
      <c r="BE17" s="49"/>
      <c r="BF17" s="49"/>
      <c r="BG17" s="49"/>
      <c r="BH17" s="215"/>
      <c r="BI17" s="215"/>
      <c r="BJ17" s="56"/>
      <c r="BK17" s="70"/>
      <c r="BL17" s="215"/>
      <c r="BM17" s="215"/>
      <c r="BN17" s="56"/>
      <c r="BO17" s="70"/>
      <c r="BP17" s="56"/>
      <c r="BQ17" s="49"/>
      <c r="BS17" s="216">
        <f>BE15</f>
        <v>2</v>
      </c>
      <c r="BT17" s="49"/>
      <c r="BU17" s="190">
        <v>0.7</v>
      </c>
      <c r="BV17" s="191">
        <v>0.8</v>
      </c>
      <c r="BW17" s="192">
        <v>0.9</v>
      </c>
      <c r="BX17" s="56"/>
      <c r="BY17" s="170" t="s">
        <v>65</v>
      </c>
      <c r="BZ17" s="170"/>
      <c r="CA17" s="217">
        <f>(BS14*BV14)+(BS15*BV15)+(BS16*BV16)+(BS17*BV17)+
  (BS18*BV18)+(BS19*BV19)+(BS20*BV20)+(BS21*BV21)+
   $BV$25</f>
        <v>10.199999999999999</v>
      </c>
      <c r="CB17" s="73"/>
      <c r="CC17" s="73"/>
      <c r="CD17" s="73"/>
      <c r="CE17" s="73"/>
      <c r="CF17" s="56"/>
      <c r="CG17" s="49"/>
      <c r="CH17" s="218" t="s">
        <v>86</v>
      </c>
      <c r="CI17" s="49"/>
      <c r="CJ17" s="219" t="s">
        <v>87</v>
      </c>
      <c r="CK17" s="220">
        <f>SUM(CK14:CK16)</f>
        <v>33.800000000000004</v>
      </c>
      <c r="CL17" s="49"/>
      <c r="CM17" s="47"/>
      <c r="CN17" s="221" t="s">
        <v>88</v>
      </c>
      <c r="CO17" s="222">
        <f>SUM(CO14:CO16)</f>
        <v>1507855.756458614</v>
      </c>
      <c r="CP17" s="79"/>
      <c r="CQ17" s="223">
        <f>SUM(CQ14:CQ16)</f>
        <v>0.99999999999999989</v>
      </c>
      <c r="CR17" s="224"/>
      <c r="CS17" s="225" t="s">
        <v>89</v>
      </c>
      <c r="CT17" s="208"/>
      <c r="CU17" s="209"/>
      <c r="CV17" s="223">
        <f>SUM(CV14:CV16)</f>
        <v>-2.6199170759297376E-2</v>
      </c>
      <c r="CW17" s="112"/>
      <c r="CX17" s="211"/>
      <c r="CY17" s="223">
        <f>SUM(CY14:CY16)</f>
        <v>1</v>
      </c>
      <c r="CZ17" s="56"/>
    </row>
    <row r="18" spans="1:105" ht="17.100000000000001" customHeight="1" thickTop="1" thickBot="1" x14ac:dyDescent="0.3">
      <c r="B18" s="136" t="s">
        <v>90</v>
      </c>
      <c r="K18" s="213" t="s">
        <v>91</v>
      </c>
      <c r="L18" s="214"/>
      <c r="M18" s="214"/>
      <c r="N18" s="214"/>
      <c r="O18" s="214"/>
      <c r="P18" s="214"/>
      <c r="Q18" s="213" t="s">
        <v>92</v>
      </c>
      <c r="R18" s="214"/>
      <c r="S18" s="214"/>
      <c r="T18" s="214"/>
      <c r="AI18" s="1"/>
      <c r="AJ18" s="1"/>
      <c r="AK18" s="72"/>
      <c r="AL18" s="49"/>
      <c r="AM18" s="49"/>
      <c r="AN18" s="49"/>
      <c r="AO18" s="49"/>
      <c r="AP18" s="49"/>
      <c r="AQ18" s="49"/>
      <c r="AR18" s="49"/>
      <c r="AS18" s="49"/>
      <c r="AT18" s="49"/>
      <c r="AU18" s="73"/>
      <c r="AV18" s="73"/>
      <c r="AW18" s="49"/>
      <c r="AX18" s="72"/>
      <c r="AY18" s="73"/>
      <c r="AZ18" s="73"/>
      <c r="BA18" s="49"/>
      <c r="BB18" s="49"/>
      <c r="BC18" s="49"/>
      <c r="BD18" s="49"/>
      <c r="BE18" s="49"/>
      <c r="BF18" s="49"/>
      <c r="BG18" s="49"/>
      <c r="BH18" s="73"/>
      <c r="BI18" s="73"/>
      <c r="BJ18" s="49"/>
      <c r="BK18" s="72"/>
      <c r="BL18" s="73"/>
      <c r="BM18" s="73"/>
      <c r="BN18" s="49"/>
      <c r="BO18" s="72"/>
      <c r="BP18" s="49"/>
      <c r="BQ18" s="49"/>
      <c r="BS18" s="166">
        <f>BD22</f>
        <v>1</v>
      </c>
      <c r="BT18" s="49"/>
      <c r="BU18" s="190">
        <v>0.9</v>
      </c>
      <c r="BV18" s="191">
        <v>0.6</v>
      </c>
      <c r="BW18" s="192">
        <v>0.5</v>
      </c>
      <c r="BX18" s="49"/>
      <c r="BY18" s="73"/>
      <c r="BZ18" s="73"/>
      <c r="CA18" s="73"/>
      <c r="CB18" s="73"/>
      <c r="CC18" s="73"/>
      <c r="CD18" s="73"/>
      <c r="CE18" s="73"/>
      <c r="CF18" s="49"/>
      <c r="CG18" s="49"/>
      <c r="CH18" s="226" t="s">
        <v>93</v>
      </c>
      <c r="CI18" s="49"/>
      <c r="CL18" s="49"/>
      <c r="CM18" s="47"/>
      <c r="CN18" s="48"/>
      <c r="CO18" s="49"/>
      <c r="CP18" s="79"/>
      <c r="CQ18" s="72"/>
      <c r="CR18" s="50"/>
      <c r="CS18" s="49"/>
      <c r="CT18" s="227"/>
      <c r="CU18" s="50"/>
      <c r="CV18" s="49"/>
      <c r="CW18" s="56"/>
      <c r="CX18" s="228"/>
      <c r="CY18" s="50"/>
      <c r="CZ18" s="50"/>
    </row>
    <row r="19" spans="1:105" ht="17.100000000000001" customHeight="1" thickTop="1" thickBot="1" x14ac:dyDescent="0.3">
      <c r="C19" s="156">
        <v>0</v>
      </c>
      <c r="D19" s="156">
        <v>2</v>
      </c>
      <c r="E19" s="156">
        <v>2</v>
      </c>
      <c r="F19" s="156">
        <v>1</v>
      </c>
      <c r="G19" s="156">
        <v>0</v>
      </c>
      <c r="K19" s="229">
        <v>1</v>
      </c>
      <c r="L19" s="230">
        <v>1</v>
      </c>
      <c r="M19" s="231">
        <v>1</v>
      </c>
      <c r="Q19" s="229">
        <v>1</v>
      </c>
      <c r="R19" s="230">
        <v>-1</v>
      </c>
      <c r="S19" s="231">
        <v>-1</v>
      </c>
      <c r="AI19" s="1"/>
      <c r="AJ19" s="1"/>
      <c r="AK19" s="72"/>
      <c r="AL19" s="73"/>
      <c r="AM19" s="49"/>
      <c r="AN19" s="49"/>
      <c r="AO19" s="49"/>
      <c r="AP19" s="49"/>
      <c r="AQ19" s="73"/>
      <c r="AR19" s="49"/>
      <c r="AS19" s="49"/>
      <c r="AT19" s="49"/>
      <c r="AU19" s="73"/>
      <c r="AV19" s="73"/>
      <c r="AW19" s="49"/>
      <c r="AX19" s="72"/>
      <c r="AY19" s="73"/>
      <c r="AZ19" s="73"/>
      <c r="BA19" s="49"/>
      <c r="BB19" s="49"/>
      <c r="BC19" s="49"/>
      <c r="BD19" s="73"/>
      <c r="BE19" s="49"/>
      <c r="BF19" s="49"/>
      <c r="BG19" s="49"/>
      <c r="BH19" s="73"/>
      <c r="BI19" s="73"/>
      <c r="BJ19" s="49"/>
      <c r="BK19" s="72"/>
      <c r="BL19" s="73"/>
      <c r="BM19" s="73"/>
      <c r="BN19" s="49"/>
      <c r="BO19" s="72"/>
      <c r="BP19" s="49"/>
      <c r="BQ19" s="49"/>
      <c r="BS19" s="189">
        <f>BE22</f>
        <v>1</v>
      </c>
      <c r="BT19" s="49"/>
      <c r="BU19" s="190">
        <v>0.9</v>
      </c>
      <c r="BV19" s="191">
        <v>0.7</v>
      </c>
      <c r="BW19" s="192">
        <v>0.1</v>
      </c>
      <c r="BX19" s="49"/>
      <c r="BY19" s="73"/>
      <c r="BZ19" s="73"/>
      <c r="CA19" s="73"/>
      <c r="CB19" s="73"/>
      <c r="CC19" s="73"/>
      <c r="CD19" s="73"/>
      <c r="CE19" s="73"/>
      <c r="CF19" s="49"/>
      <c r="CG19" s="49"/>
      <c r="CH19" s="232" t="s">
        <v>94</v>
      </c>
      <c r="CI19" s="49"/>
      <c r="CJ19" s="233"/>
      <c r="CK19" s="233"/>
      <c r="CL19" s="233"/>
      <c r="CM19" s="234"/>
      <c r="CN19" s="235" t="s">
        <v>95</v>
      </c>
      <c r="CO19" s="236"/>
      <c r="CP19" s="237"/>
      <c r="CQ19" s="238"/>
      <c r="CR19" s="239"/>
      <c r="CS19" s="236"/>
      <c r="CT19" s="240"/>
      <c r="CU19" s="239"/>
      <c r="CV19" s="241"/>
      <c r="CW19" s="241"/>
      <c r="CX19" s="239"/>
      <c r="CY19" s="239"/>
      <c r="CZ19" s="239"/>
    </row>
    <row r="20" spans="1:105" ht="17.100000000000001" customHeight="1" thickTop="1" thickBot="1" x14ac:dyDescent="0.3">
      <c r="C20" s="156">
        <v>1</v>
      </c>
      <c r="D20" s="156">
        <v>1</v>
      </c>
      <c r="E20" s="156">
        <v>1</v>
      </c>
      <c r="F20" s="156">
        <v>0</v>
      </c>
      <c r="G20" s="156">
        <v>0</v>
      </c>
      <c r="K20" s="242">
        <v>1</v>
      </c>
      <c r="L20" s="243">
        <v>0</v>
      </c>
      <c r="M20" s="244">
        <v>0</v>
      </c>
      <c r="Q20" s="242">
        <v>1</v>
      </c>
      <c r="R20" s="243">
        <v>0</v>
      </c>
      <c r="S20" s="244">
        <v>1</v>
      </c>
      <c r="W20" s="118"/>
      <c r="X20" s="118"/>
      <c r="AA20" s="118"/>
      <c r="AB20" s="118"/>
      <c r="AE20" s="118"/>
      <c r="AF20" s="118"/>
      <c r="AI20" s="118"/>
      <c r="AK20" s="72"/>
      <c r="AL20" s="119"/>
      <c r="AM20" s="120"/>
      <c r="AN20" s="121"/>
      <c r="AO20" s="122"/>
      <c r="AP20" s="49"/>
      <c r="AQ20" s="73"/>
      <c r="AR20" s="49"/>
      <c r="AS20" s="49"/>
      <c r="AT20" s="49"/>
      <c r="AU20" s="73"/>
      <c r="AV20" s="73"/>
      <c r="AW20" s="49"/>
      <c r="AX20" s="72"/>
      <c r="AY20" s="73"/>
      <c r="AZ20" s="73"/>
      <c r="BA20" s="49"/>
      <c r="BB20" s="49"/>
      <c r="BC20" s="49"/>
      <c r="BD20" s="73"/>
      <c r="BE20" s="49"/>
      <c r="BF20" s="49"/>
      <c r="BG20" s="49"/>
      <c r="BH20" s="73"/>
      <c r="BI20" s="73"/>
      <c r="BJ20" s="49"/>
      <c r="BK20" s="72"/>
      <c r="BL20" s="73"/>
      <c r="BM20" s="73"/>
      <c r="BN20" s="49"/>
      <c r="BO20" s="72"/>
      <c r="BP20" s="49"/>
      <c r="BQ20" s="49"/>
      <c r="BS20" s="201">
        <f>BD23</f>
        <v>0</v>
      </c>
      <c r="BT20" s="49"/>
      <c r="BU20" s="190">
        <v>0.7</v>
      </c>
      <c r="BV20" s="191">
        <v>0.1</v>
      </c>
      <c r="BW20" s="192">
        <v>0.1</v>
      </c>
      <c r="BX20" s="49"/>
      <c r="BY20" s="73"/>
      <c r="BZ20" s="73"/>
      <c r="CA20" s="73"/>
      <c r="CB20" s="73"/>
      <c r="CC20" s="73"/>
      <c r="CD20" s="73"/>
      <c r="CE20" s="73"/>
      <c r="CF20" s="49"/>
      <c r="CG20" s="49"/>
      <c r="CH20" s="126"/>
      <c r="CI20" s="49"/>
      <c r="CJ20" s="73"/>
      <c r="CK20" s="106" t="s">
        <v>7</v>
      </c>
      <c r="CL20" s="49"/>
      <c r="CM20" s="47"/>
      <c r="CN20" s="245"/>
      <c r="CO20" s="107" t="s">
        <v>49</v>
      </c>
      <c r="CP20" s="246"/>
      <c r="CQ20" s="247" t="s">
        <v>50</v>
      </c>
      <c r="CR20" s="248"/>
      <c r="CS20" s="249"/>
      <c r="CT20" s="250"/>
      <c r="CU20" s="251"/>
      <c r="CV20" s="111" t="s">
        <v>52</v>
      </c>
      <c r="CW20" s="251"/>
      <c r="CX20" s="251"/>
      <c r="CY20" s="252"/>
      <c r="CZ20" s="249"/>
    </row>
    <row r="21" spans="1:105" ht="17.100000000000001" customHeight="1" thickTop="1" thickBot="1" x14ac:dyDescent="0.35">
      <c r="C21" s="156">
        <v>0</v>
      </c>
      <c r="D21" s="156">
        <v>0</v>
      </c>
      <c r="E21" s="156">
        <v>0</v>
      </c>
      <c r="F21" s="156">
        <v>0</v>
      </c>
      <c r="G21" s="156">
        <v>1</v>
      </c>
      <c r="K21" s="253">
        <v>0</v>
      </c>
      <c r="L21" s="254">
        <v>0</v>
      </c>
      <c r="M21" s="255">
        <v>-1</v>
      </c>
      <c r="Q21" s="253">
        <v>0</v>
      </c>
      <c r="R21" s="254">
        <v>0</v>
      </c>
      <c r="S21" s="255">
        <v>0</v>
      </c>
      <c r="W21" s="81" t="s">
        <v>60</v>
      </c>
      <c r="X21" s="118"/>
      <c r="Z21" s="135" t="s">
        <v>61</v>
      </c>
      <c r="AA21" s="136" t="s">
        <v>62</v>
      </c>
      <c r="AB21" s="118"/>
      <c r="AD21" s="135" t="s">
        <v>61</v>
      </c>
      <c r="AE21" s="137" t="s">
        <v>63</v>
      </c>
      <c r="AF21" s="118"/>
      <c r="AH21" s="135" t="s">
        <v>61</v>
      </c>
      <c r="AI21" s="138" t="s">
        <v>96</v>
      </c>
      <c r="AJ21" s="138"/>
      <c r="AK21" s="139" t="s">
        <v>65</v>
      </c>
      <c r="AL21" s="140" t="s">
        <v>97</v>
      </c>
      <c r="AM21" s="73"/>
      <c r="AN21" s="49"/>
      <c r="AO21" s="49"/>
      <c r="AP21" s="49"/>
      <c r="AQ21" s="140" t="s">
        <v>97</v>
      </c>
      <c r="AR21" s="73"/>
      <c r="AS21" s="49"/>
      <c r="AT21" s="49"/>
      <c r="AU21" s="73"/>
      <c r="AV21" s="73"/>
      <c r="AW21" s="49"/>
      <c r="AX21" s="72"/>
      <c r="AY21" s="73"/>
      <c r="AZ21" s="73"/>
      <c r="BA21" s="49"/>
      <c r="BB21" s="49"/>
      <c r="BC21" s="49"/>
      <c r="BD21" s="140" t="s">
        <v>97</v>
      </c>
      <c r="BE21" s="73"/>
      <c r="BF21" s="49"/>
      <c r="BG21" s="49"/>
      <c r="BH21" s="73"/>
      <c r="BI21" s="73"/>
      <c r="BJ21" s="49"/>
      <c r="BK21" s="72"/>
      <c r="BL21" s="73"/>
      <c r="BM21" s="73"/>
      <c r="BN21" s="49"/>
      <c r="BO21" s="72"/>
      <c r="BP21" s="49"/>
      <c r="BQ21" s="49"/>
      <c r="BS21" s="256">
        <f>BE23</f>
        <v>0</v>
      </c>
      <c r="BT21" s="49"/>
      <c r="BU21" s="190">
        <v>0.9</v>
      </c>
      <c r="BV21" s="191">
        <v>0.1</v>
      </c>
      <c r="BW21" s="192">
        <v>0.1</v>
      </c>
      <c r="BX21" s="49"/>
      <c r="BY21" s="170" t="s">
        <v>65</v>
      </c>
      <c r="BZ21" s="170"/>
      <c r="CA21" s="257">
        <f>(BS14*BW14)+(BS15*BW15)+(BS16*BW16)+(BS17*BW17)+
  (BS18*BW18)+(BS19*BW19)+(BS20*BW20)+(BS21*BW21)+
   $BW$25</f>
        <v>9.4</v>
      </c>
      <c r="CB21" s="73"/>
      <c r="CC21" s="73"/>
      <c r="CD21" s="73"/>
      <c r="CE21" s="73"/>
      <c r="CF21" s="49"/>
      <c r="CG21" s="49"/>
      <c r="CH21" s="258" t="s">
        <v>98</v>
      </c>
      <c r="CI21" s="49"/>
      <c r="CJ21" s="49"/>
      <c r="CK21" s="127" t="s">
        <v>56</v>
      </c>
      <c r="CL21" s="49"/>
      <c r="CM21" s="47"/>
      <c r="CN21" s="245"/>
      <c r="CO21" s="128" t="s">
        <v>57</v>
      </c>
      <c r="CP21" s="246"/>
      <c r="CQ21" s="259" t="s">
        <v>57</v>
      </c>
      <c r="CR21" s="260"/>
      <c r="CS21" s="249"/>
      <c r="CT21" s="250"/>
      <c r="CU21" s="251"/>
      <c r="CV21" s="130" t="s">
        <v>59</v>
      </c>
      <c r="CW21" s="251"/>
      <c r="CX21" s="251"/>
      <c r="CY21" s="252"/>
      <c r="CZ21" s="249"/>
    </row>
    <row r="22" spans="1:105" ht="17.100000000000001" customHeight="1" thickTop="1" thickBot="1" x14ac:dyDescent="0.35">
      <c r="C22" s="156">
        <v>2</v>
      </c>
      <c r="D22" s="156">
        <v>1</v>
      </c>
      <c r="E22" s="156">
        <v>1</v>
      </c>
      <c r="F22" s="156">
        <v>0</v>
      </c>
      <c r="G22" s="156">
        <v>0</v>
      </c>
      <c r="W22" s="152">
        <f t="shared" ref="W22:Y23" si="7">(C11*$Q$11)+(D11*$R$11)+(E11*$S$11)+
(C12*$Q$12)+(D12*$R$12)+(E12*$S$12)+
(C13*$Q$13)+(D13*$R$13)+(E13*$S$13)</f>
        <v>3</v>
      </c>
      <c r="X22" s="153">
        <f t="shared" si="7"/>
        <v>2</v>
      </c>
      <c r="Y22" s="102">
        <f t="shared" si="7"/>
        <v>2</v>
      </c>
      <c r="AA22" s="154">
        <f t="shared" ref="AA22:AC23" si="8">(C19*$Q$19)+(D19*$R$19)+(E19*$S$19)+
(C20*$Q$20)+(D20*$R$20)+(E20*$S$20)+
(C21*$Q$21)+(D21*$R$21)+(E21*$S$21)</f>
        <v>-2</v>
      </c>
      <c r="AB22" s="155">
        <f t="shared" si="8"/>
        <v>0</v>
      </c>
      <c r="AC22" s="156">
        <f t="shared" si="8"/>
        <v>2</v>
      </c>
      <c r="AE22" s="157">
        <f>(C27*$Q$27)+(D27*$R$27)+(E27*$S$27)+
(C28*$Q$28)+(D28*$R$28)+(E28*$S$28)+
(C29*$Q$29)+(D29*$R$29)+(E29*$S$29)</f>
        <v>-4</v>
      </c>
      <c r="AF22" s="158">
        <f>(D27*$Q$27)+(E27*$R$27)+(F27*$S$27)+
(D28*$Q$28)+(E28*$R$28)+(F28*$S$28)+
(D29*$Q$29)+(E29*$R$29)+(F29*$S$29)</f>
        <v>-1</v>
      </c>
      <c r="AG22" s="159">
        <f>(E27*$Q$27)+(F27*$R$27)+(G27*$S$27)+
(E28*$Q$28)+(F28*$R$28)+(G28*$S$28)+
(E29*$Q$29)+(F29*$R$29)+(G29*$S$29)</f>
        <v>-3</v>
      </c>
      <c r="AI22" s="160">
        <f>Q33</f>
        <v>0</v>
      </c>
      <c r="AK22" s="72"/>
      <c r="AL22" s="161">
        <f>W22+AA22+AE22+$AI$22</f>
        <v>-3</v>
      </c>
      <c r="AM22" s="162">
        <f t="shared" ref="AM22:AN25" si="9">X22+AB22+AF22+$AI$22</f>
        <v>1</v>
      </c>
      <c r="AN22" s="163">
        <f t="shared" si="9"/>
        <v>1</v>
      </c>
      <c r="AO22" s="49"/>
      <c r="AP22" s="49"/>
      <c r="AQ22" s="162">
        <f t="shared" ref="AQ22:AS25" si="10">MAX(0,AL22)</f>
        <v>0</v>
      </c>
      <c r="AR22" s="162">
        <f t="shared" si="10"/>
        <v>1</v>
      </c>
      <c r="AS22" s="162">
        <f t="shared" si="10"/>
        <v>1</v>
      </c>
      <c r="AT22" s="49"/>
      <c r="AU22" s="49"/>
      <c r="AV22" s="73"/>
      <c r="AW22" s="49"/>
      <c r="AX22" s="72"/>
      <c r="AY22" s="73"/>
      <c r="AZ22" s="73"/>
      <c r="BA22" s="49"/>
      <c r="BB22" s="49"/>
      <c r="BC22" s="49"/>
      <c r="BD22" s="164">
        <f>MAX(AQ22:AR23)</f>
        <v>1</v>
      </c>
      <c r="BE22" s="165">
        <f>MAX(AR22:AS23)</f>
        <v>1</v>
      </c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T22" s="49"/>
      <c r="BU22" s="49"/>
      <c r="BV22" s="49" t="s">
        <v>61</v>
      </c>
      <c r="BW22" s="49"/>
      <c r="BX22" s="49"/>
      <c r="BY22" s="49"/>
      <c r="BZ22" s="73"/>
      <c r="CA22" s="73"/>
      <c r="CB22" s="73"/>
      <c r="CC22" s="73"/>
      <c r="CD22" s="73"/>
      <c r="CE22" s="73"/>
      <c r="CF22" s="49"/>
      <c r="CG22" s="49"/>
      <c r="CH22" s="261" t="s">
        <v>99</v>
      </c>
      <c r="CI22" s="49"/>
      <c r="CJ22" s="145"/>
      <c r="CK22" s="146" t="s">
        <v>71</v>
      </c>
      <c r="CL22" s="49"/>
      <c r="CM22" s="47"/>
      <c r="CN22" s="262" t="s">
        <v>77</v>
      </c>
      <c r="CO22" s="147"/>
      <c r="CP22" s="246" t="s">
        <v>78</v>
      </c>
      <c r="CQ22" s="263" t="s">
        <v>72</v>
      </c>
      <c r="CR22" s="264"/>
      <c r="CS22" s="249"/>
      <c r="CT22" s="250"/>
      <c r="CU22" s="251"/>
      <c r="CV22" s="149" t="s">
        <v>74</v>
      </c>
      <c r="CW22" s="251"/>
      <c r="CX22" s="251"/>
      <c r="CY22" s="252"/>
      <c r="CZ22" s="249"/>
    </row>
    <row r="23" spans="1:105" ht="17.100000000000001" customHeight="1" thickTop="1" thickBot="1" x14ac:dyDescent="0.35">
      <c r="C23" s="156">
        <v>2</v>
      </c>
      <c r="D23" s="156">
        <v>2</v>
      </c>
      <c r="E23" s="156">
        <v>1</v>
      </c>
      <c r="F23" s="156">
        <v>0</v>
      </c>
      <c r="G23" s="156">
        <v>2</v>
      </c>
      <c r="W23" s="102">
        <f t="shared" si="7"/>
        <v>0</v>
      </c>
      <c r="X23" s="102">
        <f t="shared" si="7"/>
        <v>1</v>
      </c>
      <c r="Y23" s="102">
        <f t="shared" si="7"/>
        <v>-2</v>
      </c>
      <c r="AA23" s="182">
        <f t="shared" si="8"/>
        <v>-1</v>
      </c>
      <c r="AB23" s="156">
        <f t="shared" si="8"/>
        <v>0</v>
      </c>
      <c r="AC23" s="156">
        <f t="shared" si="8"/>
        <v>2</v>
      </c>
      <c r="AE23" s="183">
        <f>(C28*$Q$27)+(D28*$R$27)+(E28*$S$27)+
(C29*$Q$28)+(D29*$R$28)+(E29*$S$28)+
(C30*$Q$29)+(D30*$R$29)+(E30*$S$29)</f>
        <v>-2</v>
      </c>
      <c r="AF23" s="159">
        <f>(D28*$Q$27)+(E28*$R$27)+(F28*$S$27)+
(D29*$Q$28)+(E29*$R$28)+(F29*$S$28)+
(D30*$Q$29)+(E30*$R$29)+(F30*$S$29)</f>
        <v>-3</v>
      </c>
      <c r="AG23" s="159">
        <f>(E28*$Q$27)+(F28*$R$27)+(G28*$S$27)+
(E29*$Q$28)+(F29*$R$28)+(G29*$S$28)+
(E30*$Q$29)+(F30*$R$29)+(G30*$S$29)</f>
        <v>-3</v>
      </c>
      <c r="AK23" s="72"/>
      <c r="AL23" s="184">
        <f t="shared" ref="AL23:AL25" si="11">W23+AA23+AE23+$AI$22</f>
        <v>-3</v>
      </c>
      <c r="AM23" s="163">
        <f t="shared" si="9"/>
        <v>-2</v>
      </c>
      <c r="AN23" s="163">
        <f t="shared" si="9"/>
        <v>-3</v>
      </c>
      <c r="AO23" s="49"/>
      <c r="AP23" s="49"/>
      <c r="AQ23" s="162">
        <f t="shared" si="10"/>
        <v>0</v>
      </c>
      <c r="AR23" s="162">
        <f t="shared" si="10"/>
        <v>0</v>
      </c>
      <c r="AS23" s="162">
        <f t="shared" si="10"/>
        <v>0</v>
      </c>
      <c r="AT23" s="49"/>
      <c r="AU23" s="185"/>
      <c r="AV23" s="185"/>
      <c r="AW23" s="77"/>
      <c r="AX23" s="77"/>
      <c r="AY23" s="185"/>
      <c r="AZ23" s="185"/>
      <c r="BA23" s="77"/>
      <c r="BB23" s="186"/>
      <c r="BC23" s="49"/>
      <c r="BD23" s="187">
        <f>MAX(AQ23:AR24)</f>
        <v>0</v>
      </c>
      <c r="BE23" s="188">
        <f>MAX(AR23:AS24)</f>
        <v>0</v>
      </c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T23" s="49"/>
      <c r="BU23" s="265" t="s">
        <v>100</v>
      </c>
      <c r="BV23" s="265" t="s">
        <v>100</v>
      </c>
      <c r="BW23" s="265" t="s">
        <v>100</v>
      </c>
      <c r="BX23" s="49"/>
      <c r="BY23" s="49"/>
      <c r="BZ23" s="73"/>
      <c r="CA23" s="73"/>
      <c r="CB23" s="73"/>
      <c r="CC23" s="73"/>
      <c r="CD23" s="73"/>
      <c r="CE23" s="73"/>
      <c r="CF23" s="49"/>
      <c r="CG23" s="49"/>
      <c r="CH23" s="266" t="s">
        <v>101</v>
      </c>
      <c r="CI23" s="49"/>
      <c r="CJ23" s="173" t="s">
        <v>67</v>
      </c>
      <c r="CK23" s="267">
        <f>CK14</f>
        <v>14.200000000000003</v>
      </c>
      <c r="CL23" s="49"/>
      <c r="CM23" s="47"/>
      <c r="CN23" s="262"/>
      <c r="CO23" s="268" t="s">
        <v>102</v>
      </c>
      <c r="CP23" s="246"/>
      <c r="CQ23" s="269" t="s">
        <v>103</v>
      </c>
      <c r="CR23" s="270"/>
      <c r="CS23" s="249"/>
      <c r="CT23" s="250"/>
      <c r="CU23" s="251"/>
      <c r="CV23" s="271" t="s">
        <v>104</v>
      </c>
      <c r="CW23" s="251"/>
      <c r="CX23" s="251"/>
      <c r="CY23" s="252"/>
      <c r="CZ23" s="249"/>
    </row>
    <row r="24" spans="1:105" ht="17.100000000000001" customHeight="1" thickBot="1" x14ac:dyDescent="0.3">
      <c r="A24" s="101"/>
      <c r="J24" s="101"/>
      <c r="K24" s="272"/>
      <c r="L24" s="273"/>
      <c r="M24" s="273"/>
      <c r="Q24" s="272"/>
      <c r="R24" s="273"/>
      <c r="S24" s="273"/>
      <c r="V24" s="101"/>
      <c r="W24" s="102">
        <f>(C13*$Q$11)+(D13*$R$11)+(E13*$S$11)+
(C14*$Q$12)+(D14*$R$12)+(E14*$S$12)+
(C15*$Q$13)+(D15*$R$13)+(E15*$S$13)</f>
        <v>1</v>
      </c>
      <c r="X24" s="102">
        <f>(D13*$Q$11)+(E13*$R$11)+(F13*$S$11)+
(D14*$Q$12)+(E14*$R$12)+(F14*$S$12)+
(D15*$Q$13)+(E15*$R$13)+(F15*$S$13)</f>
        <v>-1</v>
      </c>
      <c r="Y24" s="102">
        <f>(E13*$Q$11)+(F13*$R$11)+(G13*$S$11)+
(E14*$Q$12)+(F14*$R$12)+(G14*$S$12)+
(E15*$Q$13)+(F15*$R$13)+(G15*$S$13)</f>
        <v>-2</v>
      </c>
      <c r="AA24" s="182">
        <f>(C21*$Q$19)+(D21*$R$19)+(E21*$S$19)+
(C22*$Q$20)+(D22*$R$20)+(E22*$S$20)+
(C23*$Q$21)+(D23*$R$21)+(E23*$S$21)</f>
        <v>3</v>
      </c>
      <c r="AB24" s="156">
        <f>(D21*$Q$19)+(E21*$R$19)+(F21*$S$19)+
(D22*$Q$20)+(E22*$R$20)+(F22*$S$20)+
(D23*$Q$21)+(E23*$R$21)+(F23*$S$21)</f>
        <v>1</v>
      </c>
      <c r="AC24" s="156">
        <f>(E21*$Q$19)+(F21*$R$19)+(G21*$S$19)+
(E22*$Q$20)+(F22*$R$20)+(G22*$S$20)+
(E23*$Q$21)+(F23*$R$21)+(G23*$S$21)</f>
        <v>0</v>
      </c>
      <c r="AE24" s="183">
        <f>(C29*$Q$27)+(D29*$R$27)+(E29*$S$27)+
(C30*$Q$28)+(D30*$R$28)+(E30*$S$28)+
(C31*$Q$29)+(D31*$R$29)+(E31*$S$29)</f>
        <v>-5</v>
      </c>
      <c r="AF24" s="159">
        <f>(D29*$Q$27)+(E29*$R$27)+(F29*$S$27)+
(D30*$Q$28)+(E30*$R$28)+(F30*$S$28)+
(D31*$Q$29)+(E31*$R$29)+(F31*$S$29)</f>
        <v>-4</v>
      </c>
      <c r="AG24" s="159">
        <f>(E29*$Q$27)+(F29*$R$27)+(G29*$S$27)+
(E30*$Q$28)+(F30*$R$28)+(G30*$S$28)+
(E31*$Q$29)+(F31*$R$29)+(G31*$S$29)</f>
        <v>-4</v>
      </c>
      <c r="AK24" s="72"/>
      <c r="AL24" s="163">
        <f>W24+AA24+AE24+$AI$22</f>
        <v>-1</v>
      </c>
      <c r="AM24" s="163">
        <f>X24+AB24+AF24+$AI$22</f>
        <v>-4</v>
      </c>
      <c r="AN24" s="163">
        <f>Y24+AC24+AG24+$AI$22</f>
        <v>-6</v>
      </c>
      <c r="AO24" s="49"/>
      <c r="AP24" s="49"/>
      <c r="AQ24" s="162">
        <f>MAX(0,AL24)</f>
        <v>0</v>
      </c>
      <c r="AR24" s="162">
        <f>MAX(0,AM24)</f>
        <v>0</v>
      </c>
      <c r="AS24" s="162">
        <f>MAX(0,AN24)</f>
        <v>0</v>
      </c>
      <c r="AT24" s="49"/>
      <c r="AU24" s="185"/>
      <c r="AV24" s="185"/>
      <c r="AW24" s="77"/>
      <c r="AX24" s="77"/>
      <c r="AY24" s="185"/>
      <c r="AZ24" s="185"/>
      <c r="BA24" s="77"/>
      <c r="BB24" s="49"/>
      <c r="BC24" s="49"/>
      <c r="BD24" s="49"/>
      <c r="BE24" s="49"/>
      <c r="BF24" s="49"/>
      <c r="BG24" s="49"/>
      <c r="BH24" s="199"/>
      <c r="BI24" s="199"/>
      <c r="BJ24" s="200"/>
      <c r="BK24" s="200"/>
      <c r="BL24" s="199"/>
      <c r="BM24" s="199"/>
      <c r="BN24" s="200"/>
      <c r="BO24" s="200"/>
      <c r="BP24" s="49"/>
      <c r="BQ24" s="49"/>
      <c r="BR24" s="49"/>
      <c r="BS24" s="49"/>
      <c r="BT24" s="49"/>
      <c r="BU24" s="190">
        <v>0.8</v>
      </c>
      <c r="BV24" s="191">
        <v>0.9</v>
      </c>
      <c r="BW24" s="192">
        <v>0.6</v>
      </c>
      <c r="BX24" s="49"/>
      <c r="BY24" s="49"/>
      <c r="BZ24" s="49"/>
      <c r="CA24" s="49"/>
      <c r="CB24" s="49"/>
      <c r="CC24" s="49"/>
      <c r="CD24" s="199"/>
      <c r="CE24" s="199"/>
      <c r="CF24" s="49"/>
      <c r="CG24" s="49"/>
      <c r="CH24" s="49"/>
      <c r="CI24" s="49"/>
      <c r="CJ24" s="274"/>
      <c r="CK24" s="275"/>
      <c r="CL24" s="49"/>
      <c r="CM24" s="249"/>
      <c r="CN24" s="245"/>
      <c r="CO24" s="249"/>
      <c r="CP24" s="245"/>
      <c r="CQ24" s="276"/>
      <c r="CR24" s="249"/>
      <c r="CS24" s="249"/>
      <c r="CT24" s="250"/>
      <c r="CU24" s="251"/>
      <c r="CV24" s="251"/>
      <c r="CW24" s="251"/>
      <c r="CX24" s="277"/>
      <c r="CY24" s="278"/>
      <c r="CZ24" s="279"/>
    </row>
    <row r="25" spans="1:105" ht="17.100000000000001" customHeight="1" x14ac:dyDescent="0.25">
      <c r="A25" s="101"/>
      <c r="J25" s="101"/>
      <c r="K25" s="272" t="s">
        <v>34</v>
      </c>
      <c r="L25" s="273"/>
      <c r="M25" s="273"/>
      <c r="Q25" s="272" t="s">
        <v>85</v>
      </c>
      <c r="R25" s="273"/>
      <c r="S25" s="273"/>
      <c r="V25" s="101"/>
      <c r="AT25" s="49"/>
      <c r="AU25" s="185"/>
      <c r="AV25" s="185"/>
      <c r="AW25" s="77"/>
      <c r="AX25" s="77"/>
      <c r="AY25" s="185"/>
      <c r="AZ25" s="185"/>
      <c r="BA25" s="77"/>
      <c r="BB25" s="49"/>
      <c r="BC25" s="49"/>
      <c r="BD25" s="49"/>
      <c r="BE25" s="49"/>
      <c r="BF25" s="49"/>
      <c r="BG25" s="49"/>
      <c r="BH25" s="199"/>
      <c r="BI25" s="199"/>
      <c r="BJ25" s="200"/>
      <c r="BK25" s="200"/>
      <c r="BL25" s="199"/>
      <c r="BM25" s="199"/>
      <c r="BN25" s="200"/>
      <c r="BO25" s="200"/>
      <c r="BP25" s="49"/>
      <c r="BQ25" s="49"/>
      <c r="BR25" s="49"/>
      <c r="BS25" s="49"/>
      <c r="BT25" s="49"/>
      <c r="BU25" s="190">
        <v>0.8</v>
      </c>
      <c r="BV25" s="191">
        <v>0.9</v>
      </c>
      <c r="BW25" s="192">
        <v>0.6</v>
      </c>
      <c r="BX25" s="49"/>
      <c r="BY25" s="49"/>
      <c r="BZ25" s="49"/>
      <c r="CA25" s="49"/>
      <c r="CB25" s="49"/>
      <c r="CC25" s="49"/>
      <c r="CD25" s="199"/>
      <c r="CE25" s="199"/>
      <c r="CF25" s="49"/>
      <c r="CG25" s="49"/>
      <c r="CH25" s="49"/>
      <c r="CI25" s="49"/>
      <c r="CJ25" s="274"/>
      <c r="CK25" s="275"/>
      <c r="CL25" s="49"/>
      <c r="CM25" s="249"/>
      <c r="CN25" s="245"/>
      <c r="CO25" s="249"/>
      <c r="CP25" s="245"/>
      <c r="CQ25" s="276"/>
      <c r="CR25" s="249"/>
      <c r="CS25" s="249"/>
      <c r="CT25" s="250"/>
      <c r="CU25" s="251"/>
      <c r="CV25" s="251"/>
      <c r="CW25" s="251"/>
      <c r="CX25" s="280" t="s">
        <v>105</v>
      </c>
      <c r="CY25" s="281" t="s">
        <v>61</v>
      </c>
      <c r="CZ25" s="282" t="s">
        <v>106</v>
      </c>
      <c r="DA25" s="2"/>
    </row>
    <row r="26" spans="1:105" ht="15" customHeight="1" thickBot="1" x14ac:dyDescent="0.3">
      <c r="B26" s="137" t="s">
        <v>107</v>
      </c>
      <c r="K26" s="272" t="s">
        <v>108</v>
      </c>
      <c r="L26" s="273"/>
      <c r="M26" s="273"/>
      <c r="Q26" s="272" t="s">
        <v>109</v>
      </c>
      <c r="R26" s="273"/>
      <c r="S26" s="273"/>
      <c r="AK26" s="72"/>
      <c r="AL26" s="49"/>
      <c r="AM26" s="49"/>
      <c r="AN26" s="49"/>
      <c r="AO26" s="49"/>
      <c r="AP26" s="49"/>
      <c r="AQ26" s="49"/>
      <c r="AR26" s="49"/>
      <c r="AS26" s="49"/>
      <c r="AT26" s="72"/>
      <c r="AU26" s="73"/>
      <c r="AV26" s="73"/>
      <c r="AW26" s="49"/>
      <c r="AX26" s="72"/>
      <c r="AY26" s="73"/>
      <c r="AZ26" s="73"/>
      <c r="BA26" s="49"/>
      <c r="BB26" s="49"/>
      <c r="BC26" s="49"/>
      <c r="BD26" s="49"/>
      <c r="BE26" s="49"/>
      <c r="BF26" s="49"/>
      <c r="BG26" s="72"/>
      <c r="BH26" s="283"/>
      <c r="BI26" s="283"/>
      <c r="BJ26" s="284"/>
      <c r="BK26" s="70"/>
      <c r="BL26" s="283"/>
      <c r="BM26" s="283"/>
      <c r="BN26" s="284"/>
      <c r="BO26" s="70"/>
      <c r="BP26" s="284"/>
      <c r="BQ26" s="49"/>
      <c r="BR26" s="49"/>
      <c r="BS26" s="49"/>
      <c r="BT26" s="49"/>
      <c r="BU26" s="72"/>
      <c r="BV26" s="283"/>
      <c r="BW26" s="283"/>
      <c r="BX26" s="284"/>
      <c r="BY26" s="49"/>
      <c r="BZ26" s="49"/>
      <c r="CA26" s="285"/>
      <c r="CB26" s="49"/>
      <c r="CC26" s="72"/>
      <c r="CD26" s="283"/>
      <c r="CE26" s="283"/>
      <c r="CF26" s="284"/>
      <c r="CG26" s="49"/>
      <c r="CH26" s="49"/>
      <c r="CI26" s="49"/>
      <c r="CJ26" s="286"/>
      <c r="CK26" s="287"/>
      <c r="CL26" s="285"/>
      <c r="CM26" s="288"/>
      <c r="CN26" s="289"/>
      <c r="CO26" s="251"/>
      <c r="CP26" s="289"/>
      <c r="CQ26" s="252"/>
      <c r="CR26" s="290"/>
      <c r="CS26" s="251"/>
      <c r="CT26" s="250"/>
      <c r="CU26" s="251"/>
      <c r="CV26" s="251"/>
      <c r="CW26" s="251"/>
      <c r="CX26" s="252"/>
      <c r="CY26" s="291"/>
      <c r="CZ26" s="276"/>
      <c r="DA26" s="2"/>
    </row>
    <row r="27" spans="1:105" ht="17.100000000000001" customHeight="1" thickTop="1" thickBot="1" x14ac:dyDescent="0.3">
      <c r="C27" s="159">
        <v>0</v>
      </c>
      <c r="D27" s="159">
        <v>2</v>
      </c>
      <c r="E27" s="159">
        <v>1</v>
      </c>
      <c r="F27" s="159">
        <v>1</v>
      </c>
      <c r="G27" s="159">
        <v>0</v>
      </c>
      <c r="K27" s="292">
        <v>-1</v>
      </c>
      <c r="L27" s="293">
        <v>0</v>
      </c>
      <c r="M27" s="294">
        <v>-1</v>
      </c>
      <c r="Q27" s="292">
        <v>-1</v>
      </c>
      <c r="R27" s="293">
        <v>0</v>
      </c>
      <c r="S27" s="294">
        <v>0</v>
      </c>
      <c r="AK27" s="72"/>
      <c r="AL27" s="49"/>
      <c r="AM27" s="49"/>
      <c r="AN27" s="49"/>
      <c r="AO27" s="49"/>
      <c r="AP27" s="49"/>
      <c r="AQ27" s="49"/>
      <c r="AR27" s="49"/>
      <c r="AS27" s="49"/>
      <c r="AT27" s="72"/>
      <c r="AU27" s="73"/>
      <c r="AV27" s="73"/>
      <c r="AW27" s="49"/>
      <c r="AX27" s="72"/>
      <c r="AY27" s="73"/>
      <c r="AZ27" s="73"/>
      <c r="BA27" s="49"/>
      <c r="BB27" s="49"/>
      <c r="BC27" s="49"/>
      <c r="BD27" s="49"/>
      <c r="BE27" s="49"/>
      <c r="BF27" s="49"/>
      <c r="BG27" s="72"/>
      <c r="BH27" s="73"/>
      <c r="BI27" s="73"/>
      <c r="BJ27" s="49"/>
      <c r="BK27" s="72"/>
      <c r="BL27" s="73"/>
      <c r="BM27" s="73"/>
      <c r="BN27" s="49"/>
      <c r="BO27" s="72"/>
      <c r="BP27" s="49"/>
      <c r="BQ27" s="49"/>
      <c r="BR27" s="49"/>
      <c r="BS27" s="49"/>
      <c r="BT27" s="49"/>
      <c r="BU27" s="72"/>
      <c r="BV27" s="73"/>
      <c r="BW27" s="73"/>
      <c r="BX27" s="49"/>
      <c r="BY27" s="49"/>
      <c r="BZ27" s="49"/>
      <c r="CA27" s="49"/>
      <c r="CB27" s="49"/>
      <c r="CC27" s="72"/>
      <c r="CD27" s="73"/>
      <c r="CE27" s="73"/>
      <c r="CF27" s="49"/>
      <c r="CG27" s="49"/>
      <c r="CH27" s="49"/>
      <c r="CI27" s="49"/>
      <c r="CJ27" s="56"/>
      <c r="CK27" s="56"/>
      <c r="CL27" s="49"/>
      <c r="CM27" s="249"/>
      <c r="CN27" s="289"/>
      <c r="CO27" s="251"/>
      <c r="CP27" s="289"/>
      <c r="CQ27" s="252"/>
      <c r="CR27" s="290"/>
      <c r="CS27" s="251"/>
      <c r="CT27" s="250"/>
      <c r="CU27" s="251"/>
      <c r="CV27" s="251"/>
      <c r="CW27" s="251"/>
      <c r="CX27" s="280" t="s">
        <v>110</v>
      </c>
      <c r="CY27" s="281" t="s">
        <v>61</v>
      </c>
      <c r="CZ27" s="282" t="s">
        <v>106</v>
      </c>
      <c r="DA27" s="2"/>
    </row>
    <row r="28" spans="1:105" ht="17.100000000000001" customHeight="1" thickBot="1" x14ac:dyDescent="0.3">
      <c r="C28" s="159">
        <v>1</v>
      </c>
      <c r="D28" s="159">
        <v>2</v>
      </c>
      <c r="E28" s="159">
        <v>0</v>
      </c>
      <c r="F28" s="159">
        <v>2</v>
      </c>
      <c r="G28" s="159">
        <v>1</v>
      </c>
      <c r="K28" s="295">
        <v>0</v>
      </c>
      <c r="L28" s="296">
        <v>-1</v>
      </c>
      <c r="M28" s="297">
        <v>-1</v>
      </c>
      <c r="Q28" s="295">
        <v>1</v>
      </c>
      <c r="R28" s="296">
        <v>-1</v>
      </c>
      <c r="S28" s="297">
        <v>0</v>
      </c>
      <c r="AK28" s="72"/>
      <c r="AL28" s="49"/>
      <c r="AM28" s="49"/>
      <c r="AN28" s="49"/>
      <c r="AO28" s="49"/>
      <c r="AP28" s="49"/>
      <c r="AQ28" s="49"/>
      <c r="AR28" s="49"/>
      <c r="AS28" s="49"/>
      <c r="AT28" s="72"/>
      <c r="AU28" s="73"/>
      <c r="AV28" s="73"/>
      <c r="AW28" s="49"/>
      <c r="AX28" s="72"/>
      <c r="AY28" s="73"/>
      <c r="AZ28" s="73"/>
      <c r="BA28" s="49"/>
      <c r="BB28" s="49"/>
      <c r="BC28" s="49"/>
      <c r="BD28" s="49"/>
      <c r="BE28" s="49"/>
      <c r="BF28" s="49"/>
      <c r="BG28" s="72"/>
      <c r="BH28" s="73"/>
      <c r="BI28" s="73"/>
      <c r="BJ28" s="49"/>
      <c r="BK28" s="72"/>
      <c r="BL28" s="73"/>
      <c r="BM28" s="73"/>
      <c r="BN28" s="49"/>
      <c r="BO28" s="72"/>
      <c r="BP28" s="49"/>
      <c r="BQ28" s="49"/>
      <c r="BR28" s="49"/>
      <c r="BS28" s="49"/>
      <c r="BT28" s="49"/>
      <c r="BU28" s="72"/>
      <c r="BV28" s="73"/>
      <c r="BW28" s="73"/>
      <c r="BX28" s="49"/>
      <c r="BY28" s="49"/>
      <c r="BZ28" s="49"/>
      <c r="CA28" s="49"/>
      <c r="CB28" s="49"/>
      <c r="CC28" s="72"/>
      <c r="CD28" s="73"/>
      <c r="CE28" s="73"/>
      <c r="CF28" s="49"/>
      <c r="CG28" s="49"/>
      <c r="CH28" s="49"/>
      <c r="CI28" s="49"/>
      <c r="CJ28" s="56"/>
      <c r="CK28" s="56"/>
      <c r="CL28" s="49"/>
      <c r="CM28" s="249"/>
      <c r="CN28" s="289"/>
      <c r="CO28" s="249"/>
      <c r="CP28" s="289"/>
      <c r="CQ28" s="252"/>
      <c r="CR28" s="252"/>
      <c r="CS28" s="249"/>
      <c r="CT28" s="250"/>
      <c r="CU28" s="251"/>
      <c r="CV28" s="298"/>
      <c r="CW28" s="298"/>
      <c r="CX28" s="280" t="s">
        <v>111</v>
      </c>
      <c r="CY28" s="281" t="s">
        <v>61</v>
      </c>
      <c r="CZ28" s="299">
        <f>-LN(1/CQ14)</f>
        <v>-2.6199170759297376E-2</v>
      </c>
      <c r="DA28" s="2"/>
    </row>
    <row r="29" spans="1:105" ht="17.100000000000001" customHeight="1" thickBot="1" x14ac:dyDescent="0.3">
      <c r="C29" s="159">
        <v>2</v>
      </c>
      <c r="D29" s="159">
        <v>1</v>
      </c>
      <c r="E29" s="159">
        <v>0</v>
      </c>
      <c r="F29" s="159">
        <v>0</v>
      </c>
      <c r="G29" s="159">
        <v>1</v>
      </c>
      <c r="K29" s="300">
        <v>0</v>
      </c>
      <c r="L29" s="301">
        <v>-1</v>
      </c>
      <c r="M29" s="302">
        <v>0</v>
      </c>
      <c r="Q29" s="300">
        <v>-1</v>
      </c>
      <c r="R29" s="301">
        <v>-1</v>
      </c>
      <c r="S29" s="302">
        <v>0</v>
      </c>
      <c r="AU29" s="118"/>
      <c r="AV29" s="118"/>
      <c r="AY29" s="118"/>
      <c r="AZ29" s="118"/>
      <c r="BH29" s="118"/>
      <c r="BI29" s="118"/>
      <c r="BL29" s="118"/>
      <c r="BM29" s="118"/>
      <c r="BV29" s="118"/>
      <c r="BW29" s="118"/>
      <c r="CD29" s="118"/>
      <c r="CE29" s="118"/>
      <c r="CJ29" s="56"/>
      <c r="CK29" s="56"/>
      <c r="CM29" s="251"/>
      <c r="CN29" s="289"/>
      <c r="CO29" s="251"/>
      <c r="CP29" s="289"/>
      <c r="CQ29" s="252"/>
      <c r="CR29" s="252"/>
      <c r="CS29" s="251"/>
      <c r="CT29" s="250"/>
      <c r="CU29" s="251"/>
      <c r="CV29" s="298"/>
      <c r="CW29" s="298"/>
      <c r="CX29" s="303"/>
      <c r="CY29" s="304" t="s">
        <v>112</v>
      </c>
      <c r="CZ29" s="305" t="s">
        <v>113</v>
      </c>
      <c r="DA29" s="2"/>
    </row>
    <row r="30" spans="1:105" ht="17.100000000000001" customHeight="1" thickBot="1" x14ac:dyDescent="0.3">
      <c r="C30" s="159">
        <v>1</v>
      </c>
      <c r="D30" s="159">
        <v>1</v>
      </c>
      <c r="E30" s="159">
        <v>1</v>
      </c>
      <c r="F30" s="159">
        <v>2</v>
      </c>
      <c r="G30" s="159">
        <v>1</v>
      </c>
      <c r="CJ30" s="56"/>
      <c r="CK30" s="56"/>
      <c r="CV30" s="306"/>
      <c r="CW30" s="306"/>
      <c r="CX30" s="306"/>
      <c r="CY30" s="307"/>
    </row>
    <row r="31" spans="1:105" ht="17.100000000000001" customHeight="1" thickBot="1" x14ac:dyDescent="0.3">
      <c r="C31" s="159">
        <v>1</v>
      </c>
      <c r="D31" s="159">
        <v>2</v>
      </c>
      <c r="E31" s="159">
        <v>1</v>
      </c>
      <c r="F31" s="159">
        <v>2</v>
      </c>
      <c r="G31" s="159">
        <v>1</v>
      </c>
      <c r="K31" s="138" t="s">
        <v>64</v>
      </c>
      <c r="L31" s="308"/>
      <c r="M31" s="308"/>
      <c r="N31" s="308"/>
      <c r="Q31" s="138" t="s">
        <v>96</v>
      </c>
      <c r="R31" s="308"/>
      <c r="S31" s="308"/>
      <c r="T31" s="308"/>
      <c r="CV31" s="306"/>
      <c r="CW31" s="306"/>
      <c r="CX31" s="309"/>
      <c r="CY31" s="307"/>
    </row>
    <row r="32" spans="1:105" ht="17.100000000000001" customHeight="1" thickBot="1" x14ac:dyDescent="0.3">
      <c r="K32" s="138" t="s">
        <v>114</v>
      </c>
      <c r="L32" s="308"/>
      <c r="M32" s="308"/>
      <c r="N32" s="308"/>
      <c r="Q32" s="138" t="s">
        <v>115</v>
      </c>
      <c r="R32" s="308"/>
      <c r="S32" s="308"/>
      <c r="T32" s="308"/>
      <c r="CV32" s="306"/>
      <c r="CW32" s="306"/>
      <c r="CX32" s="306"/>
      <c r="CY32" s="307"/>
    </row>
    <row r="33" spans="11:103" ht="17.100000000000001" customHeight="1" thickTop="1" thickBot="1" x14ac:dyDescent="0.3">
      <c r="K33" s="310">
        <v>1</v>
      </c>
      <c r="Q33" s="310">
        <v>0</v>
      </c>
      <c r="CV33" s="306"/>
      <c r="CW33" s="306"/>
      <c r="CX33" s="306"/>
      <c r="CY33" s="307"/>
    </row>
    <row r="34" spans="11:103" ht="16.5" thickTop="1" x14ac:dyDescent="0.25"/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steps_1_to_9_simple_example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SunEdUser</dc:creator>
  <cp:lastModifiedBy>SunEdUser</cp:lastModifiedBy>
  <dcterms:created xsi:type="dcterms:W3CDTF">2018-08-06T03:25:30Z</dcterms:created>
  <dcterms:modified xsi:type="dcterms:W3CDTF">2018-08-06T03:35:10Z</dcterms:modified>
</cp:coreProperties>
</file>