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S\homework\module 1\"/>
    </mc:Choice>
  </mc:AlternateContent>
  <xr:revisionPtr revIDLastSave="0" documentId="13_ncr:1_{435538E2-BF9D-47B5-98CE-B24CE320113E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Theater Outcomes by Launch Date" sheetId="4" r:id="rId1"/>
    <sheet name="Outcomes Based on Goals" sheetId="6" r:id="rId2"/>
    <sheet name="Kickstarter" sheetId="1" r:id="rId3"/>
  </sheets>
  <definedNames>
    <definedName name="_xlnm._FilterDatabase" localSheetId="2" hidden="1">Kickstarter!$A$1:$T$4115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" i="4" l="1"/>
  <c r="H15" i="4"/>
  <c r="B22" i="6"/>
  <c r="E28" i="6"/>
  <c r="C28" i="6"/>
  <c r="C29" i="6"/>
  <c r="C33" i="6"/>
  <c r="C32" i="6"/>
  <c r="C31" i="6"/>
  <c r="C30" i="6"/>
  <c r="C23" i="6"/>
  <c r="C22" i="6"/>
  <c r="E33" i="6"/>
  <c r="D33" i="6"/>
  <c r="E32" i="6"/>
  <c r="D32" i="6"/>
  <c r="D31" i="6"/>
  <c r="E31" i="6"/>
  <c r="E30" i="6"/>
  <c r="D30" i="6"/>
  <c r="E29" i="6"/>
  <c r="D29" i="6"/>
  <c r="D28" i="6"/>
  <c r="E27" i="6"/>
  <c r="D27" i="6"/>
  <c r="C27" i="6"/>
  <c r="C26" i="6"/>
  <c r="B26" i="6"/>
  <c r="E26" i="6"/>
  <c r="D26" i="6"/>
  <c r="E25" i="6"/>
  <c r="D25" i="6"/>
  <c r="C25" i="6"/>
  <c r="B25" i="6"/>
  <c r="E24" i="6"/>
  <c r="D24" i="6"/>
  <c r="C24" i="6"/>
  <c r="B24" i="6"/>
  <c r="E23" i="6"/>
  <c r="D23" i="6"/>
  <c r="D22" i="6"/>
  <c r="B23" i="6"/>
  <c r="E22" i="6"/>
  <c r="B33" i="6"/>
  <c r="B32" i="6"/>
  <c r="B31" i="6"/>
  <c r="B30" i="6"/>
  <c r="B29" i="6"/>
  <c r="B28" i="6"/>
  <c r="B27" i="6"/>
  <c r="G6" i="4"/>
  <c r="H16" i="4"/>
  <c r="H14" i="4"/>
  <c r="H13" i="4"/>
  <c r="H12" i="4"/>
  <c r="H11" i="4"/>
  <c r="H10" i="4"/>
  <c r="H9" i="4"/>
  <c r="H8" i="4"/>
  <c r="H7" i="4"/>
  <c r="H6" i="4"/>
  <c r="G16" i="4"/>
  <c r="G15" i="4"/>
  <c r="G14" i="4"/>
  <c r="G13" i="4"/>
  <c r="G12" i="4"/>
  <c r="G11" i="4"/>
  <c r="G10" i="4"/>
  <c r="G9" i="4"/>
  <c r="G8" i="4"/>
  <c r="G7" i="4"/>
  <c r="D34" i="6" l="1"/>
  <c r="F32" i="6"/>
  <c r="I32" i="6" s="1"/>
  <c r="F30" i="6"/>
  <c r="H30" i="6" s="1"/>
  <c r="F27" i="6"/>
  <c r="H27" i="6" s="1"/>
  <c r="F31" i="6"/>
  <c r="G31" i="6" s="1"/>
  <c r="F26" i="6"/>
  <c r="I26" i="6" s="1"/>
  <c r="F25" i="6"/>
  <c r="G25" i="6" s="1"/>
  <c r="F33" i="6"/>
  <c r="I33" i="6" s="1"/>
  <c r="F24" i="6"/>
  <c r="I24" i="6" s="1"/>
  <c r="F29" i="6"/>
  <c r="G29" i="6" s="1"/>
  <c r="F23" i="6"/>
  <c r="H23" i="6" s="1"/>
  <c r="E34" i="6"/>
  <c r="F28" i="6"/>
  <c r="C34" i="6"/>
  <c r="F22" i="6"/>
  <c r="I22" i="6" s="1"/>
  <c r="B34" i="6"/>
  <c r="P2" i="1"/>
  <c r="Q2" i="1"/>
  <c r="R2" i="1" s="1"/>
  <c r="H32" i="6" l="1"/>
  <c r="H33" i="6"/>
  <c r="H29" i="6"/>
  <c r="I29" i="6"/>
  <c r="I31" i="6"/>
  <c r="G33" i="6"/>
  <c r="H31" i="6"/>
  <c r="G30" i="6"/>
  <c r="G22" i="6"/>
  <c r="G32" i="6"/>
  <c r="I27" i="6"/>
  <c r="G23" i="6"/>
  <c r="H24" i="6"/>
  <c r="G27" i="6"/>
  <c r="H22" i="6"/>
  <c r="I30" i="6"/>
  <c r="I25" i="6"/>
  <c r="H26" i="6"/>
  <c r="I23" i="6"/>
  <c r="H25" i="6"/>
  <c r="G26" i="6"/>
  <c r="G24" i="6"/>
  <c r="F34" i="6"/>
  <c r="I28" i="6"/>
  <c r="G28" i="6"/>
  <c r="H28" i="6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P6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<sst xmlns="http://schemas.openxmlformats.org/spreadsheetml/2006/main" count="28884" uniqueCount="8372">
  <si>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</si>
  <si>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</si>
  <si>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</si>
  <si>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</si>
  <si>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</si>
  <si>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</si>
  <si>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</si>
  <si>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</si>
  <si>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</si>
  <si>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</si>
  <si>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</si>
  <si>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</si>
  <si>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</si>
  <si>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</si>
  <si>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</si>
  <si>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</si>
  <si>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</si>
  <si>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</si>
  <si>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</si>
  <si>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</si>
  <si>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</si>
  <si>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</si>
  <si>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</si>
  <si>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</si>
  <si>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</si>
  <si>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</si>
  <si>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</si>
  <si>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</si>
  <si>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</si>
  <si>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</si>
  <si>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</si>
  <si>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</si>
  <si>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</si>
  <si>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</si>
  <si>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</si>
  <si>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</si>
  <si>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</si>
  <si>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</si>
  <si>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</si>
  <si>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</si>
  <si>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</si>
  <si>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</si>
  <si>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</si>
  <si>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</si>
  <si>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</si>
  <si>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</si>
  <si>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</si>
  <si>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</si>
  <si>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</si>
  <si>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</si>
  <si>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</si>
  <si>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</si>
  <si>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</si>
  <si>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</si>
  <si>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</si>
  <si>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</si>
  <si>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</si>
  <si>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</si>
  <si>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</si>
  <si>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</si>
  <si>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</si>
  <si>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</si>
  <si>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</si>
  <si>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</si>
  <si>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</si>
  <si>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</si>
  <si>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</si>
  <si>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</si>
  <si>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</si>
  <si>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</si>
  <si>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</si>
  <si>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</si>
  <si>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</si>
  <si>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</si>
  <si>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</si>
  <si>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</si>
  <si>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</si>
  <si>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</si>
  <si>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</si>
  <si>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</si>
  <si>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</si>
  <si>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</si>
  <si>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</si>
  <si>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</si>
  <si>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</si>
  <si>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</si>
  <si>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</si>
  <si>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</si>
  <si>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</si>
  <si>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</si>
  <si>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</si>
  <si>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</si>
  <si>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</si>
  <si>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</si>
  <si>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</si>
  <si>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</si>
  <si>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</si>
  <si>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</si>
  <si>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</si>
  <si>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</si>
  <si>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</si>
  <si>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</si>
  <si>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</si>
  <si>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</si>
  <si>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</si>
  <si>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</si>
  <si>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</si>
  <si>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</si>
  <si>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</si>
  <si>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</si>
  <si>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</si>
  <si>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</si>
  <si>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</si>
  <si>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</si>
  <si>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</si>
  <si>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</si>
  <si>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</si>
  <si>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</si>
  <si>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</si>
  <si>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</si>
  <si>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</si>
  <si>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</si>
  <si>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</si>
  <si>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</si>
  <si>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</si>
  <si>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</si>
  <si>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</si>
  <si>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</si>
  <si>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</si>
  <si>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</si>
  <si>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</si>
  <si>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</si>
  <si>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</si>
  <si>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</si>
  <si>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</si>
  <si>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</si>
  <si>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</si>
  <si>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</si>
  <si>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</si>
  <si>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</si>
  <si>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</si>
  <si>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</si>
  <si>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</si>
  <si>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</si>
  <si>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</si>
  <si>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</si>
  <si>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</si>
  <si>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</si>
  <si>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</si>
  <si>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</si>
  <si>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</si>
  <si>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</si>
  <si>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</si>
  <si>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</si>
  <si>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</si>
  <si>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</si>
  <si>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</si>
  <si>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</si>
  <si>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</si>
  <si>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</si>
  <si>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</si>
  <si>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</si>
  <si>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</si>
  <si>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</si>
  <si>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</si>
  <si>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</si>
  <si>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</si>
  <si>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</si>
  <si>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</si>
  <si>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</si>
  <si>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</si>
  <si>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</si>
  <si>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</si>
  <si>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</si>
  <si>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</si>
  <si>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</si>
  <si>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</si>
  <si>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</si>
  <si>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</si>
  <si>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</si>
  <si>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</si>
  <si>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</si>
  <si>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</si>
  <si>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</si>
  <si>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</si>
  <si>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</si>
  <si>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</si>
  <si>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</si>
  <si>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</si>
  <si>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</si>
  <si>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</si>
  <si>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</si>
  <si>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</si>
  <si>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</si>
  <si>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</si>
  <si>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</si>
  <si>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</si>
  <si>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</si>
  <si>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</si>
  <si>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</si>
  <si>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</si>
  <si>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</si>
  <si>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</si>
  <si>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</si>
  <si>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</si>
  <si>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</si>
  <si>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</si>
  <si>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</si>
  <si>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</si>
  <si>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</si>
  <si>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</si>
  <si>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</si>
  <si>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</si>
  <si>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</si>
  <si>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</si>
  <si>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</si>
  <si>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</si>
  <si>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</si>
  <si>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</si>
  <si>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</si>
  <si>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</si>
  <si>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</si>
  <si>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</si>
  <si>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</si>
  <si>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</si>
  <si>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</si>
  <si>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</si>
  <si>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</si>
  <si>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</si>
  <si>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</si>
  <si>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</si>
  <si>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</si>
  <si>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</si>
  <si>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</si>
  <si>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</si>
  <si>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</si>
  <si>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</si>
  <si>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</si>
  <si>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</si>
  <si>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</si>
  <si>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</si>
  <si>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</si>
  <si>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</si>
  <si>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</si>
  <si>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</si>
  <si>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</si>
  <si>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</si>
  <si>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</si>
  <si>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</si>
  <si>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</si>
  <si>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</si>
  <si>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</si>
  <si>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</si>
  <si>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</si>
  <si>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</si>
  <si>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</si>
  <si>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</si>
  <si>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</si>
  <si>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</si>
  <si>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</si>
  <si>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</si>
  <si>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</si>
  <si>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</si>
  <si>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</si>
  <si>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</si>
  <si>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</si>
  <si>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</si>
  <si>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</si>
  <si>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</si>
  <si>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</si>
  <si>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</si>
  <si>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</si>
  <si>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</si>
  <si>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</si>
  <si>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</si>
  <si>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</si>
  <si>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</si>
  <si>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</si>
  <si>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</si>
  <si>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</si>
  <si>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</si>
  <si>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</si>
  <si>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</si>
  <si>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</si>
  <si>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</si>
  <si>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</si>
  <si>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</si>
  <si>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</si>
  <si>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</si>
  <si>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</si>
  <si>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</si>
  <si>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</si>
  <si>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</si>
  <si>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</si>
  <si>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</si>
  <si>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</si>
  <si>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</si>
  <si>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</si>
  <si>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</si>
  <si>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</si>
  <si>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</si>
  <si>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</si>
  <si>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</si>
  <si>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</si>
  <si>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</si>
  <si>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</si>
  <si>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</si>
  <si>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</si>
  <si>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</si>
  <si>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</si>
  <si>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</si>
  <si>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</si>
  <si>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</si>
  <si>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</si>
  <si>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</si>
  <si>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</si>
  <si>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</si>
  <si>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</si>
  <si>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</si>
  <si>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</si>
  <si>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</si>
  <si>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</si>
  <si>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</si>
  <si>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</si>
  <si>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</si>
  <si>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</si>
  <si>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</si>
  <si>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</si>
  <si>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</si>
  <si>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</si>
  <si>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</si>
  <si>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</si>
  <si>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</si>
  <si>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</si>
  <si>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</si>
  <si>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</si>
  <si>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</si>
  <si>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</si>
  <si>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</si>
  <si>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</si>
  <si>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</si>
  <si>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</si>
  <si>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</si>
  <si>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</si>
  <si>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</si>
  <si>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</si>
  <si>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</si>
  <si>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</si>
  <si>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</si>
  <si>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</si>
  <si>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</si>
  <si>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</si>
  <si>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</si>
  <si>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</si>
  <si>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</si>
  <si>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</si>
  <si>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</si>
  <si>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</si>
  <si>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</si>
  <si>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</si>
  <si>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</si>
  <si>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</si>
  <si>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</si>
  <si>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</si>
  <si>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</si>
  <si>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</si>
  <si>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</si>
  <si>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</si>
  <si>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</si>
  <si>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</si>
  <si>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</si>
  <si>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</si>
  <si>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</si>
  <si>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</si>
  <si>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</si>
  <si>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</si>
  <si>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</si>
  <si>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</si>
  <si>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</si>
  <si>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</si>
  <si>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</si>
  <si>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</si>
  <si>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</si>
  <si>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</si>
  <si>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</si>
  <si>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</si>
  <si>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</si>
  <si>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</si>
  <si>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</si>
  <si>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</si>
  <si>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</si>
  <si>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</si>
  <si>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</si>
  <si>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</si>
  <si>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</si>
  <si>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</si>
  <si>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</si>
  <si>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</si>
  <si>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</si>
  <si>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</si>
  <si>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</si>
  <si>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</si>
  <si>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</si>
  <si>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</si>
  <si>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</si>
  <si>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</si>
  <si>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</si>
  <si>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</si>
  <si>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</si>
  <si>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</si>
  <si>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</si>
  <si>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</si>
  <si>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</si>
  <si>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</si>
  <si>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</si>
  <si>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</si>
  <si>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</si>
  <si>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</si>
  <si>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</si>
  <si>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</si>
  <si>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</si>
  <si>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</si>
  <si>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</si>
  <si>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</si>
  <si>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</si>
  <si>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</si>
  <si>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</si>
  <si>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</si>
  <si>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</si>
  <si>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</si>
  <si>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</si>
  <si>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</si>
  <si>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</si>
  <si>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</si>
  <si>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</si>
  <si>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</si>
  <si>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</si>
  <si>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</si>
  <si>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</si>
  <si>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</si>
  <si>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</si>
  <si>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</si>
  <si>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</si>
  <si>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</si>
  <si>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</si>
  <si>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</si>
  <si>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</si>
  <si>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</si>
  <si>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</si>
  <si>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</si>
  <si>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</si>
  <si>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</si>
  <si>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</si>
  <si>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</si>
  <si>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</si>
  <si>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</si>
  <si>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</si>
  <si>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</si>
  <si>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</si>
  <si>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</si>
  <si>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</si>
  <si>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</si>
  <si>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</si>
  <si>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</si>
  <si>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</si>
  <si>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</si>
  <si>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</si>
  <si>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</si>
  <si>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</si>
  <si>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</si>
  <si>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</si>
  <si>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</si>
  <si>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</si>
  <si>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</si>
  <si>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</si>
  <si>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</si>
  <si>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</si>
  <si>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</si>
  <si>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</si>
  <si>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</si>
  <si>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</si>
  <si>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</si>
  <si>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</si>
  <si>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</si>
  <si>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</si>
  <si>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</si>
  <si>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</si>
  <si>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</si>
  <si>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</si>
  <si>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</si>
  <si>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</si>
  <si>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</si>
  <si>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</si>
  <si>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</si>
  <si>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</si>
  <si>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</si>
  <si>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</si>
  <si>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</si>
  <si>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</si>
  <si>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</si>
  <si>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</si>
  <si>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</si>
  <si>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</si>
  <si>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</si>
  <si>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</si>
  <si>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</si>
  <si>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</si>
  <si>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</si>
  <si>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</si>
  <si>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</si>
  <si>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</si>
  <si>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</si>
  <si>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</si>
  <si>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</si>
  <si>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</si>
  <si>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</si>
  <si>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</si>
  <si>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</si>
  <si>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</si>
  <si>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</si>
  <si>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</si>
  <si>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</si>
  <si>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</si>
  <si>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</si>
  <si>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</si>
  <si>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</si>
  <si>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</si>
  <si>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</si>
  <si>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</si>
  <si>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</si>
  <si>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</si>
  <si>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</si>
  <si>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</si>
  <si>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</si>
  <si>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</si>
  <si>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</si>
  <si>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</si>
  <si>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</si>
  <si>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</si>
  <si>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</si>
  <si>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</si>
  <si>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</si>
  <si>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</si>
  <si>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</si>
  <si>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</si>
  <si>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</si>
  <si>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</si>
  <si>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</si>
  <si>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</si>
  <si>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</si>
  <si>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</si>
  <si>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</si>
  <si>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</si>
  <si>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</si>
  <si>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</si>
  <si>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</si>
  <si>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</si>
  <si>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</si>
  <si>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</si>
  <si>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</si>
  <si>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</si>
  <si>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</si>
  <si>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</si>
  <si>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</si>
  <si>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</si>
  <si>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</si>
  <si>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</si>
  <si>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</si>
  <si>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</si>
  <si>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</si>
  <si>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</si>
  <si>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</si>
  <si>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</si>
  <si>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</si>
  <si>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</si>
  <si>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</si>
  <si>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</si>
  <si>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</si>
  <si>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</si>
  <si>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</si>
  <si>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</si>
  <si>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</si>
  <si>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</si>
  <si>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</si>
  <si>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</si>
  <si>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</si>
  <si>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</si>
  <si>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</si>
  <si>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</si>
  <si>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</si>
  <si>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</si>
  <si>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</si>
  <si>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</si>
  <si>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</si>
  <si>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</si>
  <si>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</si>
  <si>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</si>
  <si>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</si>
  <si>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</si>
  <si>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</si>
  <si>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</si>
  <si>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</si>
  <si>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</si>
  <si>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</si>
  <si>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</si>
  <si>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</si>
  <si>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</si>
  <si>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</si>
  <si>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</si>
  <si>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</si>
  <si>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</si>
  <si>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</si>
  <si>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</si>
  <si>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</si>
  <si>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</si>
  <si>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</si>
  <si>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</si>
  <si>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</si>
  <si>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</si>
  <si>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</si>
  <si>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</si>
  <si>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</si>
  <si>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</si>
  <si>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</si>
  <si>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</si>
  <si>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</si>
  <si>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</si>
  <si>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</si>
  <si>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</si>
  <si>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</si>
  <si>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</si>
  <si>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</si>
  <si>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</si>
  <si>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</si>
  <si>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</si>
  <si>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</si>
  <si>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</si>
  <si>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</si>
  <si>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</si>
  <si>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</si>
  <si>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</si>
  <si>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</si>
  <si>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</si>
  <si>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</si>
  <si>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</si>
  <si>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</si>
  <si>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</si>
  <si>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</si>
  <si>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</si>
  <si>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</si>
  <si>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</si>
  <si>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</si>
  <si>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</si>
  <si>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</si>
  <si>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</si>
  <si>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</si>
  <si>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</si>
  <si>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</si>
  <si>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</si>
  <si>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</si>
  <si>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</si>
  <si>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</si>
  <si>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</si>
  <si>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</si>
  <si>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</si>
  <si>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</si>
  <si>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</si>
  <si>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</si>
  <si>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</si>
  <si>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</si>
  <si>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</si>
  <si>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</si>
  <si>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</si>
  <si>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</si>
  <si>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</si>
  <si>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</si>
  <si>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</si>
  <si>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</si>
  <si>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</si>
  <si>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</si>
  <si>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</si>
  <si>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</si>
  <si>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</si>
  <si>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</si>
  <si>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</si>
  <si>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</si>
  <si>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</si>
  <si>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</si>
  <si>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</si>
  <si>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</si>
  <si>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</si>
  <si>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</si>
  <si>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</si>
  <si>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</si>
  <si>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</si>
  <si>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</si>
  <si>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</si>
  <si>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</si>
  <si>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</si>
  <si>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</si>
  <si>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</si>
  <si>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</si>
  <si>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</si>
  <si>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</si>
  <si>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</si>
  <si>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</si>
  <si>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</si>
  <si>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</si>
  <si>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</si>
  <si>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</si>
  <si>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</si>
  <si>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</si>
  <si>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</si>
  <si>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</si>
  <si>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</si>
  <si>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</si>
  <si>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</si>
  <si>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</si>
  <si>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</si>
  <si>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</si>
  <si>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</si>
  <si>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</si>
  <si>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</si>
  <si>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</si>
  <si>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</si>
  <si>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</si>
  <si>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</si>
  <si>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</si>
  <si>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</si>
  <si>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</si>
  <si>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</si>
  <si>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</si>
  <si>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</si>
  <si>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</si>
  <si>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</si>
  <si>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</si>
  <si>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</si>
  <si>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</si>
  <si>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</si>
  <si>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</si>
  <si>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</si>
  <si>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</si>
  <si>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</si>
  <si>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</si>
  <si>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</si>
  <si>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</si>
  <si>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</si>
  <si>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</si>
  <si>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</si>
  <si>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</si>
  <si>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</si>
  <si>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</si>
  <si>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</si>
  <si>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</si>
  <si>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</si>
  <si>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</si>
  <si>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</si>
  <si>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</si>
  <si>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</si>
  <si>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</si>
  <si>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</si>
  <si>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</si>
  <si>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</si>
  <si>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</si>
  <si>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</si>
  <si>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</si>
  <si>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</si>
  <si>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</si>
  <si>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</si>
  <si>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</si>
  <si>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</si>
  <si>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</si>
  <si>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</si>
  <si>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</si>
  <si>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</si>
  <si>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</si>
  <si>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</si>
  <si>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</si>
  <si>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</si>
  <si>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</si>
  <si>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</si>
  <si>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</si>
  <si>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</si>
  <si>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</si>
  <si>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</si>
  <si>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</si>
  <si>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</si>
  <si>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</si>
  <si>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</si>
  <si>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</si>
  <si>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</si>
  <si>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</si>
  <si>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</si>
  <si>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</si>
  <si>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</si>
  <si>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</si>
  <si>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</si>
  <si>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</si>
  <si>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</si>
  <si>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</si>
  <si>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</si>
  <si>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</si>
  <si>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</si>
  <si>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</si>
  <si>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</si>
  <si>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</si>
  <si>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</si>
  <si>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</si>
  <si>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</si>
  <si>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</si>
  <si>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</si>
  <si>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</si>
  <si>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</si>
  <si>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</si>
  <si>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</si>
  <si>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</si>
  <si>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</si>
  <si>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</si>
  <si>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</si>
  <si>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</si>
  <si>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</si>
  <si>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</si>
  <si>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</si>
  <si>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</si>
  <si>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</si>
  <si>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</si>
  <si>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</si>
  <si>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</si>
  <si>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</si>
  <si>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</si>
  <si>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</si>
  <si>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</si>
  <si>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</si>
  <si>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</si>
  <si>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</si>
  <si>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</si>
  <si>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</si>
  <si>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</si>
  <si>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</si>
  <si>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</si>
  <si>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</si>
  <si>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</si>
  <si>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</si>
  <si>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</si>
  <si>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</si>
  <si>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</si>
  <si>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</si>
  <si>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</si>
  <si>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</si>
  <si>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</si>
  <si>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</si>
  <si>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</si>
  <si>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</si>
  <si>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</si>
  <si>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</si>
  <si>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</si>
  <si>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</si>
  <si>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</si>
  <si>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</si>
  <si>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</si>
  <si>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</si>
  <si>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</si>
  <si>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</si>
  <si>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</si>
  <si>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</si>
  <si>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</si>
  <si>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</si>
  <si>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</si>
  <si>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</si>
  <si>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</si>
  <si>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</si>
  <si>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</si>
  <si>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</si>
  <si>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</si>
  <si>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</si>
  <si>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</si>
  <si>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</si>
  <si>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</si>
  <si>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</si>
  <si>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</si>
  <si>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</si>
  <si>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</si>
  <si>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</si>
  <si>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</si>
  <si>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</si>
  <si>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</si>
  <si>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</si>
  <si>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</si>
  <si>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</si>
  <si>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</si>
  <si>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</si>
  <si>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</si>
  <si>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</si>
  <si>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</si>
  <si>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</si>
  <si>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</si>
  <si>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</si>
  <si>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</si>
  <si>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</si>
  <si>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</si>
  <si>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</si>
  <si>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</si>
  <si>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</si>
  <si>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</si>
  <si>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</si>
  <si>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</si>
  <si>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</si>
  <si>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</si>
  <si>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</si>
  <si>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</si>
  <si>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</si>
  <si>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</si>
  <si>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</si>
  <si>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</si>
  <si>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</si>
  <si>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</si>
  <si>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</si>
  <si>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</si>
  <si>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</si>
  <si>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</si>
  <si>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</si>
  <si>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</si>
  <si>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</si>
  <si>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</si>
  <si>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</si>
  <si>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</si>
  <si>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</si>
  <si>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</si>
  <si>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</si>
  <si>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</si>
  <si>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</si>
  <si>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</si>
  <si>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</si>
  <si>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</si>
  <si>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</si>
  <si>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</si>
  <si>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</si>
  <si>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</si>
  <si>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</si>
  <si>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</si>
  <si>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</si>
  <si>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</si>
  <si>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</si>
  <si>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</si>
  <si>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</si>
  <si>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</si>
  <si>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</si>
  <si>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</si>
  <si>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</si>
  <si>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</si>
  <si>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</si>
  <si>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</si>
  <si>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</si>
  <si>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</si>
  <si>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</si>
  <si>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</si>
  <si>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</si>
  <si>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</si>
  <si>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</si>
  <si>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</si>
  <si>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</si>
  <si>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</si>
  <si>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</si>
  <si>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</si>
  <si>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</si>
  <si>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</si>
  <si>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</si>
  <si>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</si>
  <si>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</si>
  <si>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</si>
  <si>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</si>
  <si>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</si>
  <si>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</si>
  <si>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</si>
  <si>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</si>
  <si>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</si>
  <si>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</si>
  <si>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</si>
  <si>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</si>
  <si>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</si>
  <si>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</si>
  <si>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</si>
  <si>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</si>
  <si>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</si>
  <si>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</si>
  <si>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</si>
  <si>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</si>
  <si>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</si>
  <si>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</si>
  <si>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</si>
  <si>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</si>
  <si>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</si>
  <si>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</si>
  <si>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</si>
  <si>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</si>
  <si>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</si>
  <si>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</si>
  <si>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</si>
  <si>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</si>
  <si>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</si>
  <si>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</si>
  <si>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</si>
  <si>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</si>
  <si>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</si>
  <si>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</si>
  <si>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</si>
  <si>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</si>
  <si>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</si>
  <si>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</si>
  <si>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</si>
  <si>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</si>
  <si>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</si>
  <si>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</si>
  <si>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</si>
  <si>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</si>
  <si>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</si>
  <si>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</si>
  <si>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</si>
  <si>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</si>
  <si>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</si>
  <si>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</si>
  <si>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</si>
  <si>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</si>
  <si>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</si>
  <si>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</si>
  <si>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</si>
  <si>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</si>
  <si>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</si>
  <si>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</si>
  <si>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</si>
  <si>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</si>
  <si>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</si>
  <si>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</si>
  <si>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</si>
  <si>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</si>
  <si>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</si>
  <si>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</si>
  <si>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</si>
  <si>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</si>
  <si>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</si>
  <si>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</si>
  <si>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</si>
  <si>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</si>
  <si>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</si>
  <si>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</si>
  <si>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</si>
  <si>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</si>
  <si>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</si>
  <si>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</si>
  <si>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</si>
  <si>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</si>
  <si>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</si>
  <si>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</si>
  <si>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</si>
  <si>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</si>
  <si>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</si>
  <si>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</si>
  <si>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</si>
  <si>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</si>
  <si>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</si>
  <si>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</si>
  <si>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</si>
  <si>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</si>
  <si>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</si>
  <si>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</si>
  <si>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</si>
  <si>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</si>
  <si>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</si>
  <si>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</si>
  <si>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</si>
  <si>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</si>
  <si>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</si>
  <si>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</si>
  <si>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</si>
  <si>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</si>
  <si>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</si>
  <si>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</si>
  <si>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</si>
  <si>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</si>
  <si>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</si>
  <si>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</si>
  <si>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</si>
  <si>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</si>
  <si>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</si>
  <si>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</si>
  <si>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</si>
  <si>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</si>
  <si>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</si>
  <si>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</si>
  <si>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</si>
  <si>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</si>
  <si>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</si>
  <si>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</si>
  <si>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</si>
  <si>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</si>
  <si>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</si>
  <si>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</si>
  <si>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</si>
  <si>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</si>
  <si>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</si>
  <si>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</si>
  <si>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</si>
  <si>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</si>
  <si>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</si>
  <si>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</si>
  <si>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</si>
  <si>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</si>
  <si>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</si>
  <si>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</si>
  <si>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</si>
  <si>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</si>
  <si>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</si>
  <si>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</si>
  <si>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</si>
  <si>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</si>
  <si>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</si>
  <si>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</si>
  <si>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</si>
  <si>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</si>
  <si>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</si>
  <si>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</si>
  <si>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</si>
  <si>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</si>
  <si>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</si>
  <si>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</si>
  <si>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</si>
  <si>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</si>
  <si>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</si>
  <si>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</si>
  <si>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</si>
  <si>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</si>
  <si>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</si>
  <si>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</si>
  <si>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</si>
  <si>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</si>
  <si>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</si>
  <si>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</si>
  <si>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</si>
  <si>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</si>
  <si>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</si>
  <si>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</si>
  <si>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</si>
  <si>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</si>
  <si>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</si>
  <si>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</si>
  <si>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</si>
  <si>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</si>
  <si>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</si>
  <si>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</si>
  <si>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</si>
  <si>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</si>
  <si>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</si>
  <si>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</si>
  <si>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</si>
  <si>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</si>
  <si>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</si>
  <si>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</si>
  <si>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</si>
  <si>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</si>
  <si>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</si>
  <si>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</si>
  <si>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</si>
  <si>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</si>
  <si>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</si>
  <si>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</si>
  <si>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</si>
  <si>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</si>
  <si>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</si>
  <si>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</si>
  <si>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</si>
  <si>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</si>
  <si>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</si>
  <si>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</si>
  <si>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</si>
  <si>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</si>
  <si>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</si>
  <si>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</si>
  <si>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</si>
  <si>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</si>
  <si>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</si>
  <si>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</si>
  <si>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</si>
  <si>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</si>
  <si>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</si>
  <si>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</si>
  <si>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</si>
  <si>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</si>
  <si>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</si>
  <si>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</si>
  <si>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</si>
  <si>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</si>
  <si>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</si>
  <si>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</si>
  <si>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</si>
  <si>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</si>
  <si>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</si>
  <si>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</si>
  <si>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</si>
  <si>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</si>
  <si>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</si>
  <si>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</si>
  <si>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</si>
  <si>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</si>
  <si>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</si>
  <si>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</si>
  <si>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</si>
  <si>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</si>
  <si>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</si>
  <si>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</si>
  <si>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</si>
  <si>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</si>
  <si>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</si>
  <si>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</si>
  <si>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</si>
  <si>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</si>
  <si>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</si>
  <si>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</si>
  <si>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</si>
  <si>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</si>
  <si>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</si>
  <si>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</si>
  <si>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</si>
  <si>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</si>
  <si>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</si>
  <si>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</si>
  <si>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</si>
  <si>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</si>
  <si>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</si>
  <si>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</si>
  <si>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</si>
  <si>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</si>
  <si>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</si>
  <si>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</si>
  <si>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</si>
  <si>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</si>
  <si>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</si>
  <si>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</si>
  <si>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</si>
  <si>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</si>
  <si>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</si>
  <si>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</si>
  <si>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</si>
  <si>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</si>
  <si>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</si>
  <si>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</si>
  <si>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</si>
  <si>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</si>
  <si>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</si>
  <si>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</si>
  <si>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</si>
  <si>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</si>
  <si>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</si>
  <si>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</si>
  <si>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</si>
  <si>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</si>
  <si>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</si>
  <si>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</si>
  <si>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</si>
  <si>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</si>
  <si>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</si>
  <si>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</si>
  <si>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</si>
  <si>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</si>
  <si>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</si>
  <si>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</si>
  <si>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</si>
  <si>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</si>
  <si>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</si>
  <si>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</si>
  <si>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</si>
  <si>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</si>
  <si>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</si>
  <si>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</si>
  <si>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</si>
  <si>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</si>
  <si>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</si>
  <si>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</si>
  <si>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</si>
  <si>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</si>
  <si>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</si>
  <si>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</si>
  <si>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</si>
  <si>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</si>
  <si>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</si>
  <si>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</si>
  <si>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</si>
  <si>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</si>
  <si>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</si>
  <si>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</si>
  <si>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</si>
  <si>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</si>
  <si>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</si>
  <si>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</si>
  <si>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</si>
  <si>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</si>
  <si>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</si>
  <si>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</si>
  <si>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</si>
  <si>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</si>
  <si>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</si>
  <si>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</si>
  <si>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</si>
  <si>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</si>
  <si>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</si>
  <si>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</si>
  <si>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</si>
  <si>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</si>
  <si>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</si>
  <si>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</si>
  <si>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</si>
  <si>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</si>
  <si>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</si>
  <si>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</si>
  <si>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</si>
  <si>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</si>
  <si>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</si>
  <si>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</si>
  <si>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</si>
  <si>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</si>
  <si>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</si>
  <si>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</si>
  <si>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</si>
  <si>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</si>
  <si>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</si>
  <si>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</si>
  <si>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</si>
  <si>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</si>
  <si>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</si>
  <si>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</si>
  <si>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</si>
  <si>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</si>
  <si>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</si>
  <si>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</si>
  <si>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</si>
  <si>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</si>
  <si>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</si>
  <si>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</si>
  <si>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</si>
  <si>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</si>
  <si>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</si>
  <si>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</si>
  <si>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</si>
  <si>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</si>
  <si>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</si>
  <si>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</si>
  <si>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</si>
  <si>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</si>
  <si>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</si>
  <si>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</si>
  <si>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</si>
  <si>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</si>
  <si>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</si>
  <si>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</si>
  <si>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</si>
  <si>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</si>
  <si>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</si>
  <si>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</si>
  <si>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</si>
  <si>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</si>
  <si>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</si>
  <si>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</si>
  <si>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</si>
  <si>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</si>
  <si>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</si>
  <si>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</si>
  <si>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</si>
  <si>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</si>
  <si>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</si>
  <si>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</si>
  <si>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</si>
  <si>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</si>
  <si>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</si>
  <si>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</si>
  <si>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</si>
  <si>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</si>
  <si>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</si>
  <si>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</si>
  <si>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</si>
  <si>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</si>
  <si>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</si>
  <si>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</si>
  <si>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</si>
  <si>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</si>
  <si>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</si>
  <si>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</si>
  <si>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</si>
  <si>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</si>
  <si>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</si>
  <si>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</si>
  <si>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</si>
  <si>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</si>
  <si>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</si>
  <si>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</si>
  <si>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</si>
  <si>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</si>
  <si>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</si>
  <si>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</si>
  <si>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</si>
  <si>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</si>
  <si>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</si>
  <si>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</si>
  <si>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</si>
  <si>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</si>
  <si>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</si>
  <si>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</si>
  <si>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</si>
  <si>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</si>
  <si>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</si>
  <si>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</si>
  <si>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</si>
  <si>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</si>
  <si>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</si>
  <si>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</si>
  <si>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</si>
  <si>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</si>
  <si>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</si>
  <si>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</si>
  <si>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</si>
  <si>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</si>
  <si>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</si>
  <si>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</si>
  <si>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</si>
  <si>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</si>
  <si>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</si>
  <si>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</si>
  <si>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</si>
  <si>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</si>
  <si>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</si>
  <si>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</si>
  <si>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</si>
  <si>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</si>
  <si>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</si>
  <si>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</si>
  <si>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</si>
  <si>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</si>
  <si>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</si>
  <si>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</si>
  <si>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</si>
  <si>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</si>
  <si>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</si>
  <si>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</si>
  <si>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</si>
  <si>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</si>
  <si>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</si>
  <si>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</si>
  <si>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</si>
  <si>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</si>
  <si>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</si>
  <si>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</si>
  <si>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</si>
  <si>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</si>
  <si>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</si>
  <si>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</si>
  <si>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</si>
  <si>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</si>
  <si>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</si>
  <si>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</si>
  <si>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</si>
  <si>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</si>
  <si>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</si>
  <si>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</si>
  <si>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</si>
  <si>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</si>
  <si>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</si>
  <si>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</si>
  <si>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</si>
  <si>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</si>
  <si>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</si>
  <si>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</si>
  <si>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</si>
  <si>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</si>
  <si>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</si>
  <si>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</si>
  <si>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</si>
  <si>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</si>
  <si>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</si>
  <si>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</si>
  <si>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</si>
  <si>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</si>
  <si>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</si>
  <si>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</si>
  <si>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</si>
  <si>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</si>
  <si>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</si>
  <si>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</si>
  <si>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</si>
  <si>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</si>
  <si>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</si>
  <si>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</si>
  <si>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</si>
  <si>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</si>
  <si>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</si>
  <si>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</si>
  <si>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</si>
  <si>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</si>
  <si>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</si>
  <si>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</si>
  <si>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</si>
  <si>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</si>
  <si>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</si>
  <si>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</si>
  <si>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</si>
  <si>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</si>
  <si>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</si>
  <si>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</si>
  <si>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</si>
  <si>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</si>
  <si>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</si>
  <si>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</si>
  <si>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</si>
  <si>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</si>
  <si>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</si>
  <si>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</si>
  <si>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</si>
  <si>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</si>
  <si>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</si>
  <si>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</si>
  <si>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</si>
  <si>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</si>
  <si>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</si>
  <si>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</si>
  <si>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</si>
  <si>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</si>
  <si>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</si>
  <si>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</si>
  <si>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</si>
  <si>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</si>
  <si>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</si>
  <si>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</si>
  <si>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</si>
  <si>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</si>
  <si>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</si>
  <si>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</si>
  <si>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</si>
  <si>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</si>
  <si>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</si>
  <si>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</si>
  <si>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</si>
  <si>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</si>
  <si>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</si>
  <si>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</si>
  <si>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</si>
  <si>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</si>
  <si>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</si>
  <si>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</si>
  <si>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</si>
  <si>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</si>
  <si>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</si>
  <si>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</si>
  <si>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</si>
  <si>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</si>
  <si>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</si>
  <si>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</si>
  <si>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</si>
  <si>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</si>
  <si>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</si>
  <si>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</si>
  <si>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</si>
  <si>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</si>
  <si>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</si>
  <si>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</si>
  <si>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</si>
  <si>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</si>
  <si>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</si>
  <si>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</si>
  <si>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</si>
  <si>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</si>
  <si>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</si>
  <si>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</si>
  <si>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</si>
  <si>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</si>
  <si>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</si>
  <si>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</si>
  <si>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</si>
  <si>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</si>
  <si>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</si>
  <si>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</si>
  <si>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</si>
  <si>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</si>
  <si>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</si>
  <si>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</si>
  <si>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</si>
  <si>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</si>
  <si>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</si>
  <si>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</si>
  <si>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</si>
  <si>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</si>
  <si>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</si>
  <si>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</si>
  <si>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</si>
  <si>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</si>
  <si>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</si>
  <si>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</si>
  <si>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</si>
  <si>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</si>
  <si>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</si>
  <si>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</si>
  <si>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</si>
  <si>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</si>
  <si>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</si>
  <si>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</si>
  <si>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</si>
  <si>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</si>
  <si>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</si>
  <si>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</si>
  <si>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</si>
  <si>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</si>
  <si>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</si>
  <si>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</si>
  <si>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</si>
  <si>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</si>
  <si>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</si>
  <si>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</si>
  <si>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</si>
  <si>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</si>
  <si>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</si>
  <si>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</si>
  <si>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</si>
  <si>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</si>
  <si>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</si>
  <si>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</si>
  <si>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</si>
  <si>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</si>
  <si>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</si>
  <si>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</si>
  <si>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</si>
  <si>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</si>
  <si>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</si>
  <si>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</si>
  <si>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</si>
  <si>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</si>
  <si>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</si>
  <si>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</si>
  <si>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</si>
  <si>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</si>
  <si>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</si>
  <si>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</si>
  <si>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</si>
  <si>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</si>
  <si>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</si>
  <si>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</si>
  <si>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</si>
  <si>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</si>
  <si>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</si>
  <si>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</si>
  <si>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</si>
  <si>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</si>
  <si>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</si>
  <si>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</si>
  <si>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</si>
  <si>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</si>
  <si>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</si>
  <si>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</si>
  <si>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</si>
  <si>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</si>
  <si>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</si>
  <si>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</si>
  <si>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</si>
  <si>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</si>
  <si>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</si>
  <si>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</si>
  <si>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</si>
  <si>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</si>
  <si>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</si>
  <si>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</si>
  <si>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</si>
  <si>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</si>
  <si>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</si>
  <si>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</si>
  <si>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</si>
  <si>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</si>
  <si>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</si>
  <si>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</si>
  <si>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</si>
  <si>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</si>
  <si>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</si>
  <si>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</si>
  <si>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</si>
  <si>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</si>
  <si>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</si>
  <si>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</si>
  <si>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</si>
  <si>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</si>
  <si>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</si>
  <si>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</si>
  <si>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</si>
  <si>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</si>
  <si>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</si>
  <si>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</si>
  <si>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</si>
  <si>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</si>
  <si>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</si>
  <si>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</si>
  <si>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</si>
  <si>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</si>
  <si>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</si>
  <si>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</si>
  <si>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</si>
  <si>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</si>
  <si>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</si>
  <si>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</si>
  <si>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</si>
  <si>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</si>
  <si>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</si>
  <si>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</si>
  <si>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</si>
  <si>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</si>
  <si>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</si>
  <si>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</si>
  <si>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</si>
  <si>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</si>
  <si>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</si>
  <si>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</si>
  <si>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</si>
  <si>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</si>
  <si>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</si>
  <si>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</si>
  <si>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</si>
  <si>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</si>
  <si>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</si>
  <si>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</si>
  <si>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</si>
  <si>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</si>
  <si>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</si>
  <si>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</si>
  <si>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</si>
  <si>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</si>
  <si>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</si>
  <si>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</si>
  <si>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</si>
  <si>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</si>
  <si>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</si>
  <si>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</si>
  <si>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</si>
  <si>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</si>
  <si>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</si>
  <si>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</si>
  <si>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</si>
  <si>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</si>
  <si>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</si>
  <si>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</si>
  <si>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</si>
  <si>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</si>
  <si>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</si>
  <si>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</si>
  <si>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</si>
  <si>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</si>
  <si>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</si>
  <si>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</si>
  <si>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</si>
  <si>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</si>
  <si>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</si>
  <si>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</si>
  <si>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</si>
  <si>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</si>
  <si>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</si>
  <si>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</si>
  <si>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</si>
  <si>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</si>
  <si>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</si>
  <si>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</si>
  <si>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</si>
  <si>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</si>
  <si>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</si>
  <si>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</si>
  <si>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</si>
  <si>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</si>
  <si>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</si>
  <si>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</si>
  <si>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</si>
  <si>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</si>
  <si>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</si>
  <si>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</si>
  <si>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</si>
  <si>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</si>
  <si>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</si>
  <si>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</si>
  <si>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</si>
  <si>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</si>
  <si>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</si>
  <si>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</si>
  <si>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</si>
  <si>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</si>
  <si>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</si>
  <si>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</si>
  <si>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</si>
  <si>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</si>
  <si>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</si>
  <si>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</si>
  <si>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</si>
  <si>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</si>
  <si>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</si>
  <si>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</si>
  <si>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</si>
  <si>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</si>
  <si>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</si>
  <si>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</si>
  <si>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</si>
  <si>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</si>
  <si>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</si>
  <si>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</si>
  <si>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</si>
  <si>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</si>
  <si>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</si>
  <si>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</si>
  <si>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</si>
  <si>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</si>
  <si>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</si>
  <si>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</si>
  <si>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</si>
  <si>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</si>
  <si>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</si>
  <si>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</si>
  <si>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</si>
  <si>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</si>
  <si>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</si>
  <si>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</si>
  <si>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</si>
  <si>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</si>
  <si>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</si>
  <si>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</si>
  <si>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</si>
  <si>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</si>
  <si>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</si>
  <si>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</si>
  <si>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</si>
  <si>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</si>
  <si>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</si>
  <si>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</si>
  <si>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</si>
  <si>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</si>
  <si>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</si>
  <si>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</si>
  <si>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</si>
  <si>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</si>
  <si>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</si>
  <si>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</si>
  <si>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</si>
  <si>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</si>
  <si>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</si>
  <si>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</si>
  <si>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</si>
  <si>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</si>
  <si>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</si>
  <si>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</si>
  <si>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</si>
  <si>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</si>
  <si>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</si>
  <si>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</si>
  <si>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</si>
  <si>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</si>
  <si>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</si>
  <si>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</si>
  <si>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</si>
  <si>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</si>
  <si>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</si>
  <si>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</si>
  <si>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</si>
  <si>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</si>
  <si>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</si>
  <si>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</si>
  <si>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</si>
  <si>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</si>
  <si>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</si>
  <si>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</si>
  <si>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</si>
  <si>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</si>
  <si>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</si>
  <si>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</si>
  <si>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</si>
  <si>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</si>
  <si>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</si>
  <si>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</si>
  <si>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</si>
  <si>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</si>
  <si>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</si>
  <si>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</si>
  <si>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</si>
  <si>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</si>
  <si>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</si>
  <si>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</si>
  <si>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</si>
  <si>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</si>
  <si>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</si>
  <si>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</si>
  <si>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</si>
  <si>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</si>
  <si>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</si>
  <si>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</si>
  <si>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</si>
  <si>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</si>
  <si>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</si>
  <si>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</si>
  <si>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</si>
  <si>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</si>
  <si>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</si>
  <si>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</si>
  <si>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</si>
  <si>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</si>
  <si>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</si>
  <si>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</si>
  <si>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</si>
  <si>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</si>
  <si>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</si>
  <si>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</si>
  <si>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</si>
  <si>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</si>
  <si>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</si>
  <si>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</si>
  <si>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</si>
  <si>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</si>
  <si>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</si>
  <si>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</si>
  <si>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</si>
  <si>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</si>
  <si>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</si>
  <si>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</si>
  <si>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</si>
  <si>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</si>
  <si>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</si>
  <si>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</si>
  <si>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</si>
  <si>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</si>
  <si>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</si>
  <si>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</si>
  <si>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</si>
  <si>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</si>
  <si>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</si>
  <si>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</si>
  <si>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</si>
  <si>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</si>
  <si>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</si>
  <si>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</si>
  <si>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</si>
  <si>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</si>
  <si>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</si>
  <si>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</si>
  <si>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</si>
  <si>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</si>
  <si>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</si>
  <si>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</si>
  <si>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</si>
  <si>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</si>
  <si>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</si>
  <si>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</si>
  <si>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</si>
  <si>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</si>
  <si>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</si>
  <si>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</si>
  <si>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</si>
  <si>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</si>
  <si>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</si>
  <si>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</si>
  <si>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</si>
  <si>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</si>
  <si>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</si>
  <si>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</si>
  <si>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</si>
  <si>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</si>
  <si>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</si>
  <si>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</si>
  <si>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</si>
  <si>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</si>
  <si>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</si>
  <si>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</si>
  <si>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</si>
  <si>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</si>
  <si>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</si>
  <si>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</si>
  <si>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</si>
  <si>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</si>
  <si>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</si>
  <si>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</si>
  <si>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</si>
  <si>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</si>
  <si>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</si>
  <si>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</si>
  <si>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</si>
  <si>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</si>
  <si>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</si>
  <si>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</si>
  <si>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</si>
  <si>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</si>
  <si>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</si>
  <si>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</si>
  <si>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</si>
  <si>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</si>
  <si>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</si>
  <si>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</si>
  <si>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</si>
  <si>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</si>
  <si>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</si>
  <si>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</si>
  <si>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</si>
  <si>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</si>
  <si>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</si>
  <si>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</si>
  <si>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</si>
  <si>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</si>
  <si>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</si>
  <si>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</si>
  <si>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</si>
  <si>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</si>
  <si>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</si>
  <si>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</si>
  <si>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</si>
  <si>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</si>
  <si>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</si>
  <si>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</si>
  <si>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</si>
  <si>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</si>
  <si>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</si>
  <si>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</si>
  <si>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</si>
  <si>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</si>
  <si>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</si>
  <si>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</si>
  <si>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</si>
  <si>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</si>
  <si>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</si>
  <si>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</si>
  <si>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</si>
  <si>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</si>
  <si>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</si>
  <si>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</si>
  <si>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</si>
  <si>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</si>
  <si>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</si>
  <si>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</si>
  <si>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</si>
  <si>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</si>
  <si>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</si>
  <si>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</si>
  <si>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</si>
  <si>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</si>
  <si>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</si>
  <si>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</si>
  <si>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</si>
  <si>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</si>
  <si>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</si>
  <si>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</si>
  <si>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</si>
  <si>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</si>
  <si>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</si>
  <si>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</si>
  <si>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</si>
  <si>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</si>
  <si>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</si>
  <si>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</si>
  <si>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</si>
  <si>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</si>
  <si>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</si>
  <si>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</si>
  <si>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</si>
  <si>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</si>
  <si>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</si>
  <si>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</si>
  <si>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</si>
  <si>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</si>
  <si>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</si>
  <si>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</si>
  <si>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</si>
  <si>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</si>
  <si>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</si>
  <si>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</si>
  <si>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</si>
  <si>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</si>
  <si>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</si>
  <si>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</si>
  <si>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</si>
  <si>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</si>
  <si>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</si>
  <si>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</si>
  <si>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</si>
  <si>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</si>
  <si>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</si>
  <si>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</si>
  <si>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</si>
  <si>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</si>
  <si>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</si>
  <si>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</si>
  <si>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</si>
  <si>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</si>
  <si>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</si>
  <si>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</si>
  <si>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</si>
  <si>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</si>
  <si>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</si>
  <si>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</si>
  <si>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</si>
  <si>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</si>
  <si>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</si>
  <si>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</si>
  <si>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</si>
  <si>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</si>
  <si>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</si>
  <si>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</si>
  <si>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</si>
  <si>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</si>
  <si>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</si>
  <si>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</si>
  <si>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</si>
  <si>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</si>
  <si>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</si>
  <si>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</si>
  <si>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</si>
  <si>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</si>
  <si>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</si>
  <si>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</si>
  <si>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</si>
  <si>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</si>
  <si>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</si>
  <si>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</si>
  <si>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</si>
  <si>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</si>
  <si>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</si>
  <si>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</si>
  <si>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</si>
  <si>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</si>
  <si>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</si>
  <si>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</si>
  <si>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</si>
  <si>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</si>
  <si>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</si>
  <si>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</si>
  <si>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</si>
  <si>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</si>
  <si>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</si>
  <si>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</si>
  <si>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</si>
  <si>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</si>
  <si>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</si>
  <si>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</si>
  <si>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</si>
  <si>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</si>
  <si>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</si>
  <si>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</si>
  <si>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</si>
  <si>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</si>
  <si>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</si>
  <si>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</si>
  <si>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</si>
  <si>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</si>
  <si>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</si>
  <si>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</si>
  <si>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</si>
  <si>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</si>
  <si>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</si>
  <si>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</si>
  <si>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</si>
  <si>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</si>
  <si>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</si>
  <si>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</si>
  <si>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</si>
  <si>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</si>
  <si>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</si>
  <si>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</si>
  <si>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</si>
  <si>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</si>
  <si>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</si>
  <si>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</si>
  <si>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</si>
  <si>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</si>
  <si>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</si>
  <si>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</si>
  <si>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</si>
  <si>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</si>
  <si>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</si>
  <si>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</si>
  <si>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</si>
  <si>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</si>
  <si>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</si>
  <si>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</si>
  <si>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</si>
  <si>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</si>
  <si>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</si>
  <si>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</si>
  <si>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</si>
  <si>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</si>
  <si>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</si>
  <si>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</si>
  <si>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</si>
  <si>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</si>
  <si>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</si>
  <si>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</si>
  <si>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</si>
  <si>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</si>
  <si>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</si>
  <si>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</si>
  <si>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</si>
  <si>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</si>
  <si>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</si>
  <si>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</si>
  <si>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</si>
  <si>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</si>
  <si>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</si>
  <si>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</si>
  <si>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</si>
  <si>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</si>
  <si>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</si>
  <si>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</si>
  <si>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</si>
  <si>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</si>
  <si>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</si>
  <si>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</si>
  <si>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</si>
  <si>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</si>
  <si>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</si>
  <si>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</si>
  <si>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</si>
  <si>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</si>
  <si>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</si>
  <si>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</si>
  <si>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</si>
  <si>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</si>
  <si>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</si>
  <si>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</si>
  <si>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</si>
  <si>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</si>
  <si>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</si>
  <si>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</si>
  <si>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</si>
  <si>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</si>
  <si>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</si>
  <si>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</si>
  <si>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</si>
  <si>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</si>
  <si>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</si>
  <si>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</si>
  <si>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</si>
  <si>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</si>
  <si>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</si>
  <si>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</si>
  <si>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</si>
  <si>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</si>
  <si>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</si>
  <si>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</si>
  <si>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</si>
  <si>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</si>
  <si>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</si>
  <si>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</si>
  <si>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</si>
  <si>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</si>
  <si>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</si>
  <si>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</si>
  <si>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</si>
  <si>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</si>
  <si>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</si>
  <si>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</si>
  <si>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</si>
  <si>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</si>
  <si>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</si>
  <si>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</si>
  <si>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</si>
  <si>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</si>
  <si>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</si>
  <si>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</si>
  <si>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</si>
  <si>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</si>
  <si>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</si>
  <si>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</si>
  <si>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</si>
  <si>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</si>
  <si>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</si>
  <si>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</si>
  <si>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</si>
  <si>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</si>
  <si>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</si>
  <si>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</si>
  <si>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</si>
  <si>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</si>
  <si>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</si>
  <si>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</si>
  <si>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</si>
  <si>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</si>
  <si>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</si>
  <si>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</si>
  <si>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</si>
  <si>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</si>
  <si>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</si>
  <si>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</si>
  <si>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</si>
  <si>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</si>
  <si>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</si>
  <si>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</si>
  <si>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</si>
  <si>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</si>
  <si>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</si>
  <si>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</si>
  <si>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</si>
  <si>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</si>
  <si>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</si>
  <si>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</si>
  <si>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</si>
  <si>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</si>
  <si>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</si>
  <si>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</si>
  <si>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</si>
  <si>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</si>
  <si>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</si>
  <si>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</si>
  <si>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</si>
  <si>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</si>
  <si>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</si>
  <si>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</si>
  <si>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</si>
  <si>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</si>
  <si>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</si>
  <si>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</si>
  <si>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</si>
  <si>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</si>
  <si>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</si>
  <si>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</si>
  <si>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</si>
  <si>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</si>
  <si>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</si>
  <si>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</si>
  <si>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</si>
  <si>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</si>
  <si>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</si>
  <si>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</si>
  <si>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</si>
  <si>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</si>
  <si>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</si>
  <si>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</si>
  <si>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</si>
  <si>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</si>
  <si>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</si>
  <si>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</si>
  <si>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</si>
  <si>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</si>
  <si>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</si>
  <si>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</si>
  <si>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</si>
  <si>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</si>
  <si>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</si>
  <si>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</si>
  <si>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</si>
  <si>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</si>
  <si>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</si>
  <si>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</si>
  <si>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</si>
  <si>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</si>
  <si>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</si>
  <si>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</si>
  <si>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</si>
  <si>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</si>
  <si>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</si>
  <si>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</si>
  <si>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</si>
  <si>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</si>
  <si>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</si>
  <si>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</si>
  <si>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</si>
  <si>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</si>
  <si>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</si>
  <si>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</si>
  <si>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</si>
  <si>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</si>
  <si>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</si>
  <si>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</si>
  <si>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</si>
  <si>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</si>
  <si>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</si>
  <si>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</si>
  <si>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</si>
  <si>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</si>
  <si>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</si>
  <si>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</si>
  <si>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</si>
  <si>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</si>
  <si>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</si>
  <si>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</si>
  <si>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</si>
  <si>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</si>
  <si>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</si>
  <si>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</si>
  <si>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</si>
  <si>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</si>
  <si>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</si>
  <si>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</si>
  <si>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</si>
  <si>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</si>
  <si>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</si>
  <si>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</si>
  <si>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</si>
  <si>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</si>
  <si>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</si>
  <si>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</si>
  <si>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</si>
  <si>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</si>
  <si>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</si>
  <si>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</si>
  <si>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</si>
  <si>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</si>
  <si>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</si>
  <si>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</si>
  <si>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</si>
  <si>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</si>
  <si>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</si>
  <si>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</si>
  <si>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</si>
  <si>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</si>
  <si>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</si>
  <si>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</si>
  <si>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</si>
  <si>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</si>
  <si>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</si>
  <si>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</si>
  <si>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</si>
  <si>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</si>
  <si>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</si>
  <si>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</si>
  <si>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</si>
  <si>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</si>
  <si>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</si>
  <si>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</si>
  <si>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</si>
  <si>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</si>
  <si>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</si>
  <si>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</si>
  <si>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</si>
  <si>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</si>
  <si>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</si>
  <si>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</si>
  <si>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</si>
  <si>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</si>
  <si>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</si>
  <si>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</si>
  <si>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</si>
  <si>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</si>
  <si>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</si>
  <si>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</si>
  <si>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</si>
  <si>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</si>
  <si>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</si>
  <si>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</si>
  <si>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</si>
  <si>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</si>
  <si>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</si>
  <si>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</si>
  <si>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</si>
  <si>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</si>
  <si>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</si>
  <si>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</si>
  <si>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</si>
  <si>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</si>
  <si>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</si>
  <si>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</si>
  <si>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</si>
  <si>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</si>
  <si>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</si>
  <si>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</si>
  <si>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</si>
  <si>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</si>
  <si>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</si>
  <si>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</si>
  <si>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</si>
  <si>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</si>
  <si>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</si>
  <si>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</si>
  <si>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</si>
  <si>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</si>
  <si>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</si>
  <si>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</si>
  <si>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</si>
  <si>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</si>
  <si>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</si>
  <si>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</si>
  <si>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</si>
  <si>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</si>
  <si>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</si>
  <si>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</si>
  <si>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</si>
  <si>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</si>
  <si>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</si>
  <si>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</si>
  <si>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</si>
  <si>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</si>
  <si>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</si>
  <si>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</si>
  <si>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</si>
  <si>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</si>
  <si>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</si>
  <si>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</si>
  <si>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</si>
  <si>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</si>
  <si>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</si>
  <si>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</si>
  <si>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</si>
  <si>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</si>
  <si>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</si>
  <si>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</si>
  <si>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</si>
  <si>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</si>
  <si>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</si>
  <si>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</si>
  <si>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</si>
  <si>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</si>
  <si>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</si>
  <si>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</si>
  <si>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</si>
  <si>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</si>
  <si>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</si>
  <si>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</si>
  <si>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</si>
  <si>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</si>
  <si>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</si>
  <si>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</si>
  <si>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</si>
  <si>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</si>
  <si>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</si>
  <si>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</si>
  <si>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</si>
  <si>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</si>
  <si>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</si>
  <si>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</si>
  <si>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</si>
  <si>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</si>
  <si>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</si>
  <si>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</si>
  <si>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</si>
  <si>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</si>
  <si>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</si>
  <si>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</si>
  <si>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</si>
  <si>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</si>
  <si>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</si>
  <si>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</si>
  <si>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</si>
  <si>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</si>
  <si>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</si>
  <si>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</si>
  <si>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</si>
  <si>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</si>
  <si>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</si>
  <si>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</si>
  <si>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</si>
  <si>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</si>
  <si>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</si>
  <si>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</si>
  <si>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</si>
  <si>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</si>
  <si>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</si>
  <si>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</si>
  <si>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</si>
  <si>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</si>
  <si>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</si>
  <si>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</si>
  <si>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</si>
  <si>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</si>
  <si>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</si>
  <si>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</si>
  <si>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</si>
  <si>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</si>
  <si>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</si>
  <si>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</si>
  <si>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</si>
  <si>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</si>
  <si>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</si>
  <si>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</si>
  <si>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</si>
  <si>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</si>
  <si>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</si>
  <si>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</si>
  <si>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</si>
  <si>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</si>
  <si>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</si>
  <si>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</si>
  <si>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</si>
  <si>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</si>
  <si>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</si>
  <si>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</si>
  <si>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</si>
  <si>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</si>
  <si>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</si>
  <si>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</si>
  <si>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</si>
  <si>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</si>
  <si>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</si>
  <si>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</si>
  <si>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</si>
  <si>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</si>
  <si>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</si>
  <si>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</si>
  <si>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</si>
  <si>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</si>
  <si>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</si>
  <si>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</si>
  <si>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</si>
  <si>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</si>
  <si>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</si>
  <si>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</si>
  <si>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</si>
  <si>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</si>
  <si>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</si>
  <si>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</si>
  <si>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</si>
  <si>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</si>
  <si>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</si>
  <si>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</si>
  <si>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</si>
  <si>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</si>
  <si>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</si>
  <si>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</si>
  <si>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</si>
  <si>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</si>
  <si>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</si>
  <si>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</si>
  <si>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</si>
  <si>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</si>
  <si>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</si>
  <si>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</si>
  <si>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</si>
  <si>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</si>
  <si>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</si>
  <si>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</si>
  <si>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</si>
  <si>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</si>
  <si>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</si>
  <si>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</si>
  <si>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</si>
  <si>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</si>
  <si>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</si>
  <si>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</si>
  <si>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</si>
  <si>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</si>
  <si>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</si>
  <si>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</si>
  <si>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</si>
  <si>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</si>
  <si>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</si>
  <si>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</si>
  <si>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</si>
  <si>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</si>
  <si>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</si>
  <si>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</si>
  <si>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</si>
  <si>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</si>
  <si>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</si>
  <si>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</si>
  <si>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</si>
  <si>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</si>
  <si>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</si>
  <si>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</si>
  <si>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</si>
  <si>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</si>
  <si>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</si>
  <si>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</si>
  <si>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</si>
  <si>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</si>
  <si>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</si>
  <si>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</si>
  <si>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</si>
  <si>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</si>
  <si>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</si>
  <si>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</si>
  <si>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</si>
  <si>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</si>
  <si>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</si>
  <si>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</si>
  <si>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</si>
  <si>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</si>
  <si>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</si>
  <si>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</si>
  <si>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</si>
  <si>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</si>
  <si>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</si>
  <si>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</si>
  <si>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</si>
  <si>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</si>
  <si>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</si>
  <si>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</si>
  <si>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</si>
  <si>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</si>
  <si>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</si>
  <si>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</si>
  <si>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</si>
  <si>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</si>
  <si>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</si>
  <si>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</si>
  <si>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</si>
  <si>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</si>
  <si>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</si>
  <si>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</si>
  <si>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</si>
  <si>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</si>
  <si>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</si>
  <si>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</si>
  <si>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</si>
  <si>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</si>
  <si>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</si>
  <si>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</si>
  <si>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</si>
  <si>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</si>
  <si>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</si>
  <si>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</si>
  <si>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</si>
  <si>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</si>
  <si>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</si>
  <si>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</si>
  <si>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</si>
  <si>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</si>
  <si>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</si>
  <si>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</si>
  <si>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</si>
  <si>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</si>
  <si>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</si>
  <si>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</si>
  <si>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</si>
  <si>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</si>
  <si>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</si>
  <si>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</si>
  <si>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</si>
  <si>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</si>
  <si>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</si>
  <si>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</si>
  <si>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</si>
  <si>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</si>
  <si>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</si>
  <si>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</si>
  <si>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</si>
  <si>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</si>
  <si>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</si>
  <si>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</si>
  <si>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</si>
  <si>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</si>
  <si>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</si>
  <si>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</si>
  <si>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</si>
  <si>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</si>
  <si>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</si>
  <si>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</si>
  <si>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</si>
  <si>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</si>
  <si>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</si>
  <si>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</si>
  <si>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</si>
  <si>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</si>
  <si>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</si>
  <si>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</si>
  <si>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</si>
  <si>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</si>
  <si>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</si>
  <si>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</si>
  <si>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</si>
  <si>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</si>
  <si>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</si>
  <si>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</si>
  <si>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</si>
  <si>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</si>
  <si>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</si>
  <si>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</si>
  <si>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</si>
  <si>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</si>
  <si>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</si>
  <si>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</si>
  <si>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</si>
  <si>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</si>
  <si>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</si>
  <si>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</si>
  <si>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</si>
  <si>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</si>
  <si>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</si>
  <si>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</si>
  <si>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</si>
  <si>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</si>
  <si>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</si>
  <si>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</si>
  <si>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</si>
  <si>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</si>
  <si>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</si>
  <si>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</si>
  <si>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</si>
  <si>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</si>
  <si>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</si>
  <si>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</si>
  <si>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</si>
  <si>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</si>
  <si>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</si>
  <si>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</si>
  <si>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</si>
  <si>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</si>
  <si>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</si>
  <si>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</si>
  <si>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</si>
  <si>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</si>
  <si>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</si>
  <si>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</si>
  <si>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</si>
  <si>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</si>
  <si>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</si>
  <si>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</si>
  <si>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</si>
  <si>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</si>
  <si>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</si>
  <si>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</si>
  <si>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</si>
  <si>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</si>
  <si>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</si>
  <si>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</si>
  <si>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</si>
  <si>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</si>
  <si>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</si>
  <si>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</si>
  <si>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</si>
  <si>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</si>
  <si>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</si>
  <si>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</si>
  <si>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</si>
  <si>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</si>
  <si>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</si>
  <si>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</si>
  <si>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</si>
  <si>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</si>
  <si>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</si>
  <si>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</si>
  <si>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</si>
  <si>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</si>
  <si>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</si>
  <si>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</si>
  <si>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</si>
  <si>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</si>
  <si>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</si>
  <si>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</si>
  <si>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</si>
  <si>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</si>
  <si>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</si>
  <si>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</si>
  <si>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</si>
  <si>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</si>
  <si>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</si>
  <si>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</si>
  <si>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</si>
  <si>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</si>
  <si>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</si>
  <si>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</si>
  <si>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</si>
  <si>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</si>
  <si>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</si>
  <si>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</si>
  <si>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</si>
  <si>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</si>
  <si>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</si>
  <si>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</si>
  <si>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</si>
  <si>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</si>
  <si>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</si>
  <si>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</si>
  <si>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</si>
  <si>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</si>
  <si>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</si>
  <si>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</si>
  <si>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</si>
  <si>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</si>
  <si>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</si>
  <si>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</si>
  <si>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</si>
  <si>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</si>
  <si>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</si>
  <si>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</si>
  <si>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</si>
  <si>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</si>
  <si>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</si>
  <si>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</si>
  <si>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</si>
  <si>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</si>
  <si>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</si>
  <si>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</si>
  <si>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</si>
  <si>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</si>
  <si>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</si>
  <si>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</si>
  <si>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</si>
  <si>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</si>
  <si>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</si>
  <si>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</si>
  <si>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</si>
  <si>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</si>
  <si>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</si>
  <si>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</si>
  <si>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</si>
  <si>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</si>
  <si>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</si>
  <si>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</si>
  <si>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</si>
  <si>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</si>
  <si>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</si>
  <si>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</si>
  <si>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</si>
  <si>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</si>
  <si>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</si>
  <si>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</si>
  <si>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</si>
  <si>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</si>
  <si>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</si>
  <si>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</si>
  <si>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</si>
  <si>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</si>
  <si>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</si>
  <si>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</si>
  <si>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</si>
  <si>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</si>
  <si>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</si>
  <si>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</si>
  <si>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</si>
  <si>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</si>
  <si>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</si>
  <si>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</si>
  <si>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</si>
  <si>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</si>
  <si>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</si>
  <si>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</si>
  <si>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</si>
  <si>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</si>
  <si>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</si>
  <si>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</si>
  <si>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</si>
  <si>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</si>
  <si>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</si>
  <si>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</si>
  <si>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</si>
  <si>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</si>
  <si>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</si>
  <si>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</si>
  <si>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</si>
  <si>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</si>
  <si>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</si>
  <si>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</si>
  <si>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</si>
  <si>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</si>
  <si>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</si>
  <si>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</si>
  <si>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</si>
  <si>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</si>
  <si>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</si>
  <si>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</si>
  <si>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</si>
  <si>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</si>
  <si>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</si>
  <si>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</si>
  <si>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</si>
  <si>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</si>
  <si>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</si>
  <si>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</si>
  <si>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</si>
  <si>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</si>
  <si>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</si>
  <si>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</si>
  <si>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</si>
  <si>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</si>
  <si>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</si>
  <si>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</si>
  <si>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</si>
  <si>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</si>
  <si>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</si>
  <si>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</si>
  <si>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</si>
  <si>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</si>
  <si>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</si>
  <si>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</si>
  <si>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</si>
  <si>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</si>
  <si>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</si>
  <si>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</si>
  <si>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</si>
  <si>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</si>
  <si>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</si>
  <si>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</si>
  <si>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</si>
  <si>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</si>
  <si>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</si>
  <si>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</si>
  <si>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</si>
  <si>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</si>
  <si>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</si>
  <si>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</si>
  <si>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</si>
  <si>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</si>
  <si>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</si>
  <si>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</si>
  <si>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</si>
  <si>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</si>
  <si>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</si>
  <si>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</si>
  <si>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</si>
  <si>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</si>
  <si>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</si>
  <si>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</si>
  <si>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</si>
  <si>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</si>
  <si>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</si>
  <si>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</si>
  <si>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</si>
  <si>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</si>
  <si>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</si>
  <si>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</si>
  <si>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</si>
  <si>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</si>
  <si>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</si>
  <si>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</si>
  <si>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</si>
  <si>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</si>
  <si>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</si>
  <si>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</si>
  <si>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</si>
  <si>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</si>
  <si>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</si>
  <si>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</si>
  <si>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</si>
  <si>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</si>
  <si>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</si>
  <si>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</si>
  <si>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</si>
  <si>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</si>
  <si>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</si>
  <si>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</si>
  <si>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</si>
  <si>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</si>
  <si>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</si>
  <si>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</si>
  <si>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</si>
  <si>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</si>
  <si>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</si>
  <si>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</si>
  <si>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</si>
  <si>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</si>
  <si>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</si>
  <si>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</si>
  <si>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</si>
  <si>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</si>
  <si>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</si>
  <si>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</si>
  <si>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</si>
  <si>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</si>
  <si>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</si>
  <si>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</si>
  <si>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</si>
  <si>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</si>
  <si>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</si>
  <si>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</si>
  <si>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</si>
  <si>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</si>
  <si>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</si>
  <si>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</si>
  <si>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</si>
  <si>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</si>
  <si>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</si>
  <si>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</si>
  <si>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</si>
  <si>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</si>
  <si>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</si>
  <si>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</si>
  <si>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</si>
  <si>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</si>
  <si>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</si>
  <si>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</si>
  <si>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</si>
  <si>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</si>
  <si>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</si>
  <si>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</si>
  <si>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</si>
  <si>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</si>
  <si>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</si>
  <si>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</si>
  <si>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</si>
  <si>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</si>
  <si>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</si>
  <si>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</si>
  <si>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</si>
  <si>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</si>
  <si>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</si>
  <si>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</si>
  <si>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</si>
  <si>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</si>
  <si>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</si>
  <si>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</si>
  <si>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</si>
  <si>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</si>
  <si>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</si>
  <si>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</si>
  <si>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</si>
  <si>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</si>
  <si>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</si>
  <si>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</si>
  <si>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</si>
  <si>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</si>
  <si>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</si>
  <si>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</si>
  <si>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</si>
  <si>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</si>
  <si>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</si>
  <si>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</si>
  <si>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</si>
  <si>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</si>
  <si>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</si>
  <si>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</si>
  <si>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</si>
  <si>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</si>
  <si>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</si>
  <si>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</si>
  <si>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</si>
  <si>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</si>
  <si>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</si>
  <si>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</si>
  <si>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</si>
  <si>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</si>
  <si>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</si>
  <si>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</si>
  <si>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</si>
  <si>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</si>
  <si>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</si>
  <si>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</si>
  <si>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</si>
  <si>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</si>
  <si>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</si>
  <si>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</si>
  <si>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</si>
  <si>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</si>
  <si>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</si>
  <si>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</si>
  <si>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</si>
  <si>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</si>
  <si>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</si>
  <si>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</si>
  <si>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</si>
  <si>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</si>
  <si>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</si>
  <si>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</si>
  <si>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</si>
  <si>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</si>
  <si>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</si>
  <si>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</si>
  <si>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</si>
  <si>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</si>
  <si>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</si>
  <si>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</si>
  <si>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</si>
  <si>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</si>
  <si>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</si>
  <si>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</si>
  <si>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</si>
  <si>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</si>
  <si>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</si>
  <si>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</si>
  <si>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</si>
  <si>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</si>
  <si>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</si>
  <si>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</si>
  <si>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</si>
  <si>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</si>
  <si>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</si>
  <si>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</si>
  <si>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</si>
  <si>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</si>
  <si>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</si>
  <si>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</si>
  <si>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</si>
  <si>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</si>
  <si>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</si>
  <si>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</si>
  <si>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</si>
  <si>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</si>
  <si>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</si>
  <si>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</si>
  <si>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</si>
  <si>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</si>
  <si>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</si>
  <si>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</si>
  <si>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</si>
  <si>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</si>
  <si>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</si>
  <si>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</si>
  <si>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</si>
  <si>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</si>
  <si>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</si>
  <si>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</si>
  <si>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</si>
  <si>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</si>
  <si>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</si>
  <si>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</si>
  <si>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</si>
  <si>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</si>
  <si>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</si>
  <si>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</si>
  <si>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</si>
  <si>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</si>
  <si>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</si>
  <si>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</si>
  <si>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</si>
  <si>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</si>
  <si>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</si>
  <si>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</si>
  <si>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</si>
  <si>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</si>
  <si>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</si>
  <si>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</si>
  <si>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</si>
  <si>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</si>
  <si>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</si>
  <si>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</si>
  <si>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</si>
  <si>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</si>
  <si>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</si>
  <si>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</si>
  <si>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</si>
  <si>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</si>
  <si>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</si>
  <si>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</si>
  <si>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</si>
  <si>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</si>
  <si>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</si>
  <si>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</si>
  <si>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</si>
  <si>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</si>
  <si>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</si>
  <si>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</si>
  <si>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</si>
  <si>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</si>
  <si>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</si>
  <si>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</si>
  <si>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</si>
  <si>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</si>
  <si>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</si>
  <si>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</si>
  <si>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</si>
  <si>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</si>
  <si>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</si>
  <si>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</si>
  <si>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</si>
  <si>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</si>
  <si>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</si>
  <si>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</si>
  <si>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</si>
  <si>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</si>
  <si>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</si>
  <si>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</si>
  <si>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</si>
  <si>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</si>
  <si>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</si>
  <si>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</si>
  <si>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</si>
  <si>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</si>
  <si>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</si>
  <si>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</si>
  <si>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</si>
  <si>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</si>
  <si>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</si>
  <si>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</si>
  <si>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</si>
  <si>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</si>
  <si>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</si>
  <si>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</si>
  <si>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</si>
  <si>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</si>
  <si>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</si>
  <si>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</si>
  <si>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</si>
  <si>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</si>
  <si>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</si>
  <si>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</si>
  <si>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</si>
  <si>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</si>
  <si>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</si>
  <si>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</si>
  <si>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</si>
  <si>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</si>
  <si>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</si>
  <si>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</si>
  <si>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</si>
  <si>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</si>
  <si>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</si>
  <si>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</si>
  <si>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</si>
  <si>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</si>
  <si>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</si>
  <si>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</si>
  <si>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</si>
  <si>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</si>
  <si>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</si>
  <si>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</si>
  <si>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</si>
  <si>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</si>
  <si>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</si>
  <si>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</si>
  <si>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</si>
  <si>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</si>
  <si>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</si>
  <si>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</si>
  <si>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</si>
  <si>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</si>
  <si>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</si>
  <si>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</si>
  <si>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</si>
  <si>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</si>
  <si>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</si>
  <si>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</si>
  <si>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</si>
  <si>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</si>
  <si>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</si>
  <si>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</si>
  <si>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</si>
  <si>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</si>
  <si>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</si>
  <si>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</si>
  <si>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</si>
  <si>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</si>
  <si>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</si>
  <si>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</si>
  <si>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</si>
  <si>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</si>
  <si>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</si>
  <si>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</si>
  <si>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</si>
  <si>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</si>
  <si>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</si>
  <si>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</si>
  <si>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</si>
  <si>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</si>
  <si>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</si>
  <si>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</si>
  <si>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</si>
  <si>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</si>
  <si>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</si>
  <si>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</si>
  <si>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</si>
  <si>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</si>
  <si>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</si>
  <si>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</si>
  <si>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</si>
  <si>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</si>
  <si>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</si>
  <si>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</si>
  <si>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</si>
  <si>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</si>
  <si>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</si>
  <si>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</si>
  <si>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</si>
  <si>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</si>
  <si>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</si>
  <si>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</si>
  <si>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</si>
  <si>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</si>
  <si>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</si>
  <si>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</si>
  <si>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</si>
  <si>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</si>
  <si>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</si>
  <si>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</si>
  <si>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</si>
  <si>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</si>
  <si>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</si>
  <si>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</si>
  <si>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</si>
  <si>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</si>
  <si>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</si>
  <si>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</si>
  <si>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</si>
  <si>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</si>
  <si>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</si>
  <si>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</si>
  <si>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</si>
  <si>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</si>
  <si>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</si>
  <si>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</si>
  <si>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</si>
  <si>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</si>
  <si>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</si>
  <si>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</si>
  <si>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</si>
  <si>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</si>
  <si>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</si>
  <si>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</si>
  <si>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</si>
  <si>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</si>
  <si>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</si>
  <si>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</si>
  <si>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</si>
  <si>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</si>
  <si>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</si>
  <si>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</si>
  <si>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</si>
  <si>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</si>
  <si>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</si>
  <si>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</si>
  <si>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</si>
  <si>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</si>
  <si>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</si>
  <si>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</si>
  <si>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</si>
  <si>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</si>
  <si>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</si>
  <si>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</si>
  <si>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</si>
  <si>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</si>
  <si>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</si>
  <si>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</si>
  <si>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</si>
  <si>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</si>
  <si>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</si>
  <si>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</si>
  <si>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</si>
  <si>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</si>
  <si>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</si>
  <si>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</si>
  <si>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</si>
  <si>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</si>
  <si>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</si>
  <si>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</si>
  <si>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</si>
  <si>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</si>
  <si>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</si>
  <si>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</si>
  <si>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</si>
  <si>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</si>
  <si>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</si>
  <si>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</si>
  <si>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</si>
  <si>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</si>
  <si>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</si>
  <si>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</si>
  <si>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</si>
  <si>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</si>
  <si>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</si>
  <si>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</si>
  <si>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</si>
  <si>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</si>
  <si>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</si>
  <si>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</si>
  <si>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</si>
  <si>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</si>
  <si>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</si>
  <si>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</si>
  <si>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</si>
  <si>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</si>
  <si>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</si>
  <si>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</si>
  <si>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</si>
  <si>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</si>
  <si>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</si>
  <si>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</si>
  <si>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</si>
  <si>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</si>
  <si>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</si>
  <si>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</si>
  <si>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</si>
  <si>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</si>
  <si>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</si>
  <si>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</si>
  <si>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</si>
  <si>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</si>
  <si>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</si>
  <si>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</si>
  <si>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</si>
  <si>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</si>
  <si>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</si>
  <si>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</si>
  <si>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</si>
  <si>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</si>
  <si>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</si>
  <si>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</si>
  <si>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</si>
  <si>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</si>
  <si>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</si>
  <si>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</si>
  <si>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</si>
  <si>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</si>
  <si>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</si>
  <si>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</si>
  <si>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</si>
  <si>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</si>
  <si>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</si>
  <si>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</si>
  <si>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</si>
  <si>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</si>
  <si>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</si>
  <si>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</si>
  <si>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</si>
  <si>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</si>
  <si>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</si>
  <si>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</si>
  <si>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</si>
  <si>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</si>
  <si>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</si>
  <si>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</si>
  <si>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</si>
  <si>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</si>
  <si>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</si>
  <si>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</si>
  <si>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</si>
  <si>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</si>
  <si>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</si>
  <si>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</si>
  <si>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</si>
  <si>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</si>
  <si>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</si>
  <si>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</si>
  <si>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</si>
  <si>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</si>
  <si>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</si>
  <si>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</si>
  <si>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</si>
  <si>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</si>
  <si>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</si>
  <si>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</si>
  <si>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</si>
  <si>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</si>
  <si>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</si>
  <si>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</si>
  <si>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</si>
  <si>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</si>
  <si>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</si>
  <si>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</si>
  <si>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</si>
  <si>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</si>
  <si>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</si>
  <si>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</si>
  <si>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</si>
  <si>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</si>
  <si>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</si>
  <si>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</si>
  <si>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</si>
  <si>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</si>
  <si>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</si>
  <si>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</si>
  <si>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</si>
  <si>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</si>
  <si>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</si>
  <si>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</si>
  <si>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</si>
  <si>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</si>
  <si>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</si>
  <si>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</si>
  <si>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</si>
  <si>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</si>
  <si>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</si>
  <si>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</si>
  <si>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</si>
  <si>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</si>
  <si>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</si>
  <si>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</si>
  <si>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</si>
  <si>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</si>
  <si>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</si>
  <si>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</si>
  <si>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</si>
  <si>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</si>
  <si>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</si>
  <si>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</si>
  <si>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</si>
  <si>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</si>
  <si>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</si>
  <si>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</si>
  <si>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</si>
  <si>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</si>
  <si>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</si>
  <si>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</si>
  <si>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</si>
  <si>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</si>
  <si>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</si>
  <si>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</si>
  <si>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</si>
  <si>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</si>
  <si>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</si>
  <si>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</si>
  <si>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</si>
  <si>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</si>
  <si>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</si>
  <si>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</si>
  <si>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</si>
  <si>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</si>
  <si>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</si>
  <si>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</si>
  <si>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</si>
  <si>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</si>
  <si>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</si>
  <si>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</si>
  <si>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</si>
  <si>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</si>
  <si>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</si>
  <si>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</si>
  <si>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</si>
  <si>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</si>
  <si>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</si>
  <si>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</si>
  <si>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</si>
  <si>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</si>
  <si>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</si>
  <si>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</si>
  <si>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</si>
  <si>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</si>
  <si>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</si>
  <si>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</si>
  <si>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</si>
  <si>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</si>
  <si>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</si>
  <si>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</si>
  <si>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</si>
  <si>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</si>
  <si>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</si>
  <si>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</si>
  <si>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</si>
  <si>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</si>
  <si>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</si>
  <si>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</si>
  <si>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</si>
  <si>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</si>
  <si>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</si>
  <si>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</si>
  <si>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</si>
  <si>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</si>
  <si>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</si>
  <si>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</si>
  <si>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</si>
  <si>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</si>
  <si>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</si>
  <si>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</si>
  <si>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</si>
  <si>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</si>
  <si>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</si>
  <si>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</si>
  <si>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</si>
  <si>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</si>
  <si>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</si>
  <si>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</si>
  <si>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</si>
  <si>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</si>
  <si>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</si>
  <si>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</si>
  <si>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</si>
  <si>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</si>
  <si>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</si>
  <si>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</si>
  <si>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</si>
  <si>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</si>
  <si>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</si>
  <si>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</si>
  <si>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</si>
  <si>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</si>
  <si>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</si>
  <si>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</si>
  <si>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</si>
  <si>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</si>
  <si>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</si>
  <si>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</si>
  <si>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</si>
  <si>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</si>
  <si>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</si>
  <si>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</si>
  <si>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</si>
  <si>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</si>
  <si>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</si>
  <si>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</si>
  <si>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</si>
  <si>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</si>
  <si>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</si>
  <si>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</si>
  <si>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</si>
  <si>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</si>
  <si>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</si>
  <si>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</si>
  <si>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</si>
  <si>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</si>
  <si>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</si>
  <si>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</si>
  <si>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</si>
  <si>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</si>
  <si>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</si>
  <si>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</si>
  <si>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</si>
  <si>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</si>
  <si>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</si>
  <si>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</si>
  <si>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</si>
  <si>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</si>
  <si>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</si>
  <si>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</si>
  <si>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</si>
  <si>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</si>
  <si>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</si>
  <si>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</si>
  <si>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</si>
  <si>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</si>
  <si>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</si>
  <si>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</si>
  <si>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</si>
  <si>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</si>
  <si>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</si>
  <si>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</si>
  <si>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</si>
  <si>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</si>
  <si>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</si>
  <si>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</si>
  <si>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</si>
  <si>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</si>
  <si>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</si>
  <si>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</si>
  <si>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</si>
  <si>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</si>
  <si>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</si>
  <si>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</si>
  <si>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</si>
  <si>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</si>
  <si>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</si>
  <si>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</si>
  <si>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</si>
  <si>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</si>
  <si>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</si>
  <si>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</si>
  <si>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</si>
  <si>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</si>
  <si>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</si>
  <si>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</si>
  <si>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</si>
  <si>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</si>
  <si>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</si>
  <si>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</si>
  <si>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</si>
  <si>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</si>
  <si>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</si>
  <si>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</si>
  <si>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</si>
  <si>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</si>
  <si>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</si>
  <si>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</si>
  <si>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</si>
  <si>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</si>
  <si>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</si>
  <si>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</si>
  <si>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</si>
  <si>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</si>
  <si>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</si>
  <si>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</si>
  <si>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</si>
  <si>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</si>
  <si>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</si>
  <si>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</si>
  <si>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</si>
  <si>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</si>
  <si>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</si>
  <si>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</si>
  <si>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</si>
  <si>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</si>
  <si>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</si>
  <si>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</si>
  <si>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</si>
  <si>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</si>
  <si>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</si>
  <si>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</si>
  <si>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</si>
  <si>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</si>
  <si>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</si>
  <si>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</si>
  <si>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</si>
  <si>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</si>
  <si>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</si>
  <si>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</si>
  <si>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</si>
  <si>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</si>
  <si>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</si>
  <si>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</si>
  <si>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</si>
  <si>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</si>
  <si>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</si>
  <si>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</si>
  <si>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</si>
  <si>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</si>
  <si>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</si>
  <si>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</si>
  <si>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</si>
  <si>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</si>
  <si>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</si>
  <si>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</si>
  <si>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</si>
  <si>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</si>
  <si>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</si>
  <si>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</si>
  <si>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</si>
  <si>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</si>
  <si>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</si>
  <si>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</si>
  <si>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</si>
  <si>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</si>
  <si>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</si>
  <si>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</si>
  <si>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</si>
  <si>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</si>
  <si>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</si>
  <si>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</si>
  <si>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</si>
  <si>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</si>
  <si>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</si>
  <si>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</si>
  <si>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</si>
  <si>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</si>
  <si>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</si>
  <si>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</si>
  <si>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</si>
  <si>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</si>
  <si>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</si>
  <si>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</si>
  <si>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</si>
  <si>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</si>
  <si>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</si>
  <si>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</si>
  <si>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</si>
  <si>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</si>
  <si>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</si>
  <si>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</si>
  <si>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</si>
  <si>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</si>
  <si>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</si>
  <si>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</si>
  <si>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</si>
  <si>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</si>
  <si>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</si>
  <si>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</si>
  <si>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</si>
  <si>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</si>
  <si>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</si>
  <si>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</si>
  <si>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</si>
  <si>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</si>
  <si>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</si>
  <si>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</si>
  <si>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</si>
  <si>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</si>
  <si>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</si>
  <si>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</si>
  <si>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</si>
  <si>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</si>
  <si>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</si>
  <si>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</si>
  <si>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</si>
  <si>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</si>
  <si>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</si>
  <si>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</si>
  <si>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</si>
  <si>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</si>
  <si>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</si>
  <si>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</si>
  <si>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</si>
  <si>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</si>
  <si>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</si>
  <si>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</si>
  <si>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</si>
  <si>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</si>
  <si>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</si>
  <si>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</si>
  <si>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</si>
  <si>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</si>
  <si>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</si>
  <si>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</si>
  <si>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</si>
  <si>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</si>
  <si>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</si>
  <si>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</si>
  <si>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</si>
  <si>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</si>
  <si>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</si>
  <si>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</si>
  <si>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</si>
  <si>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</si>
  <si>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</si>
  <si>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</si>
  <si>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</si>
  <si>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</si>
  <si>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</si>
  <si>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</si>
  <si>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</si>
  <si>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</si>
  <si>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</si>
  <si>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</si>
  <si>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</si>
  <si>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</si>
  <si>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</si>
  <si>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</si>
  <si>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</si>
  <si>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</si>
  <si>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</si>
  <si>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</si>
  <si>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</si>
  <si>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</si>
  <si>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</si>
  <si>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</si>
  <si>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</si>
  <si>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</si>
  <si>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</si>
  <si>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</si>
  <si>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</si>
  <si>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</si>
  <si>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</si>
  <si>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</si>
  <si>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</si>
  <si>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</si>
  <si>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</si>
  <si>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</si>
  <si>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</si>
  <si>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</si>
  <si>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</si>
  <si>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</si>
  <si>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</si>
  <si>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</si>
  <si>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</si>
  <si>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</si>
  <si>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</si>
  <si>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</si>
  <si>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</si>
  <si>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</si>
  <si>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</si>
  <si>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</si>
  <si>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</si>
  <si>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</si>
  <si>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</si>
  <si>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</si>
  <si>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</si>
  <si>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</si>
  <si>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</si>
  <si>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</si>
  <si>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</si>
  <si>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</si>
  <si>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</si>
  <si>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</si>
  <si>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</si>
  <si>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</si>
  <si>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</si>
  <si>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</si>
  <si>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</si>
  <si>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</si>
  <si>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</si>
  <si>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</si>
  <si>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</si>
  <si>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</si>
  <si>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</si>
  <si>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</si>
  <si>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</si>
  <si>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</si>
  <si>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</si>
  <si>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</si>
  <si>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</si>
  <si>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</si>
  <si>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</si>
  <si>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</si>
  <si>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</si>
  <si>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</si>
  <si>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</si>
  <si>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</si>
  <si>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</si>
  <si>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</si>
  <si>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</si>
  <si>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</si>
  <si>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</si>
  <si>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</si>
  <si>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</si>
  <si>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</si>
  <si>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</si>
  <si>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</si>
  <si>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</si>
  <si>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</si>
  <si>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</si>
  <si>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</si>
  <si>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</si>
  <si>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</si>
  <si>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</si>
  <si>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</si>
  <si>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</si>
  <si>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</si>
  <si>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</si>
  <si>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</si>
  <si>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</si>
  <si>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</si>
  <si>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</si>
  <si>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</si>
  <si>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</si>
  <si>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</si>
  <si>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</si>
  <si>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</si>
  <si>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</si>
  <si>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</si>
  <si>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</si>
  <si>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</si>
  <si>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</si>
  <si>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</si>
  <si>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</si>
  <si>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</si>
  <si>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</si>
  <si>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</si>
  <si>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</si>
  <si>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</si>
  <si>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</si>
  <si>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</si>
  <si>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</si>
  <si>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</si>
  <si>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</si>
  <si>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</si>
  <si>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</si>
  <si>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</si>
  <si>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</si>
  <si>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</si>
  <si>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</si>
  <si>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</si>
  <si>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</si>
  <si>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</si>
  <si>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</si>
  <si>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</si>
  <si>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</si>
  <si>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</si>
  <si>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</si>
  <si>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</si>
  <si>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</si>
  <si>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</si>
  <si>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</si>
  <si>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</si>
  <si>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</si>
  <si>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</si>
  <si>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</si>
  <si>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</si>
  <si>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</si>
  <si>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</si>
  <si>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</si>
  <si>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</si>
  <si>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</si>
  <si>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</si>
  <si>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</si>
  <si>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</si>
  <si>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</si>
  <si>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</si>
  <si>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</si>
  <si>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</si>
  <si>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</si>
  <si>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</si>
  <si>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</si>
  <si>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</si>
  <si>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</si>
  <si>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</si>
  <si>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</si>
  <si>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</si>
  <si>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</si>
  <si>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</si>
  <si>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</si>
  <si>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</si>
  <si>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</si>
  <si>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</si>
  <si>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</si>
  <si>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</si>
  <si>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</si>
  <si>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</si>
  <si>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</si>
  <si>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</si>
  <si>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</si>
  <si>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</si>
  <si>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</si>
  <si>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</si>
  <si>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</si>
  <si>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</si>
  <si>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</si>
  <si>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</si>
  <si>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</si>
  <si>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</si>
  <si>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</si>
  <si>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</si>
  <si>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</si>
  <si>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</si>
  <si>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</si>
  <si>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</si>
  <si>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</si>
  <si>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</si>
  <si>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</si>
  <si>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</si>
  <si>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</si>
  <si>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</si>
  <si>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</si>
  <si>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</si>
  <si>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</si>
  <si>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</si>
  <si>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</si>
  <si>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</si>
  <si>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</si>
  <si>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</si>
  <si>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</si>
  <si>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</si>
  <si>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</si>
  <si>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</si>
  <si>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</si>
  <si>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</si>
  <si>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</si>
  <si>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</si>
  <si>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</si>
  <si>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</si>
  <si>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</si>
  <si>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</si>
  <si>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</si>
  <si>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</si>
  <si>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</si>
  <si>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</si>
  <si>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</si>
  <si>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</si>
  <si>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</si>
  <si>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</si>
  <si>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</si>
  <si>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</si>
  <si>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</si>
  <si>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</si>
  <si>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</si>
  <si>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</si>
  <si>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</si>
  <si>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</si>
  <si>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</si>
  <si>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</si>
  <si>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</si>
  <si>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</si>
  <si>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</si>
  <si>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</si>
  <si>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</si>
  <si>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</si>
  <si>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</si>
  <si>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</si>
  <si>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</si>
  <si>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</si>
  <si>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</si>
  <si>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</si>
  <si>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</si>
  <si>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</si>
  <si>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</si>
  <si>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</si>
  <si>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</si>
  <si>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</si>
  <si>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</si>
  <si>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</si>
  <si>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</si>
  <si>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</si>
  <si>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</si>
  <si>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</si>
  <si>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</si>
  <si>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</si>
  <si>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</si>
  <si>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</si>
  <si>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</si>
  <si>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</si>
  <si>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</si>
  <si>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</si>
  <si>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</si>
  <si>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</si>
  <si>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</si>
  <si>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</si>
  <si>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</si>
  <si>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</si>
  <si>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</si>
  <si>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</si>
  <si>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</si>
  <si>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</si>
  <si>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</si>
  <si>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</si>
  <si>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</si>
  <si>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</si>
  <si>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</si>
  <si>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</si>
  <si>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</si>
  <si>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</si>
  <si>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</si>
  <si>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</si>
  <si>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</si>
  <si>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</si>
  <si>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</si>
  <si>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</si>
  <si>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</si>
  <si>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</si>
  <si>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</si>
  <si>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</si>
  <si>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</si>
  <si>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</si>
  <si>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</si>
  <si>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</si>
  <si>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</si>
  <si>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</si>
  <si>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</si>
  <si>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</si>
  <si>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</si>
  <si>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</si>
  <si>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</si>
  <si>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</si>
  <si>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</si>
  <si>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</si>
  <si>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</si>
  <si>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</si>
  <si>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</si>
  <si>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</si>
  <si>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</si>
  <si>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</si>
  <si>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</si>
  <si>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</si>
  <si>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</si>
  <si>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</si>
  <si>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</si>
  <si>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</si>
  <si>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</si>
  <si>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</si>
  <si>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</si>
  <si>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</si>
  <si>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</si>
  <si>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</si>
  <si>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</si>
  <si>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</si>
  <si>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</si>
  <si>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</si>
  <si>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</si>
  <si>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</si>
  <si>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</si>
  <si>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</si>
  <si>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</si>
  <si>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</si>
  <si>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</si>
  <si>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</si>
  <si>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</si>
  <si>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</si>
  <si>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</si>
  <si>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</si>
  <si>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</si>
  <si>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</si>
  <si>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</si>
  <si>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</si>
  <si>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</si>
  <si>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</si>
  <si>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</si>
  <si>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</si>
  <si>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</si>
  <si>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</si>
  <si>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</si>
  <si>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</si>
  <si>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</si>
  <si>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</si>
  <si>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</si>
  <si>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</si>
  <si>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</si>
  <si>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</si>
  <si>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</si>
  <si>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</si>
  <si>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</si>
  <si>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</si>
  <si>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</si>
  <si>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</si>
  <si>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</si>
  <si>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</si>
  <si>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</si>
  <si>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</si>
  <si>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</si>
  <si>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</si>
  <si>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</si>
  <si>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</si>
  <si>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</si>
  <si>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</si>
  <si>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</si>
  <si>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</si>
  <si>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</si>
  <si>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</si>
  <si>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</si>
  <si>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</si>
  <si>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</si>
  <si>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</si>
  <si>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</si>
  <si>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</si>
  <si>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</si>
  <si>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</si>
  <si>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</si>
  <si>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</si>
  <si>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</si>
  <si>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</si>
  <si>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</si>
  <si>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</si>
  <si>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</si>
  <si>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</si>
  <si>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</si>
  <si>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</si>
  <si>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</si>
  <si>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</si>
  <si>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</si>
  <si>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</si>
  <si>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</si>
  <si>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</si>
  <si>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</si>
  <si>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</si>
  <si>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</si>
  <si>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</si>
  <si>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</si>
  <si>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</si>
  <si>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</si>
  <si>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</si>
  <si>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</si>
  <si>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</si>
  <si>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</si>
  <si>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</si>
  <si>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</si>
  <si>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</si>
  <si>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</si>
  <si>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</si>
  <si>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</si>
  <si>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</si>
  <si>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</si>
  <si>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</si>
  <si>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</si>
  <si>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</si>
  <si>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</si>
  <si>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</si>
  <si>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</si>
  <si>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</si>
  <si>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</si>
  <si>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</si>
  <si>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</si>
  <si>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</si>
  <si>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</si>
  <si>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</si>
  <si>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</si>
  <si>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</si>
  <si>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</si>
  <si>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</si>
  <si>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</si>
  <si>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</si>
  <si>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</si>
  <si>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</si>
  <si>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</si>
  <si>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</si>
  <si>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</si>
  <si>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</si>
  <si>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</si>
  <si>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</si>
  <si>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</si>
  <si>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</si>
  <si>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</si>
  <si>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</si>
  <si>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</si>
  <si>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</si>
  <si>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</si>
  <si>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</si>
  <si>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</si>
  <si>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</si>
  <si>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</si>
  <si>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</si>
  <si>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</si>
  <si>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</si>
  <si>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</si>
  <si>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</si>
  <si>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</si>
  <si>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</si>
  <si>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</si>
  <si>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</si>
  <si>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</si>
  <si>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</si>
  <si>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</si>
  <si>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</si>
  <si>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</si>
  <si>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</si>
  <si>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</si>
  <si>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</si>
  <si>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</si>
  <si>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</si>
  <si>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</si>
  <si>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</si>
  <si>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</si>
  <si>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</si>
  <si>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</si>
  <si>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</si>
  <si>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</si>
  <si>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</si>
  <si>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</si>
  <si>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</si>
  <si>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</si>
  <si>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</si>
  <si>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</si>
  <si>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</si>
  <si>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</si>
  <si>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</si>
  <si>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</si>
  <si>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</si>
  <si>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</si>
  <si>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</si>
  <si>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</si>
  <si>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</si>
  <si>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</si>
  <si>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</si>
  <si>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</si>
  <si>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</si>
  <si>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</si>
  <si>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</si>
  <si>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</si>
  <si>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</si>
  <si>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</si>
  <si>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</si>
  <si>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</si>
  <si>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</si>
  <si>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</si>
  <si>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</si>
  <si>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</si>
  <si>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</si>
  <si>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</si>
  <si>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</si>
  <si>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</si>
  <si>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</si>
  <si>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</si>
  <si>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</si>
  <si>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</si>
  <si>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</si>
  <si>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</si>
  <si>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</si>
  <si>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</si>
  <si>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</si>
  <si>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</si>
  <si>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</si>
  <si>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</si>
  <si>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</si>
  <si>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</si>
  <si>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</si>
  <si>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</si>
  <si>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</si>
  <si>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</si>
  <si>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</si>
  <si>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</si>
  <si>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</si>
  <si>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</si>
  <si>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</si>
  <si>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</si>
  <si>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</si>
  <si>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</si>
  <si>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</si>
  <si>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</si>
  <si>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</si>
  <si>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</si>
  <si>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</si>
  <si>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</si>
  <si>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</si>
  <si>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</si>
  <si>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</si>
  <si>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</si>
  <si>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</si>
  <si>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</si>
  <si>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</si>
  <si>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</si>
  <si>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</si>
  <si>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</si>
  <si>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</si>
  <si>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</si>
  <si>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</si>
  <si>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</si>
  <si>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</si>
  <si>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</si>
  <si>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</si>
  <si>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</si>
  <si>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</si>
  <si>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</si>
  <si>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</si>
  <si>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</si>
  <si>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</si>
  <si>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</si>
  <si>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</si>
  <si>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</si>
  <si>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</si>
  <si>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</si>
  <si>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</si>
  <si>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</si>
  <si>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</si>
  <si>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</si>
  <si>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</si>
  <si>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</si>
  <si>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</si>
  <si>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</si>
  <si>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</si>
  <si>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</si>
  <si>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</si>
  <si>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</si>
  <si>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</si>
  <si>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</si>
  <si>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</si>
  <si>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</si>
  <si>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</si>
  <si>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</si>
  <si>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</si>
  <si>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</si>
  <si>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</si>
  <si>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</si>
  <si>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</si>
  <si>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</si>
  <si>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</si>
  <si>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</si>
  <si>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</si>
  <si>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</si>
  <si>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</si>
  <si>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</si>
  <si>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</si>
  <si>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</si>
  <si>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</si>
  <si>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</si>
  <si>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</si>
  <si>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</si>
  <si>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</si>
  <si>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</si>
  <si>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</si>
  <si>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</si>
  <si>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</si>
  <si>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</si>
  <si>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</si>
  <si>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</si>
  <si>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</si>
  <si>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</si>
  <si>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</si>
  <si>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</si>
  <si>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</si>
  <si>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</si>
  <si>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</si>
  <si>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</si>
  <si>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</si>
  <si>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</si>
  <si>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</si>
  <si>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</si>
  <si>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</si>
  <si>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</si>
  <si>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</si>
  <si>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</si>
  <si>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</si>
  <si>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</si>
  <si>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</si>
  <si>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</si>
  <si>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</si>
  <si>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</si>
  <si>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</si>
  <si>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</si>
  <si>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</si>
  <si>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</si>
  <si>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</si>
  <si>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</si>
  <si>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</si>
  <si>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</si>
  <si>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</si>
  <si>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</si>
  <si>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</si>
  <si>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</si>
  <si>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</si>
  <si>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</si>
  <si>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</si>
  <si>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</si>
  <si>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</si>
  <si>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</si>
  <si>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</si>
  <si>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</si>
  <si>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</si>
  <si>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</si>
  <si>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</si>
  <si>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</si>
  <si>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</si>
  <si>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</si>
  <si>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</si>
  <si>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</si>
  <si>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</si>
  <si>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</si>
  <si>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</si>
  <si>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</si>
  <si>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</si>
  <si>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</si>
  <si>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</si>
  <si>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</si>
  <si>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</si>
  <si>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</si>
  <si>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</si>
  <si>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</si>
  <si>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</si>
  <si>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</si>
  <si>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</si>
  <si>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</si>
  <si>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</si>
  <si>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</si>
  <si>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</si>
  <si>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</si>
  <si>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</si>
  <si>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</si>
  <si>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</si>
  <si>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</si>
  <si>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</si>
  <si>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</si>
  <si>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</si>
  <si>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</si>
  <si>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</si>
  <si>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</si>
  <si>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</si>
  <si>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</si>
  <si>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</si>
  <si>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</si>
  <si>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</si>
  <si>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</si>
  <si>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</si>
  <si>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</si>
  <si>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</si>
  <si>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</si>
  <si>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</si>
  <si>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</si>
  <si>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</si>
  <si>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</si>
  <si>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</si>
  <si>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</si>
  <si>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</si>
  <si>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</si>
  <si>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</si>
  <si>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</si>
  <si>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</si>
  <si>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</si>
  <si>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</si>
  <si>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</si>
  <si>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</si>
  <si>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</si>
  <si>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</si>
  <si>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</si>
  <si>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</si>
  <si>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</si>
  <si>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</si>
  <si>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</si>
  <si>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</si>
  <si>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</si>
  <si>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</si>
  <si>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</si>
  <si>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</si>
  <si>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</si>
  <si>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</si>
  <si>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</si>
  <si>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</si>
  <si>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</si>
  <si>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</si>
  <si>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</si>
  <si>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</si>
  <si>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</si>
  <si>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</si>
  <si>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</si>
  <si>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</si>
  <si>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</si>
  <si>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</si>
  <si>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</si>
  <si>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</si>
  <si>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</si>
  <si>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</si>
  <si>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</si>
  <si>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</si>
  <si>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</si>
  <si>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</si>
  <si>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</si>
  <si>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</si>
  <si>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</si>
  <si>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</si>
  <si>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</si>
  <si>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</si>
  <si>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</si>
  <si>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</si>
  <si>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</si>
  <si>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</si>
  <si>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</si>
  <si>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</si>
  <si>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</si>
  <si>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</si>
  <si>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</si>
  <si>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</si>
  <si>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</si>
  <si>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</si>
  <si>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</si>
  <si>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</si>
  <si>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</si>
  <si>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</si>
  <si>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</si>
  <si>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</si>
  <si>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</si>
  <si>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</si>
  <si>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</si>
  <si>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</si>
  <si>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</si>
  <si>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</si>
  <si>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</si>
  <si>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</si>
  <si>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</si>
  <si>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</si>
  <si>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</si>
  <si>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</si>
  <si>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</si>
  <si>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</si>
  <si>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</si>
  <si>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</si>
  <si>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</si>
  <si>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</si>
  <si>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</si>
  <si>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</si>
  <si>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</si>
  <si>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</si>
  <si>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</si>
  <si>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</si>
  <si>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</si>
  <si>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</si>
  <si>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</si>
  <si>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</si>
  <si>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</si>
  <si>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</si>
  <si>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</si>
  <si>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</si>
  <si>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</si>
  <si>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</si>
  <si>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</si>
  <si>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</si>
  <si>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</si>
  <si>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</si>
  <si>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</si>
  <si>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</si>
  <si>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</si>
  <si>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</si>
  <si>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</si>
  <si>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</si>
  <si>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</si>
  <si>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</si>
  <si>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</si>
  <si>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</si>
  <si>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</si>
  <si>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</si>
  <si>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</si>
  <si>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</si>
  <si>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</si>
  <si>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</si>
  <si>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</si>
  <si>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</si>
  <si>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</si>
  <si>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</si>
  <si>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</si>
  <si>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</si>
  <si>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</si>
  <si>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</si>
  <si>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</si>
  <si>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</si>
  <si>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</si>
  <si>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</si>
  <si>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</si>
  <si>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</si>
  <si>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</si>
  <si>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</si>
  <si>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</si>
  <si>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</si>
  <si>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</si>
  <si>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</si>
  <si>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</si>
  <si>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</si>
  <si>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</si>
  <si>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</si>
  <si>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</si>
  <si>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</si>
  <si>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</si>
  <si>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</si>
  <si>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</si>
  <si>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</si>
  <si>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</si>
  <si>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</si>
  <si>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</si>
  <si>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</si>
  <si>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</si>
  <si>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</si>
  <si>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</si>
  <si>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</si>
  <si>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</si>
  <si>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</si>
  <si>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</si>
  <si>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</si>
  <si>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</si>
  <si>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</si>
  <si>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</si>
  <si>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</si>
  <si>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</si>
  <si>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</si>
  <si>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</si>
  <si>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</si>
  <si>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</si>
  <si>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</si>
  <si>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</si>
  <si>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</si>
  <si>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</si>
  <si>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</si>
  <si>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</si>
  <si>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</si>
  <si>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</si>
  <si>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</si>
  <si>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</si>
  <si>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</si>
  <si>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</si>
  <si>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</si>
  <si>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</si>
  <si>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</si>
  <si>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</si>
  <si>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</si>
  <si>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</si>
  <si>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</si>
  <si>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</si>
  <si>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</si>
  <si>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</si>
  <si>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</si>
  <si>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</si>
  <si>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</si>
  <si>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</si>
  <si>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</si>
  <si>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</si>
  <si>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</si>
  <si>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</si>
  <si>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</si>
  <si>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</si>
  <si>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</si>
  <si>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</si>
  <si>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</si>
  <si>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</si>
  <si>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</si>
  <si>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</si>
  <si>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</si>
  <si>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</si>
  <si>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</si>
  <si>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</si>
  <si>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</si>
  <si>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</si>
  <si>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</si>
  <si>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</si>
  <si>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</si>
  <si>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</si>
  <si>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</si>
  <si>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</si>
  <si>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</si>
  <si>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</si>
  <si>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</si>
  <si>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</si>
  <si>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</si>
  <si>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</si>
  <si>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</si>
  <si>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</si>
  <si>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</si>
  <si>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</si>
  <si>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</si>
  <si>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</si>
  <si>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</si>
  <si>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</si>
  <si>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</si>
  <si>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</si>
  <si>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</si>
  <si>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</si>
  <si>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</si>
  <si>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</si>
  <si>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</si>
  <si>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</si>
  <si>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</si>
  <si>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</si>
  <si>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</si>
  <si>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</si>
  <si>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</si>
  <si>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</si>
  <si>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</si>
  <si>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</si>
  <si>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</si>
  <si>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</si>
  <si>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</si>
  <si>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</si>
  <si>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</si>
  <si>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</si>
  <si>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</si>
  <si>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</si>
  <si>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</si>
  <si>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</si>
  <si>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</si>
  <si>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</si>
  <si>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</si>
  <si>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</si>
  <si>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</si>
  <si>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</si>
  <si>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</si>
  <si>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</si>
  <si>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</si>
  <si>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</si>
  <si>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</si>
  <si>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</si>
  <si>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</si>
  <si>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</si>
  <si>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</si>
  <si>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</si>
  <si>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</si>
  <si>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</si>
  <si>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</si>
  <si>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</si>
  <si>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</si>
  <si>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</si>
  <si>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</si>
  <si>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</si>
  <si>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</si>
  <si>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</si>
  <si>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</si>
  <si>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</si>
  <si>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</si>
  <si>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</si>
  <si>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</si>
  <si>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</si>
  <si>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</si>
  <si>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</si>
  <si>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</si>
  <si>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</si>
  <si>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</si>
  <si>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</si>
  <si>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</si>
  <si>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</si>
  <si>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</si>
  <si>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</si>
  <si>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</si>
  <si>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</si>
  <si>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</si>
  <si>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</si>
  <si>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</si>
  <si>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</si>
  <si>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</si>
  <si>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</si>
  <si>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</si>
  <si>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</si>
  <si>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</si>
  <si>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</si>
  <si>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</si>
  <si>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</si>
  <si>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</si>
  <si>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</si>
  <si>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</si>
  <si>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</si>
  <si>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</si>
  <si>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</si>
  <si>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</si>
  <si>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</si>
  <si>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</si>
  <si>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</si>
  <si>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</si>
  <si>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</si>
  <si>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</si>
  <si>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</si>
  <si>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</si>
  <si>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</si>
  <si>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</si>
  <si>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</si>
  <si>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</si>
  <si>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</si>
  <si>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</si>
  <si>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</si>
  <si>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</si>
  <si>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</si>
  <si>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</si>
  <si>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</si>
  <si>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</si>
  <si>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</si>
  <si>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</si>
  <si>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</si>
  <si>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</si>
  <si>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</si>
  <si>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</si>
  <si>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</si>
  <si>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</si>
  <si>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</si>
  <si>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</si>
  <si>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</si>
  <si>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</si>
  <si>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</si>
  <si>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</si>
  <si>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</si>
  <si>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</si>
  <si>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</si>
  <si>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</si>
  <si>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</si>
  <si>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</si>
  <si>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</si>
  <si>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</si>
  <si>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</si>
  <si>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</si>
  <si>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</si>
  <si>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</si>
  <si>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</si>
  <si>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</si>
  <si>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</si>
  <si>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</si>
  <si>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</si>
  <si>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</si>
  <si>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</si>
  <si>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</si>
  <si>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</si>
  <si>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</si>
  <si>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</si>
  <si>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</si>
  <si>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</si>
  <si>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</si>
  <si>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</si>
  <si>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</si>
  <si>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</si>
  <si>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</si>
  <si>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</si>
  <si>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</si>
  <si>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</si>
  <si>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</si>
  <si>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</si>
  <si>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</si>
  <si>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</si>
  <si>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</si>
  <si>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</si>
  <si>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</si>
  <si>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</si>
  <si>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</si>
  <si>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</si>
  <si>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</si>
  <si>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</si>
  <si>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</si>
  <si>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</si>
  <si>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</si>
  <si>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</si>
  <si>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</si>
  <si>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</si>
  <si>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</si>
  <si>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</si>
  <si>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</si>
  <si>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</si>
  <si>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</si>
  <si>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</si>
  <si>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</si>
  <si>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</si>
  <si>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</si>
  <si>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</si>
  <si>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</si>
  <si>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</si>
  <si>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</si>
  <si>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</si>
  <si>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</si>
  <si>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</si>
  <si>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</si>
  <si>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</si>
  <si>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</si>
  <si>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</si>
  <si>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</si>
  <si>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</si>
  <si>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</si>
  <si>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</si>
  <si>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</si>
  <si>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</si>
  <si>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</si>
  <si>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</si>
  <si>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</si>
  <si>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</si>
  <si>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</si>
  <si>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</si>
  <si>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</si>
  <si>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</si>
  <si>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</si>
  <si>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</si>
  <si>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</si>
  <si>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</si>
  <si>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</si>
  <si>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</si>
  <si>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</si>
  <si>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</si>
  <si>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</si>
  <si>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</si>
  <si>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</si>
  <si>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</si>
  <si>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</si>
  <si>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</si>
  <si>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</si>
  <si>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</si>
  <si>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</si>
  <si>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</si>
  <si>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</si>
  <si>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</si>
  <si>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</si>
  <si>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</si>
  <si>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</si>
  <si>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</si>
  <si>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</si>
  <si>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</si>
  <si>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</si>
  <si>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</si>
  <si>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</si>
  <si>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</si>
  <si>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</si>
  <si>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</si>
  <si>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</si>
  <si>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</si>
  <si>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</si>
  <si>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</si>
  <si>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</si>
  <si>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</si>
  <si>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</si>
  <si>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</si>
  <si>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</si>
  <si>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</si>
  <si>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</si>
  <si>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</si>
  <si>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</si>
  <si>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</si>
  <si>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</si>
  <si>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</si>
  <si>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</si>
  <si>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</si>
  <si>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</si>
  <si>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</si>
  <si>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</si>
  <si>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</si>
  <si>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</si>
  <si>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</si>
  <si>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</si>
  <si>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</si>
  <si>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</si>
  <si>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</si>
  <si>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</si>
  <si>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</si>
  <si>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</si>
  <si>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</si>
  <si>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</si>
  <si>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</si>
  <si>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</si>
  <si>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</si>
  <si>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</si>
  <si>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</si>
  <si>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</si>
  <si>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</si>
  <si>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</si>
  <si>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</si>
  <si>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</si>
  <si>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</si>
  <si>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</si>
  <si>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</si>
  <si>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</si>
  <si>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</si>
  <si>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</si>
  <si>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</si>
  <si>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</si>
  <si>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</si>
  <si>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</si>
  <si>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</si>
  <si>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</si>
  <si>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</si>
  <si>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</si>
  <si>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</si>
  <si>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</si>
  <si>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</si>
  <si>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</si>
  <si>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</si>
  <si>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</si>
  <si>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</si>
  <si>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</si>
  <si>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</si>
  <si>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</si>
  <si>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</si>
  <si>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</si>
  <si>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</si>
  <si>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</si>
  <si>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</si>
  <si>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</si>
  <si>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</si>
  <si>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</si>
  <si>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</si>
  <si>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</si>
  <si>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</si>
  <si>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</si>
  <si>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</si>
  <si>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</si>
  <si>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</si>
  <si>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</si>
  <si>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</si>
  <si>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</si>
  <si>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</si>
  <si>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</si>
  <si>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</si>
  <si>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</si>
  <si>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</si>
  <si>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</si>
  <si>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</si>
  <si>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</si>
  <si>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</si>
  <si>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</si>
  <si>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</si>
  <si>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</si>
  <si>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</si>
  <si>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</si>
  <si>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</si>
  <si>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</si>
  <si>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</si>
  <si>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</si>
  <si>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</si>
  <si>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</si>
  <si>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</si>
  <si>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</si>
  <si>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</si>
  <si>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</si>
  <si>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</si>
  <si>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</si>
  <si>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</si>
  <si>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</si>
  <si>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</si>
  <si>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</si>
  <si>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</si>
  <si>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</si>
  <si>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</si>
  <si>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</si>
  <si>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</si>
  <si>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</si>
  <si>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</si>
  <si>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</si>
  <si>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</si>
  <si>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</si>
  <si>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</si>
  <si>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</si>
  <si>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</si>
  <si>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</si>
  <si>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</si>
  <si>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</si>
  <si>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</si>
  <si>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</si>
  <si>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</si>
  <si>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</si>
  <si>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</si>
  <si>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</si>
  <si>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</si>
  <si>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</si>
  <si>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</si>
  <si>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</si>
  <si>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</si>
  <si>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</si>
  <si>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</si>
  <si>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</si>
  <si>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</si>
  <si>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</si>
  <si>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</si>
  <si>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</si>
  <si>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</si>
  <si>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</si>
  <si>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</si>
  <si>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</si>
  <si>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</si>
  <si>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</si>
  <si>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</si>
  <si>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</si>
  <si>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</si>
  <si>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</si>
  <si>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</si>
  <si>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</si>
  <si>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</si>
  <si>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</si>
  <si>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</si>
  <si>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</si>
  <si>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</si>
  <si>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</si>
  <si>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</si>
  <si>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</si>
  <si>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</si>
  <si>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</si>
  <si>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</si>
  <si>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</si>
  <si>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</si>
  <si>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</si>
  <si>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</si>
  <si>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</si>
  <si>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</si>
  <si>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</si>
  <si>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</si>
  <si>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</si>
  <si>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</si>
  <si>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</si>
  <si>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</si>
  <si>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</si>
  <si>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</si>
  <si>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</si>
  <si>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</si>
  <si>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</si>
  <si>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</si>
  <si>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</si>
  <si>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</si>
  <si>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</si>
  <si>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</si>
  <si>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</si>
  <si>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</si>
  <si>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</si>
  <si>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</si>
  <si>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</si>
  <si>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</si>
  <si>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</si>
  <si>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</si>
  <si>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</si>
  <si>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</si>
  <si>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</si>
  <si>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</si>
  <si>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</si>
  <si>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</si>
  <si>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</si>
  <si>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</si>
  <si>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</si>
  <si>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</si>
  <si>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</si>
  <si>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</si>
  <si>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</si>
  <si>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</si>
  <si>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</si>
  <si>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</si>
  <si>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</si>
  <si>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</si>
  <si>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</si>
  <si>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</si>
  <si>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</si>
  <si>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</si>
  <si>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</si>
  <si>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</si>
  <si>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</si>
  <si>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</si>
  <si>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</si>
  <si>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</si>
  <si>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</si>
  <si>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</si>
  <si>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</si>
  <si>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</si>
  <si>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</si>
  <si>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</si>
  <si>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</si>
  <si>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</si>
  <si>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</si>
  <si>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</si>
  <si>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</si>
  <si>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</si>
  <si>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</si>
  <si>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</si>
  <si>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</si>
  <si>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</si>
  <si>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</si>
  <si>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</si>
  <si>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</si>
  <si>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</si>
  <si>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</si>
  <si>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</si>
  <si>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</si>
  <si>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</si>
  <si>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</si>
  <si>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</si>
  <si>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</si>
  <si>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</si>
  <si>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</si>
  <si>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</si>
  <si>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</si>
  <si>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</si>
  <si>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</si>
  <si>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</si>
  <si>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</si>
  <si>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</si>
  <si>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</si>
  <si>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</si>
  <si>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</si>
  <si>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</si>
  <si>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</si>
  <si>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</si>
  <si>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</si>
  <si>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</si>
  <si>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</si>
  <si>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</si>
  <si>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</si>
  <si>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</si>
  <si>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</si>
  <si>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</si>
  <si>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</si>
  <si>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</si>
  <si>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</si>
  <si>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</si>
  <si>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</si>
  <si>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</si>
  <si>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</si>
  <si>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</si>
  <si>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</si>
  <si>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</si>
  <si>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</si>
  <si>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</si>
  <si>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</si>
  <si>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</si>
  <si>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</si>
  <si>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</si>
  <si>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</si>
  <si>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</si>
  <si>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</si>
  <si>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</si>
  <si>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</si>
  <si>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</si>
  <si>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</si>
  <si>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</si>
  <si>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</si>
  <si>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</si>
  <si>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</si>
  <si>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</si>
  <si>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</si>
  <si>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</si>
  <si>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</si>
  <si>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</si>
  <si>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</si>
  <si>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</si>
  <si>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</si>
  <si>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</si>
  <si>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</si>
  <si>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</si>
  <si>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</si>
  <si>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</si>
  <si>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</si>
  <si>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</si>
  <si>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</si>
  <si>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</si>
  <si>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</si>
  <si>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</si>
  <si>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</si>
  <si>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</si>
  <si>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</si>
  <si>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</si>
  <si>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</si>
  <si>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</si>
  <si>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</si>
  <si>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</si>
  <si>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</si>
  <si>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</si>
  <si>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</si>
  <si>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</si>
  <si>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</si>
  <si>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</si>
  <si>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</si>
  <si>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</si>
  <si>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</si>
  <si>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</si>
  <si>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</si>
  <si>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</si>
  <si>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</si>
  <si>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</si>
  <si>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</si>
  <si>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</si>
  <si>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</si>
  <si>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</si>
  <si>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</si>
  <si>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</si>
  <si>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</si>
  <si>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</si>
  <si>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</si>
  <si>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</si>
  <si>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</si>
  <si>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</si>
  <si>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</si>
  <si>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</si>
  <si>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</si>
  <si>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</si>
  <si>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</si>
  <si>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</si>
  <si>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</si>
  <si>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</si>
  <si>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</si>
  <si>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</si>
  <si>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</si>
  <si>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</si>
  <si>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</si>
  <si>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</si>
  <si>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</si>
  <si>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</si>
  <si>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</si>
  <si>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</si>
  <si>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</si>
  <si>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</si>
  <si>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</si>
  <si>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</si>
  <si>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</si>
  <si>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</si>
  <si>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</si>
  <si>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</si>
  <si>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</si>
  <si>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</si>
  <si>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</si>
  <si>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</si>
  <si>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</si>
  <si>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</si>
  <si>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</si>
  <si>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</si>
  <si>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</si>
  <si>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</si>
  <si>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</si>
  <si>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</si>
  <si>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</si>
  <si>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</si>
  <si>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</si>
  <si>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</si>
  <si>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</si>
  <si>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</si>
  <si>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</si>
  <si>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</si>
  <si>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</si>
  <si>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</si>
  <si>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</si>
  <si>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</si>
  <si>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</si>
  <si>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</si>
  <si>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</si>
  <si>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</si>
  <si>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</si>
  <si>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</si>
  <si>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</si>
  <si>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</si>
  <si>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</si>
  <si>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</si>
  <si>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</si>
  <si>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</si>
  <si>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</si>
  <si>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</si>
  <si>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</si>
  <si>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</si>
  <si>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</si>
  <si>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</si>
  <si>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</si>
  <si>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</si>
  <si>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</si>
  <si>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</si>
  <si>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</si>
  <si>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</si>
  <si>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</si>
  <si>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</si>
  <si>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</si>
  <si>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</si>
  <si>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</si>
  <si>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</si>
  <si>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</si>
  <si>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</si>
  <si>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</si>
  <si>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</si>
  <si>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</si>
  <si>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</si>
  <si>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</si>
  <si>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</si>
  <si>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</si>
  <si>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</si>
  <si>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</si>
  <si>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</si>
  <si>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</si>
  <si>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</si>
  <si>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</si>
  <si>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</si>
  <si>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</si>
  <si>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</si>
  <si>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</si>
  <si>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</si>
  <si>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</si>
  <si>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</si>
  <si>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</si>
  <si>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</si>
  <si>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</si>
  <si>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</si>
  <si>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</si>
  <si>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</si>
  <si>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</si>
  <si>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</si>
  <si>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</si>
  <si>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</si>
  <si>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</si>
  <si>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</si>
  <si>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</si>
  <si>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</si>
  <si>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</si>
  <si>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</si>
  <si>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</si>
  <si>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</si>
  <si>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</si>
  <si>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</si>
  <si>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</si>
  <si>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</si>
  <si>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</si>
  <si>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</si>
  <si>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</si>
  <si>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</si>
  <si>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</si>
  <si>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</si>
  <si>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</si>
  <si>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</si>
  <si>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</si>
  <si>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</si>
  <si>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</si>
  <si>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</si>
  <si>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</si>
  <si>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</si>
  <si>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</si>
  <si>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</si>
  <si>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</si>
  <si>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</si>
  <si>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</si>
  <si>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</si>
  <si>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</si>
  <si>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</si>
  <si>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</si>
  <si>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</si>
  <si>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</si>
  <si>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</si>
  <si>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</si>
  <si>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</si>
  <si>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</si>
  <si>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</si>
  <si>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</si>
  <si>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</si>
  <si>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</si>
  <si>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</si>
  <si>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</si>
  <si>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</si>
  <si>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</si>
  <si>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</si>
  <si>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</si>
  <si>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</si>
  <si>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</si>
  <si>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</si>
  <si>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</si>
  <si>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</si>
  <si>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</si>
  <si>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</si>
  <si>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</si>
  <si>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</si>
  <si>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</si>
  <si>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</si>
  <si>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</si>
  <si>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</si>
  <si>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</si>
  <si>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</si>
  <si>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</si>
  <si>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</si>
  <si>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</si>
  <si>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</si>
  <si>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</si>
  <si>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</si>
  <si>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</si>
  <si>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</si>
  <si>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</si>
  <si>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</si>
  <si>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</si>
  <si>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</si>
  <si>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</si>
  <si>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</si>
  <si>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</si>
  <si>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</si>
  <si>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</si>
  <si>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</si>
  <si>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</si>
  <si>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</si>
  <si>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</si>
  <si>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</si>
  <si>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</si>
  <si>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</si>
  <si>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</si>
  <si>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</si>
  <si>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</si>
  <si>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</si>
  <si>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</si>
  <si>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</si>
  <si>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</si>
  <si>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</si>
  <si>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</si>
  <si>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</si>
  <si>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</si>
  <si>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</si>
  <si>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</si>
  <si>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</si>
  <si>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</si>
  <si>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</si>
  <si>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</si>
  <si>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</si>
  <si>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</si>
  <si>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</si>
  <si>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</si>
  <si>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</si>
  <si>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</si>
  <si>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</si>
  <si>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</si>
  <si>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</si>
  <si>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</si>
  <si>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</si>
  <si>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</si>
  <si>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</si>
  <si>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</si>
  <si>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</si>
  <si>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</si>
  <si>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</si>
  <si>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</si>
  <si>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</si>
  <si>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</si>
  <si>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</si>
  <si>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</si>
  <si>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</si>
  <si>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</si>
  <si>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</si>
  <si>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</si>
  <si>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</si>
  <si>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</si>
  <si>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</si>
  <si>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</si>
  <si>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</si>
  <si>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</si>
  <si>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</si>
  <si>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</si>
  <si>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</si>
  <si>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</si>
  <si>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</si>
  <si>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</si>
  <si>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</si>
  <si>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</si>
  <si>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</si>
  <si>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</si>
  <si>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</si>
  <si>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</si>
  <si>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</si>
  <si>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</si>
  <si>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</si>
  <si>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</si>
  <si>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</si>
  <si>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</si>
  <si>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</si>
  <si>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</si>
  <si>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</si>
  <si>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</si>
  <si>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</si>
  <si>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</si>
  <si>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</si>
  <si>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</si>
  <si>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</si>
  <si>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</si>
  <si>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</si>
  <si>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</si>
  <si>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</si>
  <si>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</si>
  <si>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</si>
  <si>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</si>
  <si>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</si>
  <si>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</si>
  <si>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</si>
  <si>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</si>
  <si>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</si>
  <si>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</si>
  <si>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</si>
  <si>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</si>
  <si>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</si>
  <si>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</si>
  <si>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</si>
  <si>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</si>
  <si>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</si>
  <si>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</si>
  <si>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</si>
  <si>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</si>
  <si>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</si>
  <si>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</si>
  <si>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</si>
  <si>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</si>
  <si>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</si>
  <si>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</si>
  <si>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</si>
  <si>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</si>
  <si>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</si>
  <si>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</si>
  <si>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</si>
  <si>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</si>
  <si>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</si>
  <si>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</si>
  <si>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</si>
  <si>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</si>
  <si>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</si>
  <si>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</si>
  <si>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</si>
  <si>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</si>
  <si>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</si>
  <si>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</si>
  <si>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</si>
  <si>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</si>
  <si>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</si>
  <si>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</si>
  <si>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</si>
  <si>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</si>
  <si>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</si>
  <si>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</si>
  <si>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</si>
  <si>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</si>
  <si>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</si>
  <si>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</si>
  <si>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</si>
  <si>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</si>
  <si>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</si>
  <si>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</si>
  <si>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</si>
  <si>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</si>
  <si>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</si>
  <si>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</si>
  <si>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</si>
  <si>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</si>
  <si>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</si>
  <si>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</si>
  <si>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</si>
  <si>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</si>
  <si>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</si>
  <si>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</si>
  <si>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</si>
  <si>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</si>
  <si>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</si>
  <si>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</si>
  <si>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</si>
  <si>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</si>
  <si>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</si>
  <si>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</si>
  <si>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</si>
  <si>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</si>
  <si>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</si>
  <si>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</si>
  <si>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</si>
  <si>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</si>
  <si>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</si>
  <si>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</si>
  <si>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</si>
  <si>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</si>
  <si>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</si>
  <si>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</si>
  <si>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</si>
  <si>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</si>
  <si>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</si>
  <si>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</si>
  <si>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</si>
  <si>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</si>
  <si>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</si>
  <si>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</si>
  <si>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</si>
  <si>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</si>
  <si>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</si>
  <si>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</si>
  <si>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</si>
  <si>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</si>
  <si>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</si>
  <si>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</si>
  <si>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</si>
  <si>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</si>
  <si>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</si>
  <si>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</si>
  <si>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</si>
  <si>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</si>
  <si>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</si>
  <si>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</si>
  <si>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</si>
  <si>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</si>
  <si>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</si>
  <si>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</si>
  <si>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</si>
  <si>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</si>
  <si>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</si>
  <si>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</si>
  <si>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</si>
  <si>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</si>
  <si>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</si>
  <si>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</si>
  <si>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</si>
  <si>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</si>
  <si>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</si>
  <si>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</si>
  <si>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</si>
  <si>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</si>
  <si>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</si>
  <si>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</si>
  <si>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</si>
  <si>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</si>
  <si>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</si>
  <si>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</si>
  <si>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</si>
  <si>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</si>
  <si>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</si>
  <si>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</si>
  <si>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</si>
  <si>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</si>
  <si>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</si>
  <si>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</si>
  <si>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</si>
  <si>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</si>
  <si>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</si>
  <si>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</si>
  <si>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</si>
  <si>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</si>
  <si>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</si>
  <si>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</si>
  <si>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</si>
  <si>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</si>
  <si>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</si>
  <si>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</si>
  <si>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</si>
  <si>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</si>
  <si>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</si>
  <si>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</si>
  <si>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</si>
  <si>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</si>
  <si>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</si>
  <si>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</si>
  <si>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</si>
  <si>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</si>
  <si>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</si>
  <si>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</si>
  <si>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</si>
  <si>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</si>
  <si>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</si>
  <si>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</si>
  <si>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</si>
  <si>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</si>
  <si>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</si>
  <si>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</si>
  <si>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</si>
  <si>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</si>
  <si>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</si>
  <si>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</si>
  <si>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</si>
  <si>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</si>
  <si>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</si>
  <si>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</si>
  <si>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</si>
  <si>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</si>
  <si>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</si>
  <si>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</si>
  <si>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</si>
  <si>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</si>
  <si>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</si>
  <si>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</si>
  <si>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</si>
  <si>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</si>
  <si>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</si>
  <si>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</si>
  <si>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</si>
  <si>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</si>
  <si>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</si>
  <si>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</si>
  <si>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</si>
  <si>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</si>
  <si>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</si>
  <si>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</si>
  <si>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</si>
  <si>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</si>
  <si>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</si>
  <si>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</si>
  <si>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</si>
  <si>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</si>
  <si>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</si>
  <si>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</si>
  <si>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</si>
  <si>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</si>
  <si>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</si>
  <si>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</si>
  <si>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</si>
  <si>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</si>
  <si>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</si>
  <si>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</si>
  <si>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</si>
  <si>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</si>
  <si>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</si>
  <si>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</si>
  <si>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</si>
  <si>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</si>
  <si>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</si>
  <si>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</si>
  <si>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</si>
  <si>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</si>
  <si>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</si>
  <si>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</si>
  <si>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</si>
  <si>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</si>
  <si>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</si>
  <si>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</si>
  <si>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</si>
  <si>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</si>
  <si>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</si>
  <si>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</si>
  <si>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</si>
  <si>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</si>
  <si>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</si>
  <si>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</si>
  <si>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</si>
  <si>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</si>
  <si>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</si>
  <si>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</si>
  <si>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</si>
  <si>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</si>
  <si>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</si>
  <si>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</si>
  <si>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</si>
  <si>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</si>
  <si>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</si>
  <si>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</si>
  <si>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</si>
  <si>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</si>
  <si>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</si>
  <si>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</si>
  <si>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</si>
  <si>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</si>
  <si>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</si>
  <si>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</si>
  <si>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</si>
  <si>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</si>
  <si>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</si>
  <si>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</si>
  <si>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</si>
  <si>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</si>
  <si>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</si>
  <si>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</si>
  <si>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</si>
  <si>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</si>
  <si>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</si>
  <si>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</si>
  <si>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</si>
  <si>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</si>
  <si>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</si>
  <si>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</si>
  <si>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</si>
  <si>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</si>
  <si>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</si>
  <si>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</si>
  <si>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</si>
  <si>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</si>
  <si>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</si>
  <si>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</si>
  <si>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</si>
  <si>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</si>
  <si>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</si>
  <si>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</si>
  <si>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</si>
  <si>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</si>
  <si>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</si>
  <si>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</si>
  <si>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</si>
  <si>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</si>
  <si>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</si>
  <si>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</si>
  <si>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</si>
  <si>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</si>
  <si>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</si>
  <si>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</si>
  <si>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</si>
  <si>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</si>
  <si>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</si>
  <si>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</si>
  <si>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</si>
  <si>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</si>
  <si>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</si>
  <si>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</si>
  <si>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</si>
  <si>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</si>
  <si>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</si>
  <si>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</si>
  <si>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</si>
  <si>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</si>
  <si>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</si>
  <si>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</si>
  <si>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</si>
  <si>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</si>
  <si>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</si>
  <si>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</si>
  <si>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</si>
  <si>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</si>
  <si>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</si>
  <si>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</si>
  <si>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</si>
  <si>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</si>
  <si>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</si>
  <si>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</si>
  <si>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</si>
  <si>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</si>
  <si>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</si>
  <si>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</si>
  <si>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</si>
  <si>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</si>
  <si>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</si>
  <si>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</si>
  <si>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</si>
  <si>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</si>
  <si>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</si>
  <si>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</si>
  <si>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</si>
  <si>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</si>
  <si>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</si>
  <si>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</si>
  <si>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</si>
  <si>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</si>
  <si>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</si>
  <si>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</si>
  <si>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</si>
  <si>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</si>
  <si>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</si>
  <si>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</si>
  <si>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</si>
  <si>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</si>
  <si>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</si>
  <si>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</si>
  <si>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</si>
  <si>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</si>
  <si>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</si>
  <si>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</si>
  <si>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</si>
  <si>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</si>
  <si>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</si>
  <si>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</si>
  <si>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</si>
  <si>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</si>
  <si>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</si>
  <si>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</si>
  <si>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</si>
  <si>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</si>
  <si>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</si>
  <si>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</si>
  <si>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</si>
  <si>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</si>
  <si>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</si>
  <si>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</si>
  <si>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</si>
  <si>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</si>
  <si>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</si>
  <si>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</si>
  <si>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</si>
  <si>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</si>
  <si>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</si>
  <si>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</si>
  <si>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</si>
  <si>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</si>
  <si>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</si>
  <si>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</si>
  <si>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</si>
  <si>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</si>
  <si>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</si>
  <si>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</si>
  <si>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</si>
  <si>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</si>
  <si>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</si>
  <si>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</si>
  <si>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</si>
  <si>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</si>
  <si>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</si>
  <si>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</si>
  <si>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</si>
  <si>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</si>
  <si>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</si>
  <si>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</si>
  <si>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</si>
  <si>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</si>
  <si>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</si>
  <si>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</si>
  <si>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</si>
  <si>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</si>
  <si>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</si>
  <si>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</si>
  <si>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</si>
  <si>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</si>
  <si>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</si>
  <si>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</si>
  <si>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</si>
  <si>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</si>
  <si>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</si>
  <si>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</si>
  <si>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</si>
  <si>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</si>
  <si>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</si>
  <si>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</si>
  <si>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</si>
  <si>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</si>
  <si>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</si>
  <si>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</si>
  <si>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</si>
  <si>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</si>
  <si>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</si>
  <si>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</si>
  <si>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</si>
  <si>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</si>
  <si>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</si>
  <si>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</si>
  <si>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</si>
  <si>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</si>
  <si>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</si>
  <si>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</si>
  <si>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</si>
  <si>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</si>
  <si>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</si>
  <si>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</si>
  <si>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</si>
  <si>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</si>
  <si>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</si>
  <si>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</si>
  <si>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</si>
  <si>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</si>
  <si>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</si>
  <si>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</si>
  <si>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</si>
  <si>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</si>
  <si>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</si>
  <si>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</si>
  <si>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</si>
  <si>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</si>
  <si>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</si>
  <si>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</si>
  <si>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</si>
  <si>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</si>
  <si>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</si>
  <si>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</si>
  <si>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</si>
  <si>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</si>
  <si>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</si>
  <si>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</si>
  <si>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</si>
  <si>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</si>
  <si>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</si>
  <si>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</si>
  <si>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</si>
  <si>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</si>
  <si>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</si>
  <si>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</si>
  <si>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</si>
  <si>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</si>
  <si>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</si>
  <si>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</si>
  <si>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</si>
  <si>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</si>
  <si>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</si>
  <si>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</si>
  <si>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</si>
  <si>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</si>
  <si>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</si>
  <si>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</si>
  <si>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</si>
  <si>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</si>
  <si>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</si>
  <si>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</si>
  <si>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</si>
  <si>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</si>
  <si>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</si>
  <si>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</si>
  <si>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</si>
  <si>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</si>
  <si>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</si>
  <si>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</si>
  <si>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</si>
  <si>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</si>
  <si>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</si>
  <si>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</si>
  <si>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</si>
  <si>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</si>
  <si>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</si>
  <si>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</si>
  <si>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</si>
  <si>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</si>
  <si>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</si>
  <si>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</si>
  <si>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</si>
  <si>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</si>
  <si>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</si>
  <si>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</si>
  <si>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</si>
  <si>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</si>
  <si>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</si>
  <si>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</si>
  <si>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</si>
  <si>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</si>
  <si>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</si>
  <si>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</si>
  <si>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</si>
  <si>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</si>
  <si>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</si>
  <si>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</si>
  <si>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</si>
  <si>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</si>
  <si>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</si>
  <si>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</si>
  <si>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</si>
  <si>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</si>
  <si>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</si>
  <si>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</si>
  <si>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</si>
  <si>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</si>
  <si>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</si>
  <si>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</si>
  <si>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</si>
  <si>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</si>
  <si>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</si>
  <si>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</si>
  <si>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</si>
  <si>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</si>
  <si>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</si>
  <si>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</si>
  <si>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</si>
  <si>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</si>
  <si>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</si>
  <si>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</si>
  <si>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</si>
  <si>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</si>
  <si>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</si>
  <si>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</si>
  <si>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</si>
  <si>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</si>
  <si>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</si>
  <si>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</si>
  <si>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</si>
  <si>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</si>
  <si>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</si>
  <si>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</si>
  <si>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</si>
  <si>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</si>
  <si>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</si>
  <si>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</si>
  <si>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</si>
  <si>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</si>
  <si>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</si>
  <si>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</si>
  <si>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</si>
  <si>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</si>
  <si>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</si>
  <si>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</si>
  <si>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</si>
  <si>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</si>
  <si>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</si>
  <si>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</si>
  <si>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</si>
  <si>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</si>
  <si>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</si>
  <si>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</si>
  <si>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</si>
  <si>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</si>
  <si>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</si>
  <si>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</si>
  <si>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</si>
  <si>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</si>
  <si>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</si>
  <si>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</si>
  <si>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</si>
  <si>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</si>
  <si>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</si>
  <si>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</si>
  <si>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</si>
  <si>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</si>
  <si>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</si>
  <si>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</si>
  <si>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</si>
  <si>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</si>
  <si>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</si>
  <si>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</si>
  <si>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</si>
  <si>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</si>
  <si>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</si>
  <si>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</si>
  <si>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</si>
  <si>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</si>
  <si>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</si>
  <si>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</si>
  <si>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</si>
  <si>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</si>
  <si>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</si>
  <si>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</si>
  <si>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</si>
  <si>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</si>
  <si>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</si>
  <si>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</si>
  <si>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</si>
  <si>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</si>
  <si>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</si>
  <si>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</si>
  <si>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</si>
  <si>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</si>
  <si>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</si>
  <si>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</si>
  <si>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</si>
  <si>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</si>
  <si>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</si>
  <si>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</si>
  <si>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</si>
  <si>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</si>
  <si>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</si>
  <si>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</si>
  <si>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</si>
  <si>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</si>
  <si>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</si>
  <si>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</si>
  <si>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</si>
  <si>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</si>
  <si>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</si>
  <si>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</si>
  <si>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</si>
  <si>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</si>
  <si>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</si>
  <si>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</si>
  <si>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</si>
  <si>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</si>
  <si>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</si>
  <si>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</si>
  <si>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</si>
  <si>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</si>
  <si>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</si>
  <si>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</si>
  <si>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</si>
  <si>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</si>
  <si>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</si>
  <si>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</si>
  <si>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</si>
  <si>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</si>
  <si>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</si>
  <si>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</si>
  <si>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</si>
  <si>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</si>
  <si>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</si>
  <si>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</si>
  <si>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</si>
  <si>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</si>
  <si>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</si>
  <si>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</si>
  <si>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</si>
  <si>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</si>
  <si>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</si>
  <si>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</si>
  <si>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</si>
  <si>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</si>
  <si>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</si>
  <si>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</si>
  <si>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</si>
  <si>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</si>
  <si>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</si>
  <si>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</si>
  <si>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</si>
  <si>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</si>
  <si>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</si>
  <si>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</si>
  <si>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</si>
  <si>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</si>
  <si>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</si>
  <si>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</si>
  <si>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</si>
  <si>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</si>
  <si>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</si>
  <si>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</si>
  <si>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</si>
  <si>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</si>
  <si>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</si>
  <si>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</si>
  <si>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</si>
  <si>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</si>
  <si>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</si>
  <si>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</si>
  <si>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</si>
  <si>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</si>
  <si>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</si>
  <si>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</si>
  <si>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</si>
  <si>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</si>
  <si>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</si>
  <si>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</si>
  <si>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</si>
  <si>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</si>
  <si>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</si>
  <si>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</si>
  <si>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</si>
  <si>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</si>
  <si>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</si>
  <si>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</si>
  <si>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</si>
  <si>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</si>
  <si>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</si>
  <si>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</si>
  <si>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</si>
  <si>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</si>
  <si>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</si>
  <si>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</si>
  <si>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</si>
  <si>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</si>
  <si>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</si>
  <si>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</si>
  <si>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</si>
  <si>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</si>
  <si>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</si>
  <si>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</si>
  <si>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</si>
  <si>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</si>
  <si>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</si>
  <si>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</si>
  <si>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</si>
  <si>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</si>
  <si>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</si>
  <si>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</si>
  <si>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</si>
  <si>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</si>
  <si>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</si>
  <si>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</si>
  <si>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</si>
  <si>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</si>
  <si>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</si>
  <si>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</si>
  <si>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</si>
  <si>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</si>
  <si>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</si>
  <si>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</si>
  <si>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</si>
  <si>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</si>
  <si>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</si>
  <si>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</si>
  <si>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</si>
  <si>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</si>
  <si>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</si>
  <si>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</si>
  <si>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</si>
  <si>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</si>
  <si>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</si>
  <si>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</si>
  <si>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</si>
  <si>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</si>
  <si>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</si>
  <si>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</si>
  <si>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</si>
  <si>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</si>
  <si>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</si>
  <si>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</si>
  <si>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</si>
  <si>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</si>
  <si>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</si>
  <si>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</si>
  <si>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</si>
  <si>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</si>
  <si>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</si>
  <si>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</si>
  <si>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</si>
  <si>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</si>
  <si>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</si>
  <si>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</si>
  <si>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</si>
  <si>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</si>
  <si>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</si>
  <si>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</si>
  <si>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</si>
  <si>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</si>
  <si>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</si>
  <si>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</si>
  <si>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</si>
  <si>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</si>
  <si>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</si>
  <si>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</si>
  <si>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</si>
  <si>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</si>
  <si>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</si>
  <si>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</si>
  <si>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</si>
  <si>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</si>
  <si>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</si>
  <si>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</si>
  <si>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</si>
  <si>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</si>
  <si>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</si>
  <si>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</si>
  <si>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</si>
  <si>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</si>
  <si>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</si>
  <si>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</si>
  <si>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</si>
  <si>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</si>
  <si>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</si>
  <si>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</si>
  <si>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</si>
  <si>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</si>
  <si>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</si>
  <si>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</si>
  <si>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</si>
  <si>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</si>
  <si>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</si>
  <si>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</si>
  <si>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</si>
  <si>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</si>
  <si>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</si>
  <si>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</si>
  <si>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</si>
  <si>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</si>
  <si>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</si>
  <si>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</si>
  <si>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</si>
  <si>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</si>
  <si>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</si>
  <si>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</si>
  <si>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</si>
  <si>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</si>
  <si>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</si>
  <si>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</si>
  <si>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</si>
  <si>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</si>
  <si>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</si>
  <si>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</si>
  <si>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</si>
  <si>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</si>
  <si>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</si>
  <si>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</si>
  <si>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</si>
  <si>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</si>
  <si>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</si>
  <si>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</si>
  <si>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</si>
  <si>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</si>
  <si>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</si>
  <si>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</si>
  <si>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</si>
  <si>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</si>
  <si>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</si>
  <si>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</si>
  <si>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</si>
  <si>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</si>
  <si>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</si>
  <si>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</si>
  <si>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</si>
  <si>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</si>
  <si>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</si>
  <si>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</si>
  <si>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</si>
  <si>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</si>
  <si>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</si>
  <si>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</si>
  <si>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</si>
  <si>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</si>
  <si>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</si>
  <si>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</si>
  <si>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</si>
  <si>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</si>
  <si>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</si>
  <si>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</si>
  <si>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</si>
  <si>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</si>
  <si>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</si>
  <si>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</si>
  <si>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</si>
  <si>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</si>
  <si>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</si>
  <si>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</si>
  <si>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</si>
  <si>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</si>
  <si>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</si>
  <si>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</si>
  <si>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</si>
  <si>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</si>
  <si>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</si>
  <si>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</si>
  <si>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</si>
  <si>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</si>
  <si>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</si>
  <si>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</si>
  <si>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</si>
  <si>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</si>
  <si>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</si>
  <si>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</si>
  <si>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</si>
  <si>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</si>
  <si>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</si>
  <si>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</si>
  <si>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</si>
  <si>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</si>
  <si>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</si>
  <si>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</si>
  <si>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</si>
  <si>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</si>
  <si>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</si>
  <si>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</si>
  <si>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</si>
  <si>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</si>
  <si>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</si>
  <si>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</si>
  <si>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</si>
  <si>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</si>
  <si>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</si>
  <si>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</si>
  <si>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</si>
  <si>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</si>
  <si>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</si>
  <si>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</si>
  <si>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</si>
  <si>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</si>
  <si>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</si>
  <si>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</si>
  <si>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</si>
  <si>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</si>
  <si>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</si>
  <si>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</si>
  <si>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</si>
  <si>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</si>
  <si>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</si>
  <si>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</si>
  <si>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</si>
  <si>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</si>
  <si>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</si>
  <si>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</si>
  <si>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</si>
  <si>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</si>
  <si>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</si>
  <si>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</si>
  <si>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</si>
  <si>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</si>
  <si>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</si>
  <si>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</si>
  <si>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</si>
  <si>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</si>
  <si>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</si>
  <si>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</si>
  <si>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</si>
  <si>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</si>
  <si>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</si>
  <si>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</si>
  <si>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</si>
  <si>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</si>
  <si>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</si>
  <si>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</si>
  <si>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</si>
  <si>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</si>
  <si>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</si>
  <si>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</si>
  <si>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</si>
  <si>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</si>
  <si>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</si>
  <si>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</si>
  <si>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</si>
  <si>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</si>
  <si>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</si>
  <si>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</si>
  <si>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</si>
  <si>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</si>
  <si>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</si>
  <si>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</si>
  <si>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</si>
  <si>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</si>
  <si>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</si>
  <si>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</si>
  <si>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</si>
  <si>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</si>
  <si>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</si>
  <si>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</si>
  <si>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</si>
  <si>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</si>
  <si>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</si>
  <si>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</si>
  <si>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</si>
  <si>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</si>
  <si>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</si>
  <si>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</si>
  <si>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</si>
  <si>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</si>
  <si>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</si>
  <si>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</si>
  <si>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</si>
  <si>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</si>
  <si>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</si>
  <si>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</si>
  <si>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</si>
  <si>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</si>
  <si>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</si>
  <si>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</si>
  <si>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</si>
  <si>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</si>
  <si>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</si>
  <si>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</si>
  <si>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</si>
  <si>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</si>
  <si>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</si>
  <si>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</si>
  <si>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</si>
  <si>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</si>
  <si>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</si>
  <si>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</si>
  <si>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</si>
  <si>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</si>
  <si>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</si>
  <si>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</si>
  <si>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</si>
  <si>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</si>
  <si>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</si>
  <si>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</si>
  <si>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</si>
  <si>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</si>
  <si>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</si>
  <si>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</si>
  <si>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</si>
  <si>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</si>
  <si>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</si>
  <si>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</si>
  <si>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</si>
  <si>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</si>
  <si>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</si>
  <si>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</si>
  <si>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</si>
  <si>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</si>
  <si>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</si>
  <si>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</si>
  <si>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</si>
  <si>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</si>
  <si>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</si>
  <si>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</si>
  <si>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</si>
  <si>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</si>
  <si>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</si>
  <si>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</si>
  <si>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</si>
  <si>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</si>
  <si>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</si>
  <si>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</si>
  <si>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</si>
  <si>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</si>
  <si>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</si>
  <si>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</si>
  <si>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</si>
  <si>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</si>
  <si>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</si>
  <si>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</si>
  <si>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</si>
  <si>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</si>
  <si>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</si>
  <si>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</si>
  <si>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</si>
  <si>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</si>
  <si>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</si>
  <si>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</si>
  <si>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</si>
  <si>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</si>
  <si>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</si>
  <si>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</si>
  <si>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</si>
  <si>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</si>
  <si>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</si>
  <si>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</si>
  <si>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</si>
  <si>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</si>
  <si>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</si>
  <si>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</si>
  <si>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</si>
  <si>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</si>
  <si>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</si>
  <si>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</si>
  <si>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</si>
  <si>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</si>
  <si>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</si>
  <si>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</si>
  <si>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</si>
  <si>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</si>
  <si>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</si>
  <si>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</si>
  <si>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</si>
  <si>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</si>
  <si>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</si>
  <si>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</si>
  <si>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</si>
  <si>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</si>
  <si>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</si>
  <si>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</si>
  <si>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</si>
  <si>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</si>
  <si>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</si>
  <si>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</si>
  <si>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</si>
  <si>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</si>
  <si>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</si>
  <si>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</si>
  <si>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</si>
  <si>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</si>
  <si>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</si>
  <si>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</si>
  <si>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</si>
  <si>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</si>
  <si>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</si>
  <si>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</si>
  <si>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</si>
  <si>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</si>
  <si>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</si>
  <si>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</si>
  <si>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</si>
  <si>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</si>
  <si>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</si>
  <si>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</si>
  <si>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</si>
  <si>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</si>
  <si>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</si>
  <si>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</si>
  <si>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</si>
  <si>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</si>
  <si>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</si>
  <si>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</si>
  <si>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</si>
  <si>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</si>
  <si>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</si>
  <si>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</si>
  <si>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</si>
  <si>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</si>
  <si>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</si>
  <si>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</si>
  <si>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</si>
  <si>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</si>
  <si>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</si>
  <si>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</si>
  <si>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</si>
  <si>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</si>
  <si>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</si>
  <si>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</si>
  <si>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</si>
  <si>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</si>
  <si>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</si>
  <si>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</si>
  <si>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</si>
  <si>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</si>
  <si>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</si>
  <si>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</si>
  <si>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</si>
  <si>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</si>
  <si>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</si>
  <si>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</si>
  <si>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</si>
  <si>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</si>
  <si>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</si>
  <si>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</si>
  <si>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</si>
  <si>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</si>
  <si>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</si>
  <si>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</si>
  <si>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</si>
  <si>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</si>
  <si>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</si>
  <si>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</si>
  <si>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</si>
  <si>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</si>
  <si>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</si>
  <si>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</si>
  <si>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</si>
  <si>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</si>
  <si>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</si>
  <si>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</si>
  <si>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</si>
  <si>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</si>
  <si>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</si>
  <si>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</si>
  <si>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</si>
  <si>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</si>
  <si>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</si>
  <si>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</si>
  <si>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</si>
  <si>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</si>
  <si>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</si>
  <si>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</si>
  <si>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</si>
  <si>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</si>
  <si>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</si>
  <si>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</si>
  <si>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</si>
  <si>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</si>
  <si>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</si>
  <si>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</si>
  <si>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</si>
  <si>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</si>
  <si>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</si>
  <si>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</si>
  <si>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</si>
  <si>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</si>
  <si>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</si>
  <si>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</si>
  <si>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</si>
  <si>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</si>
  <si>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</si>
  <si>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</si>
  <si>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</si>
  <si>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</si>
  <si>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</si>
  <si>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</si>
  <si>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</si>
  <si>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</si>
  <si>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</si>
  <si>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</si>
  <si>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</si>
  <si>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</si>
  <si>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</si>
  <si>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</si>
  <si>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</si>
  <si>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</si>
  <si>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</si>
  <si>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</si>
  <si>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</si>
  <si>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</si>
  <si>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</si>
  <si>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</si>
  <si>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</si>
  <si>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</si>
  <si>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</si>
  <si>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</si>
  <si>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</si>
  <si>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</si>
  <si>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</si>
  <si>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</si>
  <si>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</si>
  <si>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</si>
  <si>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</si>
  <si>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</si>
  <si>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</si>
  <si>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</si>
  <si>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</si>
  <si>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</si>
  <si>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</si>
  <si>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</si>
  <si>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</si>
  <si>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</si>
  <si>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</si>
  <si>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</si>
  <si>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</si>
  <si>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</si>
  <si>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</si>
  <si>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</si>
  <si>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</si>
  <si>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</si>
  <si>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</si>
  <si>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</si>
  <si>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</si>
  <si>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</si>
  <si>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</si>
  <si>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</si>
  <si>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</si>
  <si>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</si>
  <si>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</si>
  <si>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</si>
  <si>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</si>
  <si>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</si>
  <si>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</si>
  <si>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</si>
  <si>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</si>
  <si>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</si>
  <si>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</si>
  <si>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</si>
  <si>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</si>
  <si>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</si>
  <si>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</si>
  <si>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</si>
  <si>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</si>
  <si>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</si>
  <si>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</si>
  <si>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</si>
  <si>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</si>
  <si>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</si>
  <si>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</si>
  <si>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</si>
  <si>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</si>
  <si>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</si>
  <si>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</si>
  <si>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</si>
  <si>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</si>
  <si>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</si>
  <si>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</si>
  <si>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</si>
  <si>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</si>
  <si>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</si>
  <si>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</si>
  <si>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</si>
  <si>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</si>
  <si>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</si>
  <si>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</si>
  <si>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</si>
  <si>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</si>
  <si>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</si>
  <si>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</si>
  <si>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</si>
  <si>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</si>
  <si>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</si>
  <si>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</si>
  <si>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</si>
  <si>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</si>
  <si>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</si>
  <si>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</si>
  <si>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</si>
  <si>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</si>
  <si>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</si>
  <si>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</si>
  <si>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</si>
  <si>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</si>
  <si>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</si>
  <si>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</si>
  <si>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</si>
  <si>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</si>
  <si>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</si>
  <si>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</si>
  <si>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</si>
  <si>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</si>
  <si>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</si>
  <si>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</si>
  <si>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</si>
  <si>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</si>
  <si>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</si>
  <si>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</si>
  <si>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</si>
  <si>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</si>
  <si>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</si>
  <si>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</si>
  <si>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</si>
  <si>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</si>
  <si>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</si>
  <si>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</si>
  <si>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</si>
  <si>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</si>
  <si>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</si>
  <si>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</si>
  <si>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</si>
  <si>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</si>
  <si>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</si>
  <si>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</si>
  <si>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</si>
  <si>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</si>
  <si>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</si>
  <si>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</si>
  <si>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</si>
  <si>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</si>
  <si>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</si>
  <si>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</si>
  <si>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</si>
  <si>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</si>
  <si>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</si>
  <si>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</si>
  <si>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</si>
  <si>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</si>
  <si>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</si>
  <si>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</si>
  <si>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</si>
  <si>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</si>
  <si>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</si>
  <si>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</si>
  <si>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</si>
  <si>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</si>
  <si>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</si>
  <si>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</si>
  <si>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</si>
  <si>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</si>
  <si>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</si>
  <si>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</si>
  <si>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</si>
  <si>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</si>
  <si>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</si>
  <si>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</si>
  <si>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</si>
  <si>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</si>
  <si>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</si>
  <si>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</si>
  <si>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</si>
  <si>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</si>
  <si>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</si>
  <si>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</si>
  <si>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</si>
  <si>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</si>
  <si>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</si>
  <si>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</si>
  <si>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</si>
  <si>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</si>
  <si>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</si>
  <si>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</si>
  <si>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</si>
  <si>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</si>
  <si>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</si>
  <si>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</si>
  <si>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</si>
  <si>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</si>
  <si>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</si>
  <si>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</si>
  <si>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</si>
  <si>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</si>
  <si>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</si>
  <si>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</si>
  <si>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</si>
  <si>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</si>
  <si>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</si>
  <si>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</si>
  <si>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</si>
  <si>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</si>
  <si>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</si>
  <si>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</si>
  <si>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</si>
  <si>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</si>
  <si>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</si>
  <si>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</si>
  <si>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</si>
  <si>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</si>
  <si>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</si>
  <si>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</si>
  <si>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</si>
  <si>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</si>
  <si>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</si>
  <si>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</si>
  <si>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</si>
  <si>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</si>
  <si>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</si>
  <si>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</si>
  <si>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</si>
  <si>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</si>
  <si>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</si>
  <si>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</si>
  <si>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</si>
  <si>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</si>
  <si>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</si>
  <si>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</si>
  <si>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</si>
  <si>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</si>
  <si>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</si>
  <si>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</si>
  <si>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</si>
  <si>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</si>
  <si>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</si>
  <si>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</si>
  <si>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</si>
  <si>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</si>
  <si>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</si>
  <si>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</si>
  <si>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</si>
  <si>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</si>
  <si>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</si>
  <si>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</si>
  <si>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</si>
  <si>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</si>
  <si>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</si>
  <si>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</si>
  <si>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</si>
  <si>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</si>
  <si>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</si>
  <si>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</si>
  <si>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</si>
  <si>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</si>
  <si>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</si>
  <si>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</si>
  <si>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</si>
  <si>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</si>
  <si>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</si>
  <si>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</si>
  <si>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</si>
  <si>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</si>
  <si>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</si>
  <si>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</si>
  <si>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</si>
  <si>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</si>
  <si>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</si>
  <si>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</si>
  <si>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</si>
  <si>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</si>
  <si>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</si>
  <si>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</si>
  <si>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</si>
  <si>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</si>
  <si>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</si>
  <si>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</si>
  <si>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</si>
  <si>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</si>
  <si>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</si>
  <si>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</si>
  <si>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</si>
  <si>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</si>
  <si>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</si>
  <si>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</si>
  <si>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</si>
  <si>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</si>
  <si>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</si>
  <si>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</si>
  <si>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</si>
  <si>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</si>
  <si>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</si>
  <si>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</si>
  <si>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</si>
  <si>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</si>
  <si>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</si>
  <si>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</si>
  <si>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</si>
  <si>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</si>
  <si>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</si>
  <si>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</si>
  <si>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</si>
  <si>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</si>
  <si>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</si>
  <si>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</si>
  <si>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</si>
  <si>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</si>
  <si>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</si>
  <si>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</si>
  <si>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</si>
  <si>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</si>
  <si>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</si>
  <si>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</si>
  <si>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</si>
  <si>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</si>
  <si>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</si>
  <si>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</si>
  <si>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</si>
  <si>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</si>
  <si>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</si>
  <si>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</si>
  <si>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</si>
  <si>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</si>
  <si>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</si>
  <si>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</si>
  <si>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</si>
  <si>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</si>
  <si>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</si>
  <si>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</si>
  <si>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</si>
  <si>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</si>
  <si>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</si>
  <si>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</si>
  <si>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</si>
  <si>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</si>
  <si>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</si>
  <si>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</si>
  <si>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</si>
  <si>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</si>
  <si>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</si>
  <si>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</si>
  <si>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</si>
  <si>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</si>
  <si>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</si>
  <si>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</si>
  <si>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</si>
  <si>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</si>
  <si>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</si>
  <si>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</si>
  <si>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</si>
  <si>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</si>
  <si>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</si>
  <si>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</si>
  <si>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</si>
  <si>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</si>
  <si>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</si>
  <si>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</si>
  <si>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</si>
  <si>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</si>
  <si>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</si>
  <si>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</si>
  <si>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</si>
  <si>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</si>
  <si>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</si>
  <si>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</si>
  <si>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</si>
  <si>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</si>
  <si>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</si>
  <si>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</si>
  <si>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</si>
  <si>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</si>
  <si>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</si>
  <si>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</si>
  <si>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</si>
  <si>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</si>
  <si>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</si>
  <si>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</si>
  <si>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</si>
  <si>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</si>
  <si>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</si>
  <si>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</si>
  <si>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</si>
  <si>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</si>
  <si>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</si>
  <si>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</si>
  <si>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</si>
  <si>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</si>
  <si>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</si>
  <si>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</si>
  <si>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</si>
  <si>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</si>
  <si>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</si>
  <si>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</si>
  <si>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</si>
  <si>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</si>
  <si>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</si>
  <si>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</si>
  <si>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</si>
  <si>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</si>
  <si>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</si>
  <si>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</si>
  <si>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</si>
  <si>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</si>
  <si>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</si>
  <si>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</si>
  <si>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</si>
  <si>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</si>
  <si>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</si>
  <si>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</si>
  <si>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</si>
  <si>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</si>
  <si>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</si>
  <si>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</si>
  <si>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</si>
  <si>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</si>
  <si>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</si>
  <si>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</si>
  <si>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</si>
  <si>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</si>
  <si>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</si>
  <si>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</si>
  <si>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</si>
  <si>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</si>
  <si>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</si>
  <si>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</si>
  <si>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</si>
  <si>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</si>
  <si>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</si>
  <si>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</si>
  <si>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</si>
  <si>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</si>
  <si>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</si>
  <si>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</si>
  <si>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</si>
  <si>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</si>
  <si>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</si>
  <si>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</si>
  <si>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</si>
  <si>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</si>
  <si>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</si>
  <si>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</si>
  <si>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</si>
  <si>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</si>
  <si>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</si>
  <si>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</si>
  <si>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</si>
  <si>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</si>
  <si>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</si>
  <si>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</si>
  <si>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</si>
  <si>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</si>
  <si>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</si>
  <si>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</si>
  <si>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</si>
  <si>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</si>
  <si>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</si>
  <si>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</si>
  <si>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</si>
  <si>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</si>
  <si>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</si>
  <si>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</si>
  <si>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</si>
  <si>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</si>
  <si>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</si>
  <si>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</si>
  <si>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</si>
  <si>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</si>
  <si>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</si>
  <si>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</si>
  <si>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</si>
  <si>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</si>
  <si>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</si>
  <si>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</si>
  <si>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</si>
  <si>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</si>
  <si>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</si>
  <si>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</si>
  <si>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</si>
  <si>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</si>
  <si>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</si>
  <si>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</si>
  <si>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</si>
  <si>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</si>
  <si>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</si>
  <si>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</si>
  <si>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</si>
  <si>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</si>
  <si>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</si>
  <si>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</si>
  <si>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</si>
  <si>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</si>
  <si>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</si>
  <si>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</si>
  <si>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</si>
  <si>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</si>
  <si>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</si>
  <si>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</si>
  <si>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</si>
  <si>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</si>
  <si>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</si>
  <si>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</si>
  <si>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</si>
  <si>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</si>
  <si>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</si>
  <si>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</si>
  <si>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</si>
  <si>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</si>
  <si>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</si>
  <si>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</si>
  <si>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</si>
  <si>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</si>
  <si>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</si>
  <si>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</si>
  <si>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</si>
  <si>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</si>
  <si>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</si>
  <si>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</si>
  <si>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</si>
  <si>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</si>
  <si>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</si>
  <si>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</si>
  <si>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</si>
  <si>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</si>
  <si>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</si>
  <si>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</si>
  <si>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</si>
  <si>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</si>
  <si>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</si>
  <si>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</si>
  <si>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</si>
  <si>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</si>
  <si>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</si>
  <si>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</si>
  <si>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</si>
  <si>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</si>
  <si>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</si>
  <si>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</si>
  <si>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</si>
  <si>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</si>
  <si>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</si>
  <si>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</si>
  <si>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</si>
  <si>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</si>
  <si>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</si>
  <si>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</si>
  <si>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</si>
  <si>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</si>
  <si>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</si>
  <si>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</si>
  <si>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</si>
  <si>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</si>
  <si>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</si>
  <si>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</si>
  <si>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</si>
  <si>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</si>
  <si>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</si>
  <si>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</si>
  <si>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</si>
  <si>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</si>
  <si>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</si>
  <si>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</si>
  <si>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</si>
  <si>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</si>
  <si>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</si>
  <si>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</si>
  <si>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</si>
  <si>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</si>
  <si>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</si>
  <si>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</si>
  <si>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</si>
  <si>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</si>
  <si>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</si>
  <si>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</si>
  <si>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</si>
  <si>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</si>
  <si>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</si>
  <si>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</si>
  <si>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</si>
  <si>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</si>
  <si>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</si>
  <si>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</si>
  <si>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</si>
  <si>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</si>
  <si>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</si>
  <si>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</si>
  <si>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</si>
  <si>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</si>
  <si>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</si>
  <si>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</si>
  <si>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</si>
  <si>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</si>
  <si>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</si>
  <si>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</si>
  <si>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</si>
  <si>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</si>
  <si>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</si>
  <si>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</si>
  <si>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</si>
  <si>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</si>
  <si>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</si>
  <si>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</si>
  <si>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</si>
  <si>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</si>
  <si>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</si>
  <si>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</si>
  <si>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</si>
  <si>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</si>
  <si>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</si>
  <si>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</si>
  <si>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</si>
  <si>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</si>
  <si>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</si>
  <si>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</si>
  <si>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</si>
  <si>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</si>
  <si>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</si>
  <si>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</si>
  <si>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</si>
  <si>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</si>
  <si>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</si>
  <si>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</si>
  <si>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</si>
  <si>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</si>
  <si>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</si>
  <si>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</si>
  <si>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</si>
  <si>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</si>
  <si>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</si>
  <si>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</si>
  <si>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</si>
  <si>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</si>
  <si>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</si>
  <si>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</si>
  <si>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</si>
  <si>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</si>
  <si>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</si>
  <si>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</si>
  <si>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</si>
  <si>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</si>
  <si>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</si>
  <si>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</si>
  <si>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</si>
  <si>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</si>
  <si>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</si>
  <si>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</si>
  <si>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</si>
  <si>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</si>
  <si>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</si>
  <si>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</si>
  <si>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</si>
  <si>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</si>
  <si>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</si>
  <si>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</si>
  <si>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</si>
  <si>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</si>
  <si>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</si>
  <si>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</si>
  <si>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</si>
  <si>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</si>
  <si>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</si>
  <si>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</si>
  <si>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</si>
  <si>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</si>
  <si>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</si>
  <si>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</si>
  <si>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</si>
  <si>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</si>
  <si>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</si>
  <si>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</si>
  <si>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</si>
  <si>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</si>
  <si>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</si>
  <si>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</si>
  <si>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</si>
  <si>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</si>
  <si>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</si>
  <si>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</si>
  <si>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</si>
  <si>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</si>
  <si>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</si>
  <si>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</si>
  <si>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</si>
  <si>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</si>
  <si>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</si>
  <si>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</si>
  <si>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</si>
  <si>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</si>
  <si>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</si>
  <si>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</si>
  <si>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</si>
  <si>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</si>
  <si>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</si>
  <si>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</si>
  <si>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</si>
  <si>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</si>
  <si>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</si>
  <si>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</si>
  <si>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</si>
  <si>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</si>
  <si>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</si>
  <si>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</si>
  <si>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</si>
  <si>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</si>
  <si>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</si>
  <si>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</si>
  <si>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</si>
  <si>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</si>
  <si>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</si>
  <si>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</si>
  <si>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</si>
  <si>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</si>
  <si>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</si>
  <si>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</si>
  <si>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</si>
  <si>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</si>
  <si>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</si>
  <si>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</si>
  <si>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</si>
  <si>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</si>
  <si>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</si>
  <si>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</si>
  <si>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</si>
  <si>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</si>
  <si>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</si>
  <si>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</si>
  <si>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</si>
  <si>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</si>
  <si>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</si>
  <si>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</si>
  <si>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</si>
  <si>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</si>
  <si>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</si>
  <si>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</si>
  <si>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</si>
  <si>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</si>
  <si>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</si>
  <si>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</si>
  <si>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</si>
  <si>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</si>
  <si>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</si>
  <si>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</si>
  <si>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</si>
  <si>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</si>
  <si>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</si>
  <si>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</si>
  <si>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</si>
  <si>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</si>
  <si>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</si>
  <si>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</si>
  <si>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</si>
  <si>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</si>
  <si>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</si>
  <si>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</si>
  <si>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</si>
  <si>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</si>
  <si>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</si>
  <si>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</si>
  <si>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</si>
  <si>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</si>
  <si>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</si>
  <si>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</si>
  <si>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</si>
  <si>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</si>
  <si>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</si>
  <si>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</si>
  <si>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</si>
  <si>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</si>
  <si>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</si>
  <si>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</si>
  <si>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</si>
  <si>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</si>
  <si>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</si>
  <si>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</si>
  <si>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</si>
  <si>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</si>
  <si>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</si>
  <si>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</si>
  <si>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</si>
  <si>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</si>
  <si>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</si>
  <si>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</si>
  <si>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</si>
  <si>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</si>
  <si>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</si>
  <si>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</si>
  <si>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</si>
  <si>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</si>
  <si>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</si>
  <si>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</si>
  <si>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</si>
  <si>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</si>
  <si>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</si>
  <si>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</si>
  <si>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</si>
  <si>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</si>
  <si>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</si>
  <si>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</si>
  <si>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</si>
  <si>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</si>
  <si>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</si>
  <si>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</si>
  <si>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</si>
  <si>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</si>
  <si>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</si>
  <si>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</si>
  <si>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</si>
  <si>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</si>
  <si>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</si>
  <si>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</si>
  <si>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</si>
  <si>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</si>
  <si>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</si>
  <si>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</si>
  <si>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</si>
  <si>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</si>
  <si>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</si>
  <si>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</si>
  <si>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</si>
  <si>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</si>
  <si>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</si>
  <si>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</si>
  <si>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</si>
  <si>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</si>
  <si>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</si>
  <si>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</si>
  <si>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</si>
  <si>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</si>
  <si>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</si>
  <si>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</si>
  <si>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</si>
  <si>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</si>
  <si>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</si>
  <si>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</si>
  <si>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</si>
  <si>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</si>
  <si>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</si>
  <si>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</si>
  <si>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</si>
  <si>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</si>
  <si>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</si>
  <si>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</si>
  <si>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</si>
  <si>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</si>
  <si>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</si>
  <si>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</si>
  <si>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</si>
  <si>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</si>
  <si>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</si>
  <si>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</si>
  <si>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</si>
  <si>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</si>
  <si>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</si>
  <si>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</si>
  <si>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</si>
  <si>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</si>
  <si>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</si>
  <si>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</si>
  <si>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</si>
  <si>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</si>
  <si>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</si>
  <si>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</si>
  <si>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</si>
  <si>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</si>
  <si>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</si>
  <si>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</si>
  <si>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</si>
  <si>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</si>
  <si>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</si>
  <si>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</si>
  <si>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</si>
  <si>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</si>
  <si>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</si>
  <si>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</si>
  <si>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</si>
  <si>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</si>
  <si>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</si>
  <si>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</si>
  <si>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</si>
  <si>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</si>
  <si>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</si>
  <si>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</si>
  <si>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</si>
  <si>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</si>
  <si>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</si>
  <si>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</si>
  <si>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</si>
  <si>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</si>
  <si>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</si>
  <si>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</si>
  <si>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</si>
  <si>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</si>
  <si>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</si>
  <si>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</si>
  <si>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</si>
  <si>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</si>
  <si>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</si>
  <si>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</si>
  <si>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</si>
  <si>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</si>
  <si>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</si>
  <si>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</si>
  <si>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</si>
  <si>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</si>
  <si>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</si>
  <si>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</si>
  <si>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</si>
  <si>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</si>
  <si>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</si>
  <si>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</si>
  <si>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</si>
  <si>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</si>
  <si>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</si>
  <si>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</si>
  <si>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</si>
  <si>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</si>
  <si>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</si>
  <si>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</si>
  <si>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</si>
  <si>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</si>
  <si>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</si>
  <si>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</si>
  <si>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</si>
  <si>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</si>
  <si>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</si>
  <si>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</si>
  <si>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</si>
  <si>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</si>
  <si>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</si>
  <si>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</si>
  <si>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</si>
  <si>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</si>
  <si>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</si>
  <si>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</si>
  <si>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</si>
  <si>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</si>
  <si>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</si>
  <si>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</si>
  <si>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</si>
  <si>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</si>
  <si>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</si>
  <si>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</si>
  <si>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</si>
  <si>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</si>
  <si>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</si>
  <si>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</si>
  <si>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</si>
  <si>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</si>
  <si>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</si>
  <si>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</si>
  <si>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</si>
  <si>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</si>
  <si>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</si>
  <si>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</si>
  <si>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</si>
  <si>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</si>
  <si>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</si>
  <si>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</si>
  <si>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</si>
  <si>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</si>
  <si>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</si>
  <si>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</si>
  <si>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</si>
  <si>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</si>
  <si>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</si>
  <si>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</si>
  <si>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</si>
  <si>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</si>
  <si>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</si>
  <si>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</si>
  <si>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</si>
  <si>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</si>
  <si>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</si>
  <si>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</si>
  <si>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</si>
  <si>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</si>
  <si>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</si>
  <si>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</si>
  <si>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</si>
  <si>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</si>
  <si>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</si>
  <si>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</si>
  <si>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</si>
  <si>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</si>
  <si>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</si>
  <si>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</si>
  <si>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</si>
  <si>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</si>
  <si>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</si>
  <si>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</si>
  <si>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</si>
  <si>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</si>
  <si>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</si>
  <si>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</si>
  <si>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</si>
  <si>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</si>
  <si>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</si>
  <si>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</si>
  <si>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</si>
  <si>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</si>
  <si>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</si>
  <si>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</si>
  <si>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</si>
  <si>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</si>
  <si>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</si>
  <si>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</si>
  <si>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</si>
  <si>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</si>
  <si>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</si>
  <si>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</si>
  <si>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</si>
  <si>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</si>
  <si>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</si>
  <si>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</si>
  <si>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</si>
  <si>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</si>
  <si>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</si>
  <si>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</si>
  <si>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</si>
  <si>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</si>
  <si>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</si>
  <si>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</si>
  <si>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</si>
  <si>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</si>
  <si>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</si>
  <si>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</si>
  <si>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</si>
  <si>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</si>
  <si>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</si>
  <si>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</si>
  <si>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</si>
  <si>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</si>
  <si>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</si>
  <si>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</si>
  <si>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</si>
  <si>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</si>
  <si>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</si>
  <si>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</si>
  <si>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</si>
  <si>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</si>
  <si>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</si>
  <si>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</si>
  <si>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</si>
  <si>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</si>
  <si>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</si>
  <si>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</si>
  <si>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</si>
  <si>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</si>
  <si>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</si>
  <si>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</si>
  <si>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</si>
  <si>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</si>
  <si>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</si>
  <si>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</si>
  <si>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</si>
  <si>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</si>
  <si>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</si>
  <si>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</si>
  <si>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</si>
  <si>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</si>
  <si>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</si>
  <si>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</si>
  <si>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</si>
  <si>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</si>
  <si>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</si>
  <si>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</si>
  <si>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</si>
  <si>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</si>
  <si>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</si>
  <si>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</si>
  <si>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</si>
  <si>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</si>
  <si>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</si>
  <si>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</si>
  <si>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</si>
  <si>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</si>
  <si>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</si>
  <si>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</si>
  <si>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</si>
  <si>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</si>
  <si>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</si>
  <si>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</si>
  <si>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</si>
  <si>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</si>
  <si>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</si>
  <si>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</si>
  <si>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</si>
  <si>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</si>
  <si>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</si>
  <si>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</si>
  <si>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</si>
  <si>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</si>
  <si>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</si>
  <si>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</si>
  <si>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</si>
  <si>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</si>
  <si>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</si>
  <si>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</si>
  <si>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</si>
  <si>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</si>
  <si>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</si>
  <si>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</si>
  <si>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</si>
  <si>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</si>
  <si>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</si>
  <si>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</si>
  <si>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</si>
  <si>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</si>
  <si>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</si>
  <si>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</si>
  <si>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</si>
  <si>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</si>
  <si>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</si>
  <si>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</si>
  <si>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</si>
  <si>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</si>
  <si>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</si>
  <si>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</si>
  <si>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</si>
  <si>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</si>
  <si>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</si>
  <si>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</si>
  <si>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</si>
  <si>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</si>
  <si>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</si>
  <si>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</si>
  <si>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</si>
  <si>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</si>
  <si>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</si>
  <si>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</si>
  <si>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</si>
  <si>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</si>
  <si>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</si>
  <si>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</si>
  <si>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</si>
  <si>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</si>
  <si>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</si>
  <si>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</si>
  <si>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</si>
  <si>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</si>
  <si>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</si>
  <si>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</si>
  <si>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</si>
  <si>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</si>
  <si>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</si>
  <si>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</si>
  <si>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</si>
  <si>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</si>
  <si>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</si>
  <si>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</si>
  <si>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</si>
  <si>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</si>
  <si>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</si>
  <si>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</si>
  <si>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</si>
  <si>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</si>
  <si>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</si>
  <si>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</si>
  <si>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</si>
  <si>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</si>
  <si>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</si>
  <si>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</si>
  <si>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</si>
  <si>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</si>
  <si>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</si>
  <si>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</si>
  <si>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</si>
  <si>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</si>
  <si>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</si>
  <si>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</si>
  <si>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</si>
  <si>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</si>
  <si>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</si>
  <si>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</si>
  <si>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</si>
  <si>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</si>
  <si>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</si>
  <si>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</si>
  <si>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</si>
  <si>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</si>
  <si>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</si>
  <si>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</si>
  <si>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</si>
  <si>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</si>
  <si>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</si>
  <si>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</si>
  <si>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</si>
  <si>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</si>
  <si>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</si>
  <si>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</si>
  <si>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</si>
  <si>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</si>
  <si>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</si>
  <si>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</si>
  <si>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</si>
  <si>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</si>
  <si>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</si>
  <si>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</si>
  <si>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</si>
  <si>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</si>
  <si>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</si>
  <si>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</si>
  <si>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</si>
  <si>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</si>
  <si>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</si>
  <si>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</si>
  <si>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</si>
  <si>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</si>
  <si>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</si>
  <si>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</si>
  <si>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</si>
  <si>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</si>
  <si>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</si>
  <si>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</si>
  <si>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</si>
  <si>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</si>
  <si>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</si>
  <si>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</si>
  <si>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</si>
  <si>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</si>
  <si>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</si>
  <si>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</si>
  <si>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</si>
  <si>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</si>
  <si>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</si>
  <si>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</si>
  <si>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</si>
  <si>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</si>
  <si>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</si>
  <si>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</si>
  <si>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</si>
  <si>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</si>
  <si>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</si>
  <si>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</si>
  <si>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</si>
  <si>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</si>
  <si>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</si>
  <si>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</si>
  <si>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</si>
  <si>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</si>
  <si>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</si>
  <si>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</si>
  <si>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</si>
  <si>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</si>
  <si>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</si>
  <si>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</si>
  <si>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</si>
  <si>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</si>
  <si>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</si>
  <si>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</si>
  <si>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</si>
  <si>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</si>
  <si>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</si>
  <si>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</si>
  <si>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</si>
  <si>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</si>
  <si>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</si>
  <si>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</si>
  <si>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</si>
  <si>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</si>
  <si>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</si>
  <si>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</si>
  <si>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</si>
  <si>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</si>
  <si>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</si>
  <si>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</si>
  <si>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</si>
  <si>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</si>
  <si>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</si>
  <si>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</si>
  <si>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</si>
  <si>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</si>
  <si>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</si>
  <si>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</si>
  <si>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</si>
  <si>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</si>
  <si>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</si>
  <si>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</si>
  <si>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</si>
  <si>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</si>
  <si>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</si>
  <si>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</si>
  <si>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</si>
  <si>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</si>
  <si>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</si>
  <si>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</si>
  <si>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</si>
  <si>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</si>
  <si>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</si>
  <si>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</si>
  <si>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</si>
  <si>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</si>
  <si>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</si>
  <si>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</si>
  <si>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</si>
  <si>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</si>
  <si>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</si>
  <si>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</si>
  <si>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</si>
  <si>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</si>
  <si>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</si>
  <si>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</si>
  <si>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</si>
  <si>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</si>
  <si>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</si>
  <si>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</si>
  <si>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</si>
  <si>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</si>
  <si>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</si>
  <si>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</si>
  <si>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</si>
  <si>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</si>
  <si>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</si>
  <si>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</si>
  <si>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</si>
  <si>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</si>
  <si>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</si>
  <si>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</si>
  <si>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</si>
  <si>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</si>
  <si>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</si>
  <si>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</si>
  <si>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(All)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</si>
  <si>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</si>
  <si>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</si>
  <si>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</si>
  <si>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</si>
  <si>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</si>
  <si>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</si>
  <si>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</si>
  <si>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</si>
  <si>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</si>
  <si>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</si>
  <si>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</si>
  <si>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</si>
  <si>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</si>
  <si>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</si>
  <si>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</si>
  <si>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to conversion</t>
  </si>
  <si>
    <t>Date ended to conversion</t>
  </si>
  <si>
    <t>Count of Date created to conversion</t>
  </si>
  <si>
    <t>Year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</si>
  <si>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</si>
  <si>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</si>
  <si>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</si>
  <si>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</si>
  <si>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</si>
  <si>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</si>
  <si>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</si>
  <si>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</si>
  <si>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</si>
  <si>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</si>
  <si>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</si>
  <si>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</si>
  <si>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</si>
  <si>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</si>
  <si>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</si>
  <si>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</si>
  <si>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</si>
  <si>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</si>
  <si>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</si>
  <si>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</si>
  <si>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</si>
  <si>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</si>
  <si>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</si>
  <si>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</si>
  <si>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</si>
  <si>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</si>
  <si>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</si>
  <si>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</si>
  <si>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</si>
  <si>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</si>
  <si>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</si>
  <si>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</si>
  <si>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</si>
  <si>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</si>
  <si>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</si>
  <si>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</si>
  <si>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</si>
  <si>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</si>
  <si>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</si>
  <si>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</si>
  <si>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</si>
  <si>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</si>
  <si>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</si>
  <si>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</si>
  <si>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</si>
  <si>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</si>
  <si>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</si>
  <si>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</si>
  <si>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</si>
  <si>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</si>
  <si>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</si>
  <si>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 xml:space="preserve">Parent Category </t>
  </si>
  <si>
    <t>Percentage Successful</t>
  </si>
  <si>
    <t>Percentage Failed</t>
  </si>
  <si>
    <t>Percentage Canceled</t>
  </si>
  <si>
    <t>Count of outcomes</t>
  </si>
  <si>
    <t>5000-9999</t>
  </si>
  <si>
    <t>9999-14998</t>
  </si>
  <si>
    <t>14998-19997</t>
  </si>
  <si>
    <t>19997-24996</t>
  </si>
  <si>
    <t>24996-29995</t>
  </si>
  <si>
    <t>29995-34994</t>
  </si>
  <si>
    <t>34994-39993</t>
  </si>
  <si>
    <t>39993-44992</t>
  </si>
  <si>
    <t>44992-49991</t>
  </si>
  <si>
    <t>49991-54990</t>
  </si>
  <si>
    <t>&lt;5000</t>
  </si>
  <si>
    <t>&gt;54990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</si>
  <si>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</si>
  <si>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</si>
  <si>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</si>
  <si>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</si>
  <si>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</si>
  <si>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</si>
  <si>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</si>
  <si>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</si>
  <si>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</si>
  <si>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</si>
  <si>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</si>
  <si>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</si>
  <si>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</si>
  <si>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</si>
  <si>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</si>
  <si>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>Canceled</t>
  </si>
  <si>
    <t>Live</t>
  </si>
  <si>
    <t>Total</t>
  </si>
  <si>
    <t>ratio of successful</t>
  </si>
  <si>
    <t>ratio of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</si>
</sst>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4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4" xfId="0" applyFill="1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9" fontId="0" fillId="0" borderId="0" xfId="1" applyFont="1"/>
  </cellXfs>
  <cellStyles count="2">
    <cellStyle name="Normal" xfId="0" builtinId="0"/>
    <cellStyle name="Percent" xfId="1" builtinId="5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540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6350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6350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1-4C82-A874-C54667A68F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6350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1-4C82-A874-C54667A68F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6350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1-4C82-A874-C54667A68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768303"/>
        <c:axId val="1602765391"/>
      </c:lineChart>
      <c:catAx>
        <c:axId val="160276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765391"/>
        <c:crosses val="autoZero"/>
        <c:auto val="1"/>
        <c:lblAlgn val="ctr"/>
        <c:lblOffset val="100"/>
        <c:noMultiLvlLbl val="0"/>
      </c:catAx>
      <c:valAx>
        <c:axId val="160276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76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ysClr val="windowText" lastClr="000000"/>
                </a:solidFill>
                <a:effectLst/>
              </a:rPr>
              <a:t>Outcomes Based on Goal</a:t>
            </a:r>
            <a:endParaRPr lang="en-US" b="1">
              <a:ln>
                <a:noFill/>
              </a:ln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067152230971128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89238845144354E-2"/>
          <c:y val="8.8379629629629641E-2"/>
          <c:w val="0.86985520559930007"/>
          <c:h val="0.4778379265091864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Goals'!$G$21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Goals'!$A$22:$A$33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Goals'!$G$22:$G$33</c:f>
              <c:numCache>
                <c:formatCode>General</c:formatCode>
                <c:ptCount val="12"/>
                <c:pt idx="0">
                  <c:v>73</c:v>
                </c:pt>
                <c:pt idx="1">
                  <c:v>72</c:v>
                </c:pt>
                <c:pt idx="2">
                  <c:v>55</c:v>
                </c:pt>
                <c:pt idx="3">
                  <c:v>52</c:v>
                </c:pt>
                <c:pt idx="4">
                  <c:v>48</c:v>
                </c:pt>
                <c:pt idx="5">
                  <c:v>45</c:v>
                </c:pt>
                <c:pt idx="6">
                  <c:v>17</c:v>
                </c:pt>
                <c:pt idx="7">
                  <c:v>25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8-4535-ADB5-8743A8064869}"/>
            </c:ext>
          </c:extLst>
        </c:ser>
        <c:ser>
          <c:idx val="1"/>
          <c:order val="1"/>
          <c:tx>
            <c:strRef>
              <c:f>'Outcomes Based on Goals'!$H$21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Goals'!$A$22:$A$33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Goals'!$H$22:$H$33</c:f>
              <c:numCache>
                <c:formatCode>General</c:formatCode>
                <c:ptCount val="12"/>
                <c:pt idx="0">
                  <c:v>23</c:v>
                </c:pt>
                <c:pt idx="1">
                  <c:v>27</c:v>
                </c:pt>
                <c:pt idx="2">
                  <c:v>45</c:v>
                </c:pt>
                <c:pt idx="3">
                  <c:v>44</c:v>
                </c:pt>
                <c:pt idx="4">
                  <c:v>48</c:v>
                </c:pt>
                <c:pt idx="5">
                  <c:v>55</c:v>
                </c:pt>
                <c:pt idx="6">
                  <c:v>67</c:v>
                </c:pt>
                <c:pt idx="7">
                  <c:v>67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8-4535-ADB5-8743A8064869}"/>
            </c:ext>
          </c:extLst>
        </c:ser>
        <c:ser>
          <c:idx val="2"/>
          <c:order val="2"/>
          <c:tx>
            <c:strRef>
              <c:f>'Outcomes Based on Goals'!$I$21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Goals'!$A$22:$A$33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Goals'!$I$22:$I$33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8-4535-ADB5-8743A8064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779311"/>
        <c:axId val="1906684575"/>
      </c:lineChart>
      <c:catAx>
        <c:axId val="197177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84575"/>
        <c:crosses val="autoZero"/>
        <c:auto val="1"/>
        <c:lblAlgn val="ctr"/>
        <c:lblOffset val="100"/>
        <c:noMultiLvlLbl val="0"/>
      </c:catAx>
      <c:valAx>
        <c:axId val="19066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77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029068241469816"/>
          <c:y val="0.7626494604841062"/>
          <c:w val="0.83304265091863505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19</xdr:row>
      <xdr:rowOff>47625</xdr:rowOff>
    </xdr:from>
    <xdr:to>
      <xdr:col>6</xdr:col>
      <xdr:colOff>219075</xdr:colOff>
      <xdr:row>35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4661C-068D-4965-A065-6459046E5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576262</xdr:colOff>
      <xdr:row>34</xdr:row>
      <xdr:rowOff>71436</xdr:rowOff>
    </xdr:from>
    <xdr:to>
      <xdr:col>6</xdr:col>
      <xdr:colOff>180975</xdr:colOff>
      <xdr:row>49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00E89F-6583-46F5-8731-46262B8C3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ti" refreshedDate="44492.034883449072" createdVersion="7" refreshedVersion="7" minRefreshableVersion="3" recordCount="4115" xr:uid="{54EFA6AA-4FAB-46AC-83C8-EEF6F36117B6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  <cacheField name="Date ended to conversion" numFmtId="14">
      <sharedItems containsNonDate="0" containsDate="1" containsString="0" containsBlank="1" minDate="2009-08-10T19:26:00" maxDate="2017-05-03T19:12:00"/>
    </cacheField>
    <cacheField name="Date created to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ti" refreshedDate="44493.006396759258" createdVersion="7" refreshedVersion="7" minRefreshableVersion="3" recordCount="4114" xr:uid="{D9D4348E-38F2-4939-BDF6-B6F5BE261F97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5000" endNum="50000" groupInterval="4999"/>
        <groupItems count="12">
          <s v="&lt;5000"/>
          <s v="5000-9999"/>
          <s v="9999-14998"/>
          <s v="14998-19997"/>
          <s v="19997-24996"/>
          <s v="24996-29995"/>
          <s v="29995-34994"/>
          <s v="34994-39993"/>
          <s v="39993-44992"/>
          <s v="44992-49991"/>
          <s v="49991-54990"/>
          <s v="&gt;54990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/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to conversion" numFmtId="14">
      <sharedItems containsSemiMixedTypes="0" containsNonDate="0" containsDate="1" containsString="0" minDate="2009-08-10T19:26:00" maxDate="2017-05-03T19:12:00"/>
    </cacheField>
    <cacheField name="Date created to conversion" numFmtId="14">
      <sharedItems containsSemiMixedTypes="0" containsNonDate="0" containsDate="1" containsString="0" minDate="2009-05-17T03:55:13" maxDate="2017-03-15T15:30:07"/>
    </cacheField>
    <cacheField name="Year" numFmtId="0">
      <sharedItems containsSemiMixedTypes="0" containsString="0" containsNumber="1" containsInteger="1" minValue="2009" maxValue="2017"/>
    </cacheField>
    <cacheField name="Percentage " numFmtId="0">
      <sharedItems containsSemiMixedTypes="0" containsString="0" containsNumber="1" containsInteger="1" minValue="0" maxValue="2260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d v="2016-01-08T06:34:00"/>
    <x v="4113"/>
    <x v="0"/>
  </r>
  <r>
    <m/>
    <m/>
    <m/>
    <m/>
    <m/>
    <x v="4"/>
    <m/>
    <m/>
    <m/>
    <m/>
    <m/>
    <m/>
    <m/>
    <x v="9"/>
    <m/>
    <m/>
    <x v="411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x v="0"/>
    <n v="1437620400"/>
    <n v="1434931811"/>
    <b v="0"/>
    <n v="182"/>
    <b v="1"/>
    <s v="film &amp; video"/>
    <x v="0"/>
    <d v="2015-07-23T03:00:00"/>
    <d v="2015-06-22T00:10:11"/>
    <n v="2015"/>
    <n v="137"/>
  </r>
  <r>
    <n v="1"/>
    <s v="FannibalFest Fan Convention"/>
    <s v="A Hannibal TV Show Fan Convention and Art Collective"/>
    <x v="1"/>
    <n v="14653"/>
    <x v="0"/>
    <s v="US"/>
    <x v="0"/>
    <n v="1488464683"/>
    <n v="1485872683"/>
    <b v="0"/>
    <n v="79"/>
    <b v="1"/>
    <s v="film &amp; video"/>
    <x v="0"/>
    <d v="2017-03-02T14:24:43"/>
    <d v="2017-01-31T14:24:43"/>
    <n v="2017"/>
    <n v="143"/>
  </r>
  <r>
    <n v="2"/>
    <s v="Charlie teaser completion"/>
    <s v="Completion fund for post-production for teaser of British crime/drama tv series about a girl who sells morals for money"/>
    <x v="2"/>
    <n v="525"/>
    <x v="0"/>
    <s v="GB"/>
    <x v="1"/>
    <n v="1455555083"/>
    <n v="1454691083"/>
    <b v="0"/>
    <n v="35"/>
    <b v="1"/>
    <s v="film &amp; video"/>
    <x v="0"/>
    <d v="2016-02-15T16:51:23"/>
    <d v="2016-02-05T16:51:23"/>
    <n v="2016"/>
    <n v="105"/>
  </r>
  <r>
    <n v="3"/>
    <s v="Unsure/Positive: A Dramedy Series About Life with HIV"/>
    <s v="We already produced the *very* beginning of this story. Help us to see it through?"/>
    <x v="3"/>
    <n v="10390"/>
    <x v="0"/>
    <s v="US"/>
    <x v="0"/>
    <n v="1407414107"/>
    <n v="1404822107"/>
    <b v="0"/>
    <n v="150"/>
    <b v="1"/>
    <s v="film &amp; video"/>
    <x v="0"/>
    <d v="2014-08-07T12:21:47"/>
    <d v="2014-07-08T12:21:47"/>
    <n v="2014"/>
    <n v="104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x v="0"/>
    <n v="1450555279"/>
    <n v="1447963279"/>
    <b v="0"/>
    <n v="284"/>
    <b v="1"/>
    <s v="film &amp; video"/>
    <x v="0"/>
    <d v="2015-12-19T20:01:19"/>
    <d v="2015-11-19T20:01:19"/>
    <n v="2015"/>
    <n v="123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x v="0"/>
    <n v="1469770500"/>
    <n v="1468362207"/>
    <b v="0"/>
    <n v="47"/>
    <b v="1"/>
    <s v="film &amp; video"/>
    <x v="0"/>
    <d v="2016-07-29T05:35:00"/>
    <d v="2016-07-12T22:23:27"/>
    <n v="2016"/>
    <n v="11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x v="0"/>
    <n v="1402710250"/>
    <n v="1401846250"/>
    <b v="0"/>
    <n v="58"/>
    <b v="1"/>
    <s v="film &amp; video"/>
    <x v="0"/>
    <d v="2014-06-14T01:44:10"/>
    <d v="2014-06-04T01:44:10"/>
    <n v="2014"/>
    <n v="10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x v="0"/>
    <n v="1467680867"/>
    <n v="1464224867"/>
    <b v="0"/>
    <n v="57"/>
    <b v="1"/>
    <s v="film &amp; video"/>
    <x v="0"/>
    <d v="2016-07-05T01:07:47"/>
    <d v="2016-05-26T01:07:47"/>
    <n v="2016"/>
    <n v="101"/>
  </r>
  <r>
    <n v="8"/>
    <s v="Sizzling in the Kitchen Flynn Style"/>
    <s v="Help us raise the funds to film our pilot episode!"/>
    <x v="8"/>
    <n v="3501.52"/>
    <x v="0"/>
    <s v="US"/>
    <x v="0"/>
    <n v="1460754000"/>
    <n v="1460155212"/>
    <b v="0"/>
    <n v="12"/>
    <b v="1"/>
    <s v="film &amp; video"/>
    <x v="0"/>
    <d v="2016-04-15T21:00:00"/>
    <d v="2016-04-08T22:40:12"/>
    <n v="2016"/>
    <n v="1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x v="0"/>
    <n v="1460860144"/>
    <n v="1458268144"/>
    <b v="0"/>
    <n v="20"/>
    <b v="1"/>
    <s v="film &amp; video"/>
    <x v="0"/>
    <d v="2016-04-17T02:29:04"/>
    <d v="2016-03-18T02:29:04"/>
    <n v="2016"/>
    <n v="126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x v="0"/>
    <n v="1403660279"/>
    <n v="1400636279"/>
    <b v="0"/>
    <n v="19"/>
    <b v="1"/>
    <s v="film &amp; video"/>
    <x v="0"/>
    <d v="2014-06-25T01:37:59"/>
    <d v="2014-05-21T01:37:59"/>
    <n v="2014"/>
    <n v="101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x v="0"/>
    <n v="1471834800"/>
    <n v="1469126462"/>
    <b v="0"/>
    <n v="75"/>
    <b v="1"/>
    <s v="film &amp; video"/>
    <x v="0"/>
    <d v="2016-08-22T03:00:00"/>
    <d v="2016-07-21T18:41:02"/>
    <n v="2016"/>
    <n v="12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x v="0"/>
    <n v="1405479600"/>
    <n v="1401642425"/>
    <b v="0"/>
    <n v="827"/>
    <b v="1"/>
    <s v="film &amp; video"/>
    <x v="0"/>
    <d v="2014-07-16T03:00:00"/>
    <d v="2014-06-01T17:07:05"/>
    <n v="2014"/>
    <n v="165"/>
  </r>
  <r>
    <n v="13"/>
    <s v="Can't Go Home"/>
    <s v="A travel series hosted by touring musicians that profiles a different American city in each episode."/>
    <x v="8"/>
    <n v="5599"/>
    <x v="0"/>
    <s v="US"/>
    <x v="0"/>
    <n v="1466713620"/>
    <n v="1463588109"/>
    <b v="0"/>
    <n v="51"/>
    <b v="1"/>
    <s v="film &amp; video"/>
    <x v="0"/>
    <d v="2016-06-23T20:27:00"/>
    <d v="2016-05-18T16:15:09"/>
    <n v="2016"/>
    <n v="160"/>
  </r>
  <r>
    <n v="14"/>
    <s v="3010 | Sci-fi Series"/>
    <s v="A highly charged post apocalyptic sci fi series that pulls no punches!"/>
    <x v="12"/>
    <n v="6056"/>
    <x v="0"/>
    <s v="AU"/>
    <x v="2"/>
    <n v="1405259940"/>
    <n v="1403051888"/>
    <b v="0"/>
    <n v="41"/>
    <b v="1"/>
    <s v="film &amp; video"/>
    <x v="0"/>
    <d v="2014-07-13T13:59:00"/>
    <d v="2014-06-18T00:38:08"/>
    <n v="2014"/>
    <n v="101"/>
  </r>
  <r>
    <n v="15"/>
    <s v="Cien&amp;Cia"/>
    <s v="Cien&amp;Cia es un proyecto transmedia para televisiÃ³n; la finalidad de la venta de camisetas es financiar el reality (Factual)."/>
    <x v="13"/>
    <n v="2132"/>
    <x v="0"/>
    <s v="ES"/>
    <x v="3"/>
    <n v="1443384840"/>
    <n v="1441790658"/>
    <b v="0"/>
    <n v="98"/>
    <b v="1"/>
    <s v="film &amp; video"/>
    <x v="0"/>
    <d v="2015-09-27T20:14:00"/>
    <d v="2015-09-09T09:24:18"/>
    <n v="2015"/>
    <n v="107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x v="0"/>
    <n v="1402896600"/>
    <n v="1398971211"/>
    <b v="0"/>
    <n v="70"/>
    <b v="1"/>
    <s v="film &amp; video"/>
    <x v="0"/>
    <d v="2014-06-16T05:30:00"/>
    <d v="2014-05-01T19:06:51"/>
    <n v="2014"/>
    <n v="100"/>
  </r>
  <r>
    <n v="17"/>
    <s v="Humble Pie"/>
    <s v="Uplifting English sitcom, a love letter to youthful exuberance that proves once and for all that none of us are ready for real life."/>
    <x v="15"/>
    <n v="1510"/>
    <x v="0"/>
    <s v="GB"/>
    <x v="1"/>
    <n v="1415126022"/>
    <n v="1412530422"/>
    <b v="0"/>
    <n v="36"/>
    <b v="1"/>
    <s v="film &amp; video"/>
    <x v="0"/>
    <d v="2014-11-04T18:33:42"/>
    <d v="2014-10-05T17:33:42"/>
    <n v="2014"/>
    <n v="101"/>
  </r>
  <r>
    <n v="18"/>
    <s v="Indian As Apple Pie TV"/>
    <s v="The Indian cooking show you crave: complete with cooking, travel to India, and loads of spicy inspiration with Anupy."/>
    <x v="11"/>
    <n v="31896.33"/>
    <x v="0"/>
    <s v="US"/>
    <x v="0"/>
    <n v="1410958856"/>
    <n v="1408366856"/>
    <b v="0"/>
    <n v="342"/>
    <b v="1"/>
    <s v="film &amp; video"/>
    <x v="0"/>
    <d v="2014-09-17T13:00:56"/>
    <d v="2014-08-18T13:00:56"/>
    <n v="2014"/>
    <n v="10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x v="0"/>
    <n v="1437420934"/>
    <n v="1434828934"/>
    <b v="0"/>
    <n v="22"/>
    <b v="1"/>
    <s v="film &amp; video"/>
    <x v="0"/>
    <d v="2015-07-20T19:35:34"/>
    <d v="2015-06-20T19:35:34"/>
    <n v="2015"/>
    <n v="145"/>
  </r>
  <r>
    <n v="20"/>
    <s v="Finding Kylie Hard Read Fund"/>
    <s v="Help us reach our goal &amp; pay the drama dept that is performing the hard read, which is set for October 2015."/>
    <x v="13"/>
    <n v="2004"/>
    <x v="0"/>
    <s v="US"/>
    <x v="0"/>
    <n v="1442167912"/>
    <n v="1436983912"/>
    <b v="0"/>
    <n v="25"/>
    <b v="1"/>
    <s v="film &amp; video"/>
    <x v="0"/>
    <d v="2015-09-13T18:11:52"/>
    <d v="2015-07-15T18:11:52"/>
    <n v="2015"/>
    <n v="10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x v="0"/>
    <n v="1411743789"/>
    <n v="1409151789"/>
    <b v="0"/>
    <n v="101"/>
    <b v="1"/>
    <s v="film &amp; video"/>
    <x v="0"/>
    <d v="2014-09-26T15:03:09"/>
    <d v="2014-08-27T15:03:09"/>
    <n v="2014"/>
    <n v="109"/>
  </r>
  <r>
    <n v="22"/>
    <s v="CREATURES OF HABIT!"/>
    <s v="Meet Gary, and Troy: Two unlikely friends that investigate &quot;strange phenomenon&quot;."/>
    <x v="18"/>
    <n v="410"/>
    <x v="0"/>
    <s v="US"/>
    <x v="0"/>
    <n v="1420099140"/>
    <n v="1418766740"/>
    <b v="0"/>
    <n v="8"/>
    <b v="1"/>
    <s v="film &amp; video"/>
    <x v="0"/>
    <d v="2015-01-01T07:59:00"/>
    <d v="2014-12-16T21:52:20"/>
    <n v="2014"/>
    <n v="117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x v="0"/>
    <n v="1430407200"/>
    <n v="1428086501"/>
    <b v="0"/>
    <n v="23"/>
    <b v="1"/>
    <s v="film &amp; video"/>
    <x v="0"/>
    <d v="2015-04-30T15:20:00"/>
    <d v="2015-04-03T18:41:41"/>
    <n v="2015"/>
    <n v="119"/>
  </r>
  <r>
    <n v="24"/>
    <s v="Bring STL Up Late to TV"/>
    <s v="STL Up Late is a weekly late night comedy talk show for St. Louis television."/>
    <x v="19"/>
    <n v="38082.69"/>
    <x v="0"/>
    <s v="US"/>
    <x v="0"/>
    <n v="1442345940"/>
    <n v="1439494863"/>
    <b v="0"/>
    <n v="574"/>
    <b v="1"/>
    <s v="film &amp; video"/>
    <x v="0"/>
    <d v="2015-09-15T19:39:00"/>
    <d v="2015-08-13T19:41:03"/>
    <n v="2015"/>
    <n v="109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x v="0"/>
    <n v="1452299761"/>
    <n v="1447115761"/>
    <b v="0"/>
    <n v="14"/>
    <b v="1"/>
    <s v="film &amp; video"/>
    <x v="0"/>
    <d v="2016-01-09T00:36:01"/>
    <d v="2015-11-10T00:36:01"/>
    <n v="2015"/>
    <n v="133"/>
  </r>
  <r>
    <n v="26"/>
    <s v="You, Me &amp; Sicily:  Part I Editing"/>
    <s v="Highlighting Sicily's points of light: its extraordinary people. Editing phase is now underway!!!"/>
    <x v="21"/>
    <n v="1940"/>
    <x v="0"/>
    <s v="US"/>
    <x v="0"/>
    <n v="1408278144"/>
    <n v="1404822144"/>
    <b v="0"/>
    <n v="19"/>
    <b v="1"/>
    <s v="film &amp; video"/>
    <x v="0"/>
    <d v="2014-08-17T12:22:24"/>
    <d v="2014-07-08T12:22:24"/>
    <n v="2014"/>
    <n v="155"/>
  </r>
  <r>
    <n v="27"/>
    <s v="B-Rabbit TV Comedy Pilot"/>
    <s v="B-Rabbit is a hilarious depiction of immigrating to New Zealand and the life you desperately tried to leave behind."/>
    <x v="22"/>
    <n v="22345"/>
    <x v="0"/>
    <s v="NZ"/>
    <x v="4"/>
    <n v="1416113833"/>
    <n v="1413518233"/>
    <b v="0"/>
    <n v="150"/>
    <b v="1"/>
    <s v="film &amp; video"/>
    <x v="0"/>
    <d v="2014-11-16T04:57:13"/>
    <d v="2014-10-17T03:57:13"/>
    <n v="2014"/>
    <n v="112"/>
  </r>
  <r>
    <n v="28"/>
    <s v="John Earle Dog Training Concept Development Reel"/>
    <s v="John and Brian are on a quest to change people's lives and rehabilitate dogs."/>
    <x v="14"/>
    <n v="12042"/>
    <x v="0"/>
    <s v="US"/>
    <x v="0"/>
    <n v="1450307284"/>
    <n v="1447715284"/>
    <b v="0"/>
    <n v="71"/>
    <b v="1"/>
    <s v="film &amp; video"/>
    <x v="0"/>
    <d v="2015-12-16T23:08:04"/>
    <d v="2015-11-16T23:08:04"/>
    <n v="2015"/>
    <n v="10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x v="1"/>
    <n v="1406045368"/>
    <n v="1403453368"/>
    <b v="0"/>
    <n v="117"/>
    <b v="1"/>
    <s v="film &amp; video"/>
    <x v="0"/>
    <d v="2014-07-22T16:09:28"/>
    <d v="2014-06-22T16:09:28"/>
    <n v="2014"/>
    <n v="123"/>
  </r>
  <r>
    <n v="30"/>
    <s v="Introverts Web Series"/>
    <s v="Comedy series about three introverted roommates coping with single life, secret resentments, and loudmouthed extroverts."/>
    <x v="23"/>
    <n v="4051.99"/>
    <x v="0"/>
    <s v="US"/>
    <x v="0"/>
    <n v="1408604515"/>
    <n v="1406012515"/>
    <b v="0"/>
    <n v="53"/>
    <b v="1"/>
    <s v="film &amp; video"/>
    <x v="0"/>
    <d v="2014-08-21T07:01:55"/>
    <d v="2014-07-22T07:01:55"/>
    <n v="2014"/>
    <n v="101"/>
  </r>
  <r>
    <n v="31"/>
    <s v="The Alan Katz Show"/>
    <s v="After a two-year hiatus, The Alan Katz Show is coming back! But it can't unless we can get a 16gb flash drive valued at $12.71!"/>
    <x v="24"/>
    <n v="13"/>
    <x v="0"/>
    <s v="US"/>
    <x v="0"/>
    <n v="1453748434"/>
    <n v="1452193234"/>
    <b v="0"/>
    <n v="1"/>
    <b v="1"/>
    <s v="film &amp; video"/>
    <x v="0"/>
    <d v="2016-01-25T19:00:34"/>
    <d v="2016-01-07T19:00:34"/>
    <n v="2016"/>
    <n v="10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x v="0"/>
    <n v="1463111940"/>
    <n v="1459523017"/>
    <b v="0"/>
    <n v="89"/>
    <b v="1"/>
    <s v="film &amp; video"/>
    <x v="0"/>
    <d v="2016-05-13T03:59:00"/>
    <d v="2016-04-01T15:03:37"/>
    <n v="2016"/>
    <n v="1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x v="0"/>
    <n v="1447001501"/>
    <n v="1444405901"/>
    <b v="0"/>
    <n v="64"/>
    <b v="1"/>
    <s v="film &amp; video"/>
    <x v="0"/>
    <d v="2015-11-08T16:51:41"/>
    <d v="2015-10-09T15:51:41"/>
    <n v="2015"/>
    <n v="102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x v="0"/>
    <n v="1407224601"/>
    <n v="1405928601"/>
    <b v="0"/>
    <n v="68"/>
    <b v="1"/>
    <s v="film &amp; video"/>
    <x v="0"/>
    <d v="2014-08-05T07:43:21"/>
    <d v="2014-07-21T07:43:21"/>
    <n v="2014"/>
    <n v="13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x v="0"/>
    <n v="1430179200"/>
    <n v="1428130814"/>
    <b v="0"/>
    <n v="28"/>
    <b v="1"/>
    <s v="film &amp; video"/>
    <x v="0"/>
    <d v="2015-04-28T00:00:00"/>
    <d v="2015-04-04T07:00:14"/>
    <n v="2015"/>
    <n v="167"/>
  </r>
  <r>
    <n v="36"/>
    <s v="THE LISTENING BOX"/>
    <s v="A modern day priest makes an unusual discovery, setting off a chain of events."/>
    <x v="12"/>
    <n v="8529"/>
    <x v="0"/>
    <s v="US"/>
    <x v="0"/>
    <n v="1428128525"/>
    <n v="1425540125"/>
    <b v="0"/>
    <n v="44"/>
    <b v="1"/>
    <s v="film &amp; video"/>
    <x v="0"/>
    <d v="2015-04-04T06:22:05"/>
    <d v="2015-03-05T07:22:05"/>
    <n v="2015"/>
    <n v="142"/>
  </r>
  <r>
    <n v="37"/>
    <s v="The Journey"/>
    <s v="Take an unscripted, real-time journey with Greg Aiello to the planet's wildest and most iconic places on this adventure travel TV show."/>
    <x v="29"/>
    <n v="40357"/>
    <x v="0"/>
    <s v="US"/>
    <x v="0"/>
    <n v="1425055079"/>
    <n v="1422463079"/>
    <b v="0"/>
    <n v="253"/>
    <b v="1"/>
    <s v="film &amp; video"/>
    <x v="0"/>
    <d v="2015-02-27T16:37:59"/>
    <d v="2015-01-28T16:37:59"/>
    <n v="2015"/>
    <n v="183"/>
  </r>
  <r>
    <n v="38"/>
    <s v="Brewz Brothers TV"/>
    <s v="A television show about three brothers from Chicago on a mission to discover and highlight the best breweries in America."/>
    <x v="30"/>
    <n v="2751"/>
    <x v="0"/>
    <s v="US"/>
    <x v="0"/>
    <n v="1368235344"/>
    <n v="1365643344"/>
    <b v="0"/>
    <n v="66"/>
    <b v="1"/>
    <s v="film &amp; video"/>
    <x v="0"/>
    <d v="2013-05-11T01:22:24"/>
    <d v="2013-04-11T01:22:24"/>
    <n v="2013"/>
    <n v="110"/>
  </r>
  <r>
    <n v="39"/>
    <s v="Deep Cuts - Series"/>
    <s v="Mystery-Drama Series. Following a shocking event, residents of a remote woodland community learn that some wounds never heal..."/>
    <x v="31"/>
    <n v="32745"/>
    <x v="0"/>
    <s v="GB"/>
    <x v="1"/>
    <n v="1401058740"/>
    <n v="1398388068"/>
    <b v="0"/>
    <n v="217"/>
    <b v="1"/>
    <s v="film &amp; video"/>
    <x v="0"/>
    <d v="2014-05-25T22:59:00"/>
    <d v="2014-04-25T01:07:48"/>
    <n v="2014"/>
    <n v="131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x v="0"/>
    <n v="1403150400"/>
    <n v="1401426488"/>
    <b v="0"/>
    <n v="16"/>
    <b v="1"/>
    <s v="film &amp; video"/>
    <x v="0"/>
    <d v="2014-06-19T04:00:00"/>
    <d v="2014-05-30T05:08:08"/>
    <n v="2014"/>
    <n v="101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x v="0"/>
    <n v="1412516354"/>
    <n v="1409924354"/>
    <b v="0"/>
    <n v="19"/>
    <b v="1"/>
    <s v="film &amp; video"/>
    <x v="0"/>
    <d v="2014-10-05T13:39:14"/>
    <d v="2014-09-05T13:39:14"/>
    <n v="2014"/>
    <n v="10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x v="0"/>
    <n v="1419780026"/>
    <n v="1417188026"/>
    <b v="0"/>
    <n v="169"/>
    <b v="1"/>
    <s v="film &amp; video"/>
    <x v="0"/>
    <d v="2014-12-28T15:20:26"/>
    <d v="2014-11-28T15:20:26"/>
    <n v="2014"/>
    <n v="1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x v="0"/>
    <n v="1405209600"/>
    <n v="1402599486"/>
    <b v="0"/>
    <n v="263"/>
    <b v="1"/>
    <s v="film &amp; video"/>
    <x v="0"/>
    <d v="2014-07-13T00:00:00"/>
    <d v="2014-06-12T18:58:06"/>
    <n v="2014"/>
    <n v="309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x v="0"/>
    <n v="1412648537"/>
    <n v="1408760537"/>
    <b v="0"/>
    <n v="15"/>
    <b v="1"/>
    <s v="film &amp; video"/>
    <x v="0"/>
    <d v="2014-10-07T02:22:17"/>
    <d v="2014-08-23T02:22:17"/>
    <n v="2014"/>
    <n v="100"/>
  </r>
  <r>
    <n v="45"/>
    <s v="The Art of the Lift"/>
    <s v="The Art of the Lift is a crime drama that follows an expert crew of pick-pockets and their attempt at breaking in a new recruit."/>
    <x v="10"/>
    <n v="6000"/>
    <x v="0"/>
    <s v="US"/>
    <x v="0"/>
    <n v="1461769107"/>
    <n v="1459177107"/>
    <b v="0"/>
    <n v="61"/>
    <b v="1"/>
    <s v="film &amp; video"/>
    <x v="0"/>
    <d v="2016-04-27T14:58:27"/>
    <d v="2016-03-28T14:58:27"/>
    <n v="2016"/>
    <n v="120"/>
  </r>
  <r>
    <n v="46"/>
    <s v="New equipment for Joy's World!"/>
    <s v="The legendary community TV programme Joy's World is in dire need of new equipment! We are hoping you can help."/>
    <x v="33"/>
    <n v="8750"/>
    <x v="0"/>
    <s v="AU"/>
    <x v="2"/>
    <n v="1450220974"/>
    <n v="1447628974"/>
    <b v="0"/>
    <n v="45"/>
    <b v="1"/>
    <s v="film &amp; video"/>
    <x v="0"/>
    <d v="2015-12-15T23:09:34"/>
    <d v="2015-11-15T23:09:34"/>
    <n v="2015"/>
    <n v="10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x v="0"/>
    <n v="1419021607"/>
    <n v="1413834007"/>
    <b v="0"/>
    <n v="70"/>
    <b v="1"/>
    <s v="film &amp; video"/>
    <x v="0"/>
    <d v="2014-12-19T20:40:07"/>
    <d v="2014-10-20T19:40:07"/>
    <n v="2014"/>
    <n v="108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x v="1"/>
    <n v="1425211200"/>
    <n v="1422534260"/>
    <b v="0"/>
    <n v="38"/>
    <b v="1"/>
    <s v="film &amp; video"/>
    <x v="0"/>
    <d v="2015-03-01T12:00:00"/>
    <d v="2015-01-29T12:24:20"/>
    <n v="2015"/>
    <n v="108"/>
  </r>
  <r>
    <n v="49"/>
    <s v="Driving Jersey - Season Five"/>
    <s v="Driving Jersey is real people telling real stories."/>
    <x v="14"/>
    <n v="12000"/>
    <x v="0"/>
    <s v="US"/>
    <x v="0"/>
    <n v="1445660045"/>
    <n v="1443068045"/>
    <b v="0"/>
    <n v="87"/>
    <b v="1"/>
    <s v="film &amp; video"/>
    <x v="0"/>
    <d v="2015-10-24T04:14:05"/>
    <d v="2015-09-24T04:14:05"/>
    <n v="2015"/>
    <n v="100"/>
  </r>
  <r>
    <n v="50"/>
    <s v="The Love Lounge"/>
    <s v="A brand new dating show which helps one lucky lady find her Mr Right with difficult decisions to make along the way."/>
    <x v="20"/>
    <n v="600"/>
    <x v="0"/>
    <s v="GB"/>
    <x v="1"/>
    <n v="1422637200"/>
    <n v="1419271458"/>
    <b v="0"/>
    <n v="22"/>
    <b v="1"/>
    <s v="film &amp; video"/>
    <x v="0"/>
    <d v="2015-01-30T17:00:00"/>
    <d v="2014-12-22T18:04:18"/>
    <n v="2014"/>
    <n v="1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x v="0"/>
    <n v="1439245037"/>
    <n v="1436653037"/>
    <b v="0"/>
    <n v="119"/>
    <b v="1"/>
    <s v="film &amp; video"/>
    <x v="0"/>
    <d v="2015-08-10T22:17:17"/>
    <d v="2015-07-11T22:17:17"/>
    <n v="2015"/>
    <n v="128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x v="0"/>
    <n v="1405615846"/>
    <n v="1403023846"/>
    <b v="0"/>
    <n v="52"/>
    <b v="1"/>
    <s v="film &amp; video"/>
    <x v="0"/>
    <d v="2014-07-17T16:50:46"/>
    <d v="2014-06-17T16:50:46"/>
    <n v="2014"/>
    <n v="116"/>
  </r>
  <r>
    <n v="53"/>
    <s v="Rolling out Vegan Mashup's Season 2"/>
    <s v="Delicious TV's Vegan Mashup launching season two on public television"/>
    <x v="9"/>
    <n v="3289"/>
    <x v="0"/>
    <s v="US"/>
    <x v="0"/>
    <n v="1396648800"/>
    <n v="1395407445"/>
    <b v="0"/>
    <n v="117"/>
    <b v="1"/>
    <s v="film &amp; video"/>
    <x v="0"/>
    <d v="2014-04-04T22:00:00"/>
    <d v="2014-03-21T13:10:45"/>
    <n v="2014"/>
    <n v="11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x v="0"/>
    <n v="1451063221"/>
    <n v="1448471221"/>
    <b v="0"/>
    <n v="52"/>
    <b v="1"/>
    <s v="film &amp; video"/>
    <x v="0"/>
    <d v="2015-12-25T17:07:01"/>
    <d v="2015-11-25T17:07:01"/>
    <n v="2015"/>
    <n v="1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x v="0"/>
    <n v="1464390916"/>
    <n v="1462576516"/>
    <b v="0"/>
    <n v="86"/>
    <b v="1"/>
    <s v="film &amp; video"/>
    <x v="0"/>
    <d v="2016-05-27T23:15:16"/>
    <d v="2016-05-06T23:15:16"/>
    <n v="2016"/>
    <n v="129"/>
  </r>
  <r>
    <n v="56"/>
    <s v="Voxwomen Cycling Show"/>
    <s v="We want to see more women's cycling on TV - and we need your help to make it happen!"/>
    <x v="6"/>
    <n v="8581"/>
    <x v="0"/>
    <s v="GB"/>
    <x v="1"/>
    <n v="1433779200"/>
    <n v="1432559424"/>
    <b v="0"/>
    <n v="174"/>
    <b v="1"/>
    <s v="film &amp; video"/>
    <x v="0"/>
    <d v="2015-06-08T16:00:00"/>
    <d v="2015-05-25T13:10:24"/>
    <n v="2015"/>
    <n v="107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x v="0"/>
    <n v="1429991962"/>
    <n v="1427399962"/>
    <b v="0"/>
    <n v="69"/>
    <b v="1"/>
    <s v="film &amp; video"/>
    <x v="0"/>
    <d v="2015-04-25T19:59:22"/>
    <d v="2015-03-26T19:59:22"/>
    <n v="2015"/>
    <n v="102"/>
  </r>
  <r>
    <n v="58"/>
    <s v="Gloaming"/>
    <s v="Alex thought he knew how the world worked. You live, you die and it's over. He was very, very wrong."/>
    <x v="3"/>
    <n v="10291"/>
    <x v="0"/>
    <s v="US"/>
    <x v="0"/>
    <n v="1416423172"/>
    <n v="1413827572"/>
    <b v="0"/>
    <n v="75"/>
    <b v="1"/>
    <s v="film &amp; video"/>
    <x v="0"/>
    <d v="2014-11-19T18:52:52"/>
    <d v="2014-10-20T17:52:52"/>
    <n v="2014"/>
    <n v="10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x v="0"/>
    <n v="1442264400"/>
    <n v="1439530776"/>
    <b v="0"/>
    <n v="33"/>
    <b v="1"/>
    <s v="film &amp; video"/>
    <x v="0"/>
    <d v="2015-09-14T21:00:00"/>
    <d v="2015-08-14T05:39:36"/>
    <n v="2015"/>
    <n v="100"/>
  </r>
  <r>
    <n v="60"/>
    <s v="Ever Since - Short Film"/>
    <s v="Set in a beautiful but desolate world, we see how loneliness can lead to friendship in unconventional ways."/>
    <x v="37"/>
    <n v="4648.33"/>
    <x v="0"/>
    <s v="GB"/>
    <x v="1"/>
    <n v="1395532800"/>
    <n v="1393882717"/>
    <b v="0"/>
    <n v="108"/>
    <b v="1"/>
    <s v="film &amp; video"/>
    <x v="1"/>
    <d v="2014-03-23T00:00:00"/>
    <d v="2014-03-03T21:38:37"/>
    <n v="2014"/>
    <n v="10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x v="0"/>
    <n v="1370547157"/>
    <n v="1368646357"/>
    <b v="0"/>
    <n v="23"/>
    <b v="1"/>
    <s v="film &amp; video"/>
    <x v="1"/>
    <d v="2013-06-06T19:32:37"/>
    <d v="2013-05-15T19:32:37"/>
    <n v="2013"/>
    <n v="148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x v="0"/>
    <n v="1362337878"/>
    <n v="1360177878"/>
    <b v="0"/>
    <n v="48"/>
    <b v="1"/>
    <s v="film &amp; video"/>
    <x v="1"/>
    <d v="2013-03-03T19:11:18"/>
    <d v="2013-02-06T19:11:18"/>
    <n v="2013"/>
    <n v="155"/>
  </r>
  <r>
    <n v="63"/>
    <s v="The Attic"/>
    <s v="The Attic is my first short film.  Please help me with post production and distribution so that I can let it out into the world"/>
    <x v="13"/>
    <n v="2270.37"/>
    <x v="0"/>
    <s v="US"/>
    <x v="0"/>
    <n v="1388206740"/>
    <n v="1386194013"/>
    <b v="0"/>
    <n v="64"/>
    <b v="1"/>
    <s v="film &amp; video"/>
    <x v="1"/>
    <d v="2013-12-28T04:59:00"/>
    <d v="2013-12-04T21:53:33"/>
    <n v="2013"/>
    <n v="11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x v="0"/>
    <n v="1373243181"/>
    <n v="1370651181"/>
    <b v="0"/>
    <n v="24"/>
    <b v="1"/>
    <s v="film &amp; video"/>
    <x v="1"/>
    <d v="2013-07-08T00:26:21"/>
    <d v="2013-06-08T00:26:21"/>
    <n v="2013"/>
    <n v="173"/>
  </r>
  <r>
    <n v="65"/>
    <s v="Hello World - Post Production Funds"/>
    <s v="Help finish the short film Hello World. The story of an android in the broken home of a father &amp; son."/>
    <x v="39"/>
    <n v="7527"/>
    <x v="0"/>
    <s v="CA"/>
    <x v="5"/>
    <n v="1407736740"/>
    <n v="1405453354"/>
    <b v="0"/>
    <n v="57"/>
    <b v="1"/>
    <s v="film &amp; video"/>
    <x v="1"/>
    <d v="2014-08-11T05:59:00"/>
    <d v="2014-07-15T19:42:34"/>
    <n v="2014"/>
    <n v="108"/>
  </r>
  <r>
    <n v="66"/>
    <s v="A Stagnant Fever: Short Film"/>
    <s v="A dark comedy set in the '60s about clinical depression and one night stands."/>
    <x v="13"/>
    <n v="2372"/>
    <x v="0"/>
    <s v="US"/>
    <x v="0"/>
    <n v="1468873420"/>
    <n v="1466281420"/>
    <b v="0"/>
    <n v="26"/>
    <b v="1"/>
    <s v="film &amp; video"/>
    <x v="1"/>
    <d v="2016-07-18T20:23:40"/>
    <d v="2016-06-18T20:23:40"/>
    <n v="2016"/>
    <n v="119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x v="0"/>
    <n v="1342360804"/>
    <n v="1339768804"/>
    <b v="0"/>
    <n v="20"/>
    <b v="1"/>
    <s v="film &amp; video"/>
    <x v="1"/>
    <d v="2012-07-15T14:00:04"/>
    <d v="2012-06-15T14:00:04"/>
    <n v="2012"/>
    <n v="116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x v="1"/>
    <n v="1393162791"/>
    <n v="1390570791"/>
    <b v="0"/>
    <n v="36"/>
    <b v="1"/>
    <s v="film &amp; video"/>
    <x v="1"/>
    <d v="2014-02-23T13:39:51"/>
    <d v="2014-01-24T13:39:51"/>
    <n v="2014"/>
    <n v="127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x v="0"/>
    <n v="1317538740"/>
    <n v="1314765025"/>
    <b v="0"/>
    <n v="178"/>
    <b v="1"/>
    <s v="film &amp; video"/>
    <x v="1"/>
    <d v="2011-10-02T06:59:00"/>
    <d v="2011-08-31T04:30:25"/>
    <n v="2011"/>
    <n v="111"/>
  </r>
  <r>
    <n v="70"/>
    <s v="Scraps"/>
    <s v="Maggie barely survives a deranged baptism by her mother only to be born again to a string of foster parents. Things can always be worse"/>
    <x v="2"/>
    <n v="636"/>
    <x v="0"/>
    <s v="US"/>
    <x v="0"/>
    <n v="1315171845"/>
    <n v="1309987845"/>
    <b v="0"/>
    <n v="17"/>
    <b v="1"/>
    <s v="film &amp; video"/>
    <x v="1"/>
    <d v="2011-09-04T21:30:45"/>
    <d v="2011-07-06T21:30:45"/>
    <n v="2011"/>
    <n v="127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x v="0"/>
    <n v="1338186657"/>
    <n v="1333002657"/>
    <b v="0"/>
    <n v="32"/>
    <b v="1"/>
    <s v="film &amp; video"/>
    <x v="1"/>
    <d v="2012-05-28T06:30:57"/>
    <d v="2012-03-29T06:30:57"/>
    <n v="2012"/>
    <n v="124"/>
  </r>
  <r>
    <n v="72"/>
    <s v="Trickle"/>
    <s v="A young man forced to live back home after an automobile accident leaves him to rediscover what it means to be a part of his family."/>
    <x v="41"/>
    <n v="2385"/>
    <x v="0"/>
    <s v="US"/>
    <x v="0"/>
    <n v="1352937600"/>
    <n v="1351210481"/>
    <b v="0"/>
    <n v="41"/>
    <b v="1"/>
    <s v="film &amp; video"/>
    <x v="1"/>
    <d v="2012-11-15T00:00:00"/>
    <d v="2012-10-26T00:14:41"/>
    <n v="2012"/>
    <n v="108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x v="0"/>
    <n v="1304395140"/>
    <n v="1297620584"/>
    <b v="0"/>
    <n v="18"/>
    <b v="1"/>
    <s v="film &amp; video"/>
    <x v="1"/>
    <d v="2011-05-03T03:59:00"/>
    <d v="2011-02-13T18:09:44"/>
    <n v="2011"/>
    <n v="1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x v="3"/>
    <n v="1453376495"/>
    <n v="1450784495"/>
    <b v="0"/>
    <n v="29"/>
    <b v="1"/>
    <s v="film &amp; video"/>
    <x v="1"/>
    <d v="2016-01-21T11:41:35"/>
    <d v="2015-12-22T11:41:35"/>
    <n v="2015"/>
    <n v="113"/>
  </r>
  <r>
    <n v="75"/>
    <s v="&quot;DAD&quot; - A USC Short Film"/>
    <s v="A teenager named Charlie discovers something new about himself while coping with the loss of his father."/>
    <x v="8"/>
    <n v="4040"/>
    <x v="0"/>
    <s v="US"/>
    <x v="0"/>
    <n v="1366693272"/>
    <n v="1364101272"/>
    <b v="0"/>
    <n v="47"/>
    <b v="1"/>
    <s v="film &amp; video"/>
    <x v="1"/>
    <d v="2013-04-23T05:01:12"/>
    <d v="2013-03-24T05:01:12"/>
    <n v="2013"/>
    <n v="115"/>
  </r>
  <r>
    <n v="76"/>
    <s v="Star Wars: Insidious"/>
    <s v="Karn A'Mor has awoken bloodied on a distant battlefield with no memory of his past! JOIN THE RESISTANCE and find out more..."/>
    <x v="43"/>
    <n v="460"/>
    <x v="0"/>
    <s v="US"/>
    <x v="0"/>
    <n v="1325007358"/>
    <n v="1319819758"/>
    <b v="0"/>
    <n v="15"/>
    <b v="1"/>
    <s v="film &amp; video"/>
    <x v="1"/>
    <d v="2011-12-27T17:35:58"/>
    <d v="2011-10-28T16:35:58"/>
    <n v="2011"/>
    <n v="153"/>
  </r>
  <r>
    <n v="77"/>
    <s v="Jonah and the Crab"/>
    <s v="A short film about a boy searching for companionship in a hermit crab he finds on the beach."/>
    <x v="44"/>
    <n v="1570"/>
    <x v="0"/>
    <s v="US"/>
    <x v="0"/>
    <n v="1337569140"/>
    <n v="1332991717"/>
    <b v="0"/>
    <n v="26"/>
    <b v="1"/>
    <s v="film &amp; video"/>
    <x v="1"/>
    <d v="2012-05-21T02:59:00"/>
    <d v="2012-03-29T03:28:37"/>
    <n v="2012"/>
    <n v="393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x v="3"/>
    <n v="1472751121"/>
    <n v="1471887121"/>
    <b v="0"/>
    <n v="35"/>
    <b v="1"/>
    <s v="film &amp; video"/>
    <x v="1"/>
    <d v="2016-09-01T17:32:01"/>
    <d v="2016-08-22T17:32:01"/>
    <n v="2016"/>
    <n v="270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x v="1"/>
    <n v="1398451093"/>
    <n v="1395859093"/>
    <b v="0"/>
    <n v="41"/>
    <b v="1"/>
    <s v="film &amp; video"/>
    <x v="1"/>
    <d v="2014-04-25T18:38:13"/>
    <d v="2014-03-26T18:38:13"/>
    <n v="2014"/>
    <n v="127"/>
  </r>
  <r>
    <n v="80"/>
    <s v="Swingers Anonymous"/>
    <s v="What would you do if you ended up at a swingers party with two dead bodies and $20,000 in drug money?"/>
    <x v="14"/>
    <n v="12870"/>
    <x v="0"/>
    <s v="US"/>
    <x v="0"/>
    <n v="1386640856"/>
    <n v="1383616856"/>
    <b v="0"/>
    <n v="47"/>
    <b v="1"/>
    <s v="film &amp; video"/>
    <x v="1"/>
    <d v="2013-12-10T02:00:56"/>
    <d v="2013-11-05T02:00:56"/>
    <n v="2013"/>
    <n v="107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x v="0"/>
    <n v="1342234920"/>
    <n v="1341892127"/>
    <b v="0"/>
    <n v="28"/>
    <b v="1"/>
    <s v="film &amp; video"/>
    <x v="1"/>
    <d v="2012-07-14T03:02:00"/>
    <d v="2012-07-10T03:48:47"/>
    <n v="2012"/>
    <n v="198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x v="0"/>
    <n v="1318189261"/>
    <n v="1315597261"/>
    <b v="0"/>
    <n v="100"/>
    <b v="1"/>
    <s v="film &amp; video"/>
    <x v="1"/>
    <d v="2011-10-09T19:41:01"/>
    <d v="2011-09-09T19:41:01"/>
    <n v="2011"/>
    <n v="10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x v="1"/>
    <n v="1424604600"/>
    <n v="1423320389"/>
    <b v="0"/>
    <n v="13"/>
    <b v="1"/>
    <s v="film &amp; video"/>
    <x v="1"/>
    <d v="2015-02-22T11:30:00"/>
    <d v="2015-02-07T14:46:29"/>
    <n v="2015"/>
    <n v="103"/>
  </r>
  <r>
    <n v="84"/>
    <s v="Redemption - Short Film"/>
    <s v="&quot;A sociopath crosses paths with the person he must confront about his wife's murder, it might be himself&quot;"/>
    <x v="2"/>
    <n v="500"/>
    <x v="0"/>
    <s v="US"/>
    <x v="0"/>
    <n v="1305483086"/>
    <n v="1302891086"/>
    <b v="0"/>
    <n v="7"/>
    <b v="1"/>
    <s v="film &amp; video"/>
    <x v="1"/>
    <d v="2011-05-15T18:11:26"/>
    <d v="2011-04-15T18:11:26"/>
    <n v="2011"/>
    <n v="10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x v="0"/>
    <n v="1316746837"/>
    <n v="1314154837"/>
    <b v="0"/>
    <n v="21"/>
    <b v="1"/>
    <s v="film &amp; video"/>
    <x v="1"/>
    <d v="2011-09-23T03:00:37"/>
    <d v="2011-08-24T03:00:37"/>
    <n v="2011"/>
    <n v="12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x v="3"/>
    <n v="1451226045"/>
    <n v="1444828845"/>
    <b v="0"/>
    <n v="17"/>
    <b v="1"/>
    <s v="film &amp; video"/>
    <x v="1"/>
    <d v="2015-12-27T14:20:45"/>
    <d v="2015-10-14T13:20:45"/>
    <n v="2015"/>
    <n v="10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x v="0"/>
    <n v="1275529260"/>
    <n v="1274705803"/>
    <b v="0"/>
    <n v="25"/>
    <b v="1"/>
    <s v="film &amp; video"/>
    <x v="1"/>
    <d v="2010-06-03T01:41:00"/>
    <d v="2010-05-24T12:56:43"/>
    <n v="2010"/>
    <n v="105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x v="0"/>
    <n v="1403452131"/>
    <n v="1401205731"/>
    <b v="0"/>
    <n v="60"/>
    <b v="1"/>
    <s v="film &amp; video"/>
    <x v="1"/>
    <d v="2014-06-22T15:48:51"/>
    <d v="2014-05-27T15:48:51"/>
    <n v="2014"/>
    <n v="103"/>
  </r>
  <r>
    <n v="89"/>
    <s v="The Southwest Chronicles"/>
    <s v="A chronicle of four very different stories concerning racism to the power of love, all set in the beauty of the Southwest."/>
    <x v="12"/>
    <n v="6904"/>
    <x v="0"/>
    <s v="US"/>
    <x v="0"/>
    <n v="1370196192"/>
    <n v="1368036192"/>
    <b v="0"/>
    <n v="56"/>
    <b v="1"/>
    <s v="film &amp; video"/>
    <x v="1"/>
    <d v="2013-06-02T18:03:12"/>
    <d v="2013-05-08T18:03:12"/>
    <n v="2013"/>
    <n v="115"/>
  </r>
  <r>
    <n v="90"/>
    <s v="Help Get the Short Film Interior Design into Film Festivals!"/>
    <s v="We're looking for funding to help submit a short film to film festivals."/>
    <x v="2"/>
    <n v="502"/>
    <x v="0"/>
    <s v="US"/>
    <x v="0"/>
    <n v="1310454499"/>
    <n v="1307862499"/>
    <b v="0"/>
    <n v="16"/>
    <b v="1"/>
    <s v="film &amp; video"/>
    <x v="1"/>
    <d v="2011-07-12T07:08:19"/>
    <d v="2011-06-12T07:08:19"/>
    <n v="2011"/>
    <n v="10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x v="0"/>
    <n v="1305625164"/>
    <n v="1300354764"/>
    <b v="0"/>
    <n v="46"/>
    <b v="1"/>
    <s v="film &amp; video"/>
    <x v="1"/>
    <d v="2011-05-17T09:39:24"/>
    <d v="2011-03-17T09:39:24"/>
    <n v="2011"/>
    <n v="120"/>
  </r>
  <r>
    <n v="92"/>
    <s v="Euphoria"/>
    <s v="Euphoria is an adventure film that follows adrenaline filled athletes on their hunt for the sublime while balancing family and careers."/>
    <x v="10"/>
    <n v="5260"/>
    <x v="0"/>
    <s v="CA"/>
    <x v="5"/>
    <n v="1485936000"/>
    <n v="1481949983"/>
    <b v="0"/>
    <n v="43"/>
    <b v="1"/>
    <s v="film &amp; video"/>
    <x v="1"/>
    <d v="2017-02-01T08:00:00"/>
    <d v="2016-12-17T04:46:23"/>
    <n v="2016"/>
    <n v="105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x v="0"/>
    <n v="1341349200"/>
    <n v="1338928537"/>
    <b v="0"/>
    <n v="15"/>
    <b v="1"/>
    <s v="film &amp; video"/>
    <x v="1"/>
    <d v="2012-07-03T21:00:00"/>
    <d v="2012-06-05T20:35:37"/>
    <n v="2012"/>
    <n v="11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x v="1"/>
    <n v="1396890822"/>
    <n v="1395162822"/>
    <b v="0"/>
    <n v="12"/>
    <b v="1"/>
    <s v="film &amp; video"/>
    <x v="1"/>
    <d v="2014-04-07T17:13:42"/>
    <d v="2014-03-18T17:13:42"/>
    <n v="2014"/>
    <n v="10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x v="0"/>
    <n v="1330214841"/>
    <n v="1327622841"/>
    <b v="0"/>
    <n v="21"/>
    <b v="1"/>
    <s v="film &amp; video"/>
    <x v="1"/>
    <d v="2012-02-26T00:07:21"/>
    <d v="2012-01-27T00:07:21"/>
    <n v="2012"/>
    <n v="13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x v="0"/>
    <n v="1280631600"/>
    <n v="1274889241"/>
    <b v="0"/>
    <n v="34"/>
    <b v="1"/>
    <s v="film &amp; video"/>
    <x v="1"/>
    <d v="2010-08-01T03:00:00"/>
    <d v="2010-05-26T15:54:01"/>
    <n v="2010"/>
    <n v="115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x v="0"/>
    <n v="1310440482"/>
    <n v="1307848482"/>
    <b v="0"/>
    <n v="8"/>
    <b v="1"/>
    <s v="film &amp; video"/>
    <x v="1"/>
    <d v="2011-07-12T03:14:42"/>
    <d v="2011-06-12T03:14:42"/>
    <n v="2011"/>
    <n v="106"/>
  </r>
  <r>
    <n v="98"/>
    <s v="CUT OUT"/>
    <s v="&quot;Cut Out&quot; tells the story of a young woman who befriends a neighborhood teen and finds herself involved with gang violence."/>
    <x v="50"/>
    <n v="3400"/>
    <x v="0"/>
    <s v="US"/>
    <x v="0"/>
    <n v="1354923000"/>
    <n v="1351796674"/>
    <b v="0"/>
    <n v="60"/>
    <b v="1"/>
    <s v="film &amp; video"/>
    <x v="1"/>
    <d v="2012-12-07T23:30:00"/>
    <d v="2012-11-01T19:04:34"/>
    <n v="2012"/>
    <n v="106"/>
  </r>
  <r>
    <n v="99"/>
    <s v="BEAT: An Original Short Film"/>
    <s v="A feminist tale of two girls finally giving a &quot;Nice Guy&quot; what he truly deserves. Also, dancing!"/>
    <x v="15"/>
    <n v="1590.29"/>
    <x v="0"/>
    <s v="US"/>
    <x v="0"/>
    <n v="1390426799"/>
    <n v="1387834799"/>
    <b v="0"/>
    <n v="39"/>
    <b v="1"/>
    <s v="film &amp; video"/>
    <x v="1"/>
    <d v="2014-01-22T21:39:59"/>
    <d v="2013-12-23T21:39:59"/>
    <n v="2013"/>
    <n v="106"/>
  </r>
  <r>
    <n v="100"/>
    <s v="Two Sisters"/>
    <s v="Two sisters share a fragile relationship. When their mother dies and they inherit the family house, old problems rise to the surface."/>
    <x v="10"/>
    <n v="5000"/>
    <x v="0"/>
    <s v="US"/>
    <x v="0"/>
    <n v="1352055886"/>
    <n v="1350324286"/>
    <b v="0"/>
    <n v="26"/>
    <b v="1"/>
    <s v="film &amp; video"/>
    <x v="1"/>
    <d v="2012-11-04T19:04:46"/>
    <d v="2012-10-15T18:04:46"/>
    <n v="2012"/>
    <n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x v="0"/>
    <n v="1359052710"/>
    <n v="1356979110"/>
    <b v="0"/>
    <n v="35"/>
    <b v="1"/>
    <s v="film &amp; video"/>
    <x v="1"/>
    <d v="2013-01-24T18:38:30"/>
    <d v="2012-12-31T18:38:30"/>
    <n v="2012"/>
    <n v="100"/>
  </r>
  <r>
    <n v="102"/>
    <s v="Dear God No!"/>
    <s v="A gang of outlaw bikers pull a home invasion on a disgraced Anthropologist hiding a secret locked in his cabin basement."/>
    <x v="12"/>
    <n v="7665"/>
    <x v="0"/>
    <s v="US"/>
    <x v="0"/>
    <n v="1293073733"/>
    <n v="1290481733"/>
    <b v="0"/>
    <n v="65"/>
    <b v="1"/>
    <s v="film &amp; video"/>
    <x v="1"/>
    <d v="2010-12-23T03:08:53"/>
    <d v="2010-11-23T03:08:53"/>
    <n v="2010"/>
    <n v="128"/>
  </r>
  <r>
    <n v="103"/>
    <s v="I'M TWENTY SOMETHING"/>
    <s v="Three friends in their twenties are trying to do the impossible - have fun on a casual Friday night."/>
    <x v="46"/>
    <n v="1367"/>
    <x v="0"/>
    <s v="GB"/>
    <x v="1"/>
    <n v="1394220030"/>
    <n v="1392232830"/>
    <b v="0"/>
    <n v="49"/>
    <b v="1"/>
    <s v="film &amp; video"/>
    <x v="1"/>
    <d v="2014-03-07T19:20:30"/>
    <d v="2014-02-12T19:20:30"/>
    <n v="2014"/>
    <n v="105"/>
  </r>
  <r>
    <n v="104"/>
    <s v="Good 'Ol Trumpet"/>
    <s v="UCF short film about an old man, his love for music, and his misplaced trumpet.  "/>
    <x v="2"/>
    <n v="600"/>
    <x v="0"/>
    <s v="US"/>
    <x v="0"/>
    <n v="1301792400"/>
    <n v="1299775266"/>
    <b v="0"/>
    <n v="10"/>
    <b v="1"/>
    <s v="film &amp; video"/>
    <x v="1"/>
    <d v="2011-04-03T01:00:00"/>
    <d v="2011-03-10T16:41:06"/>
    <n v="2011"/>
    <n v="12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x v="0"/>
    <n v="1463184000"/>
    <n v="1461605020"/>
    <b v="0"/>
    <n v="60"/>
    <b v="1"/>
    <s v="film &amp; video"/>
    <x v="1"/>
    <d v="2016-05-14T00:00:00"/>
    <d v="2016-04-25T17:23:40"/>
    <n v="2016"/>
    <n v="107"/>
  </r>
  <r>
    <n v="106"/>
    <s v="LOST WEEKEND"/>
    <s v="A Boy. A Girl. A Car. A Serial Killer."/>
    <x v="10"/>
    <n v="5025"/>
    <x v="0"/>
    <s v="US"/>
    <x v="0"/>
    <n v="1333391901"/>
    <n v="1332182301"/>
    <b v="0"/>
    <n v="27"/>
    <b v="1"/>
    <s v="film &amp; video"/>
    <x v="1"/>
    <d v="2012-04-02T18:38:21"/>
    <d v="2012-03-19T18:38:21"/>
    <n v="2012"/>
    <n v="10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x v="0"/>
    <n v="1303688087"/>
    <n v="1301787287"/>
    <b v="0"/>
    <n v="69"/>
    <b v="1"/>
    <s v="film &amp; video"/>
    <x v="1"/>
    <d v="2011-04-24T23:34:47"/>
    <d v="2011-04-02T23:34:47"/>
    <n v="2011"/>
    <n v="102"/>
  </r>
  <r>
    <n v="108"/>
    <s v="GLASS: A Love Story"/>
    <s v="When a man can't find love, his Google GLASS does the searching for him. A short film shot with Google Glass."/>
    <x v="15"/>
    <n v="3700"/>
    <x v="0"/>
    <s v="US"/>
    <x v="0"/>
    <n v="1370011370"/>
    <n v="1364827370"/>
    <b v="0"/>
    <n v="47"/>
    <b v="1"/>
    <s v="film &amp; video"/>
    <x v="1"/>
    <d v="2013-05-31T14:42:50"/>
    <d v="2013-04-01T14:42:50"/>
    <n v="2013"/>
    <n v="247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x v="0"/>
    <n v="1298680630"/>
    <n v="1296088630"/>
    <b v="0"/>
    <n v="47"/>
    <b v="1"/>
    <s v="film &amp; video"/>
    <x v="1"/>
    <d v="2011-02-26T00:37:10"/>
    <d v="2011-01-27T00:37:10"/>
    <n v="2011"/>
    <n v="220"/>
  </r>
  <r>
    <n v="110"/>
    <s v="Earlids"/>
    <s v="Lee, an awkward teenager with sound-blocking earlids, must confront his self-isolation after a girl moves in next door."/>
    <x v="46"/>
    <n v="1700"/>
    <x v="0"/>
    <s v="US"/>
    <x v="0"/>
    <n v="1384408740"/>
    <n v="1381445253"/>
    <b v="0"/>
    <n v="26"/>
    <b v="1"/>
    <s v="film &amp; video"/>
    <x v="1"/>
    <d v="2013-11-14T05:59:00"/>
    <d v="2013-10-10T22:47:33"/>
    <n v="2013"/>
    <n v="131"/>
  </r>
  <r>
    <n v="111"/>
    <s v="Judi Dench is Cool in Person"/>
    <s v="Two actors, one bookie and a very bad day.  Judi Dench is Cool in Person is fast, funny and only a little bit nasty."/>
    <x v="8"/>
    <n v="5410"/>
    <x v="0"/>
    <s v="AU"/>
    <x v="2"/>
    <n v="1433059187"/>
    <n v="1430467187"/>
    <b v="0"/>
    <n v="53"/>
    <b v="1"/>
    <s v="film &amp; video"/>
    <x v="1"/>
    <d v="2015-05-31T07:59:47"/>
    <d v="2015-05-01T07:59:47"/>
    <n v="2015"/>
    <n v="155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x v="0"/>
    <n v="1397354400"/>
    <n v="1395277318"/>
    <b v="0"/>
    <n v="81"/>
    <b v="1"/>
    <s v="film &amp; video"/>
    <x v="1"/>
    <d v="2014-04-13T02:00:00"/>
    <d v="2014-03-20T01:01:58"/>
    <n v="2014"/>
    <n v="104"/>
  </r>
  <r>
    <n v="113"/>
    <s v="&quot;The First Day&quot; by Julia Othmer- Music Video"/>
    <s v="A living memorial for all those dealing with trauma, grief and loss."/>
    <x v="10"/>
    <n v="7050"/>
    <x v="0"/>
    <s v="US"/>
    <x v="0"/>
    <n v="1312642800"/>
    <n v="1311963128"/>
    <b v="0"/>
    <n v="78"/>
    <b v="1"/>
    <s v="film &amp; video"/>
    <x v="1"/>
    <d v="2011-08-06T15:00:00"/>
    <d v="2011-07-29T18:12:08"/>
    <n v="2011"/>
    <n v="141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x v="0"/>
    <n v="1326436488"/>
    <n v="1321252488"/>
    <b v="0"/>
    <n v="35"/>
    <b v="1"/>
    <s v="film &amp; video"/>
    <x v="1"/>
    <d v="2012-01-13T06:34:48"/>
    <d v="2011-11-14T06:34:48"/>
    <n v="2011"/>
    <n v="103"/>
  </r>
  <r>
    <n v="115"/>
    <s v="The World's Greatest Lover"/>
    <s v="Never judge a book (or a lover) by their cover."/>
    <x v="52"/>
    <n v="632"/>
    <x v="0"/>
    <s v="US"/>
    <x v="0"/>
    <n v="1328377444"/>
    <n v="1326217444"/>
    <b v="0"/>
    <n v="22"/>
    <b v="1"/>
    <s v="film &amp; video"/>
    <x v="1"/>
    <d v="2012-02-04T17:44:04"/>
    <d v="2012-01-10T17:44:04"/>
    <n v="2012"/>
    <n v="140"/>
  </r>
  <r>
    <n v="116"/>
    <s v="Villanelle"/>
    <s v="Villanelle is a feature film that blends elements of classic, hardboiled Film Noir, with classic Horror and tells a great story to boot"/>
    <x v="8"/>
    <n v="3978"/>
    <x v="0"/>
    <s v="US"/>
    <x v="0"/>
    <n v="1302260155"/>
    <n v="1298289355"/>
    <b v="0"/>
    <n v="57"/>
    <b v="1"/>
    <s v="film &amp; video"/>
    <x v="1"/>
    <d v="2011-04-08T10:55:55"/>
    <d v="2011-02-21T11:55:55"/>
    <n v="2011"/>
    <n v="114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x v="0"/>
    <n v="1276110000"/>
    <n v="1268337744"/>
    <b v="0"/>
    <n v="27"/>
    <b v="1"/>
    <s v="film &amp; video"/>
    <x v="1"/>
    <d v="2010-06-09T19:00:00"/>
    <d v="2010-03-11T20:02:24"/>
    <n v="2010"/>
    <n v="100"/>
  </r>
  <r>
    <n v="118"/>
    <s v="DENOUNCED - A Short Film"/>
    <s v="When a ruthless hit-man is 'denounced' from the mafia, his old enemies declare war."/>
    <x v="10"/>
    <n v="5651.58"/>
    <x v="0"/>
    <s v="US"/>
    <x v="0"/>
    <n v="1311902236"/>
    <n v="1309310236"/>
    <b v="0"/>
    <n v="39"/>
    <b v="1"/>
    <s v="film &amp; video"/>
    <x v="1"/>
    <d v="2011-07-29T01:17:16"/>
    <d v="2011-06-29T01:17:16"/>
    <n v="2011"/>
    <n v="113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x v="0"/>
    <n v="1313276400"/>
    <n v="1310693986"/>
    <b v="0"/>
    <n v="37"/>
    <b v="1"/>
    <s v="film &amp; video"/>
    <x v="1"/>
    <d v="2011-08-13T23:00:00"/>
    <d v="2011-07-15T01:39:46"/>
    <n v="2011"/>
    <n v="105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x v="6"/>
    <n v="1475457107"/>
    <n v="1472865107"/>
    <b v="0"/>
    <n v="1"/>
    <b v="0"/>
    <s v="film &amp; video"/>
    <x v="2"/>
    <d v="2016-10-03T01:11:47"/>
    <d v="2016-09-03T01:11:47"/>
    <n v="2016"/>
    <n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x v="0"/>
    <n v="1429352160"/>
    <n v="1427993710"/>
    <b v="0"/>
    <n v="1"/>
    <b v="0"/>
    <s v="film &amp; video"/>
    <x v="2"/>
    <d v="2015-04-18T10:16:00"/>
    <d v="2015-04-02T16:55:10"/>
    <n v="2015"/>
    <n v="0"/>
  </r>
  <r>
    <n v="122"/>
    <s v="The Time Jumper (Canceled)"/>
    <s v="My ambition for this knows no bounds.  Seeing Sephoria in a live-action is a dream of mine."/>
    <x v="55"/>
    <n v="0"/>
    <x v="1"/>
    <s v="US"/>
    <x v="0"/>
    <n v="1476094907"/>
    <n v="1470910907"/>
    <b v="0"/>
    <n v="0"/>
    <b v="0"/>
    <s v="film &amp; video"/>
    <x v="2"/>
    <d v="2016-10-10T10:21:47"/>
    <d v="2016-08-11T10:21:47"/>
    <n v="2016"/>
    <n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x v="0"/>
    <n v="1414533600"/>
    <n v="1411411564"/>
    <b v="0"/>
    <n v="6"/>
    <b v="0"/>
    <s v="film &amp; video"/>
    <x v="2"/>
    <d v="2014-10-28T22:00:00"/>
    <d v="2014-09-22T18:46:04"/>
    <n v="2014"/>
    <n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x v="0"/>
    <n v="1431728242"/>
    <n v="1429568242"/>
    <b v="0"/>
    <n v="0"/>
    <b v="0"/>
    <s v="film &amp; video"/>
    <x v="2"/>
    <d v="2015-05-15T22:17:22"/>
    <d v="2015-04-20T22:17:22"/>
    <n v="2015"/>
    <n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x v="5"/>
    <n v="1486165880"/>
    <n v="1480981880"/>
    <b v="0"/>
    <n v="6"/>
    <b v="0"/>
    <s v="film &amp; video"/>
    <x v="2"/>
    <d v="2017-02-03T23:51:20"/>
    <d v="2016-12-05T23:51:20"/>
    <n v="2016"/>
    <n v="14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x v="0"/>
    <n v="1433988000"/>
    <n v="1431353337"/>
    <b v="0"/>
    <n v="13"/>
    <b v="0"/>
    <s v="film &amp; video"/>
    <x v="2"/>
    <d v="2015-06-11T02:00:00"/>
    <d v="2015-05-11T14:08:57"/>
    <n v="2015"/>
    <n v="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x v="0"/>
    <n v="1428069541"/>
    <n v="1425481141"/>
    <b v="0"/>
    <n v="4"/>
    <b v="0"/>
    <s v="film &amp; video"/>
    <x v="2"/>
    <d v="2015-04-03T13:59:01"/>
    <d v="2015-03-04T14:59:01"/>
    <n v="2015"/>
    <n v="2"/>
  </r>
  <r>
    <n v="128"/>
    <s v="Ralphi3 (Canceled)"/>
    <s v="A Science Fiction film filled with entertainment and Excitement"/>
    <x v="57"/>
    <n v="1867"/>
    <x v="1"/>
    <s v="US"/>
    <x v="0"/>
    <n v="1476941293"/>
    <n v="1473917293"/>
    <b v="0"/>
    <n v="6"/>
    <b v="0"/>
    <s v="film &amp; video"/>
    <x v="2"/>
    <d v="2016-10-20T05:28:13"/>
    <d v="2016-09-15T05:28:13"/>
    <n v="2016"/>
    <n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x v="0"/>
    <n v="1414708183"/>
    <n v="1409524183"/>
    <b v="0"/>
    <n v="0"/>
    <b v="0"/>
    <s v="film &amp; video"/>
    <x v="2"/>
    <d v="2014-10-30T22:29:43"/>
    <d v="2014-08-31T22:29:43"/>
    <n v="2014"/>
    <n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x v="1"/>
    <n v="1402949760"/>
    <n v="1400536692"/>
    <b v="0"/>
    <n v="0"/>
    <b v="0"/>
    <s v="film &amp; video"/>
    <x v="2"/>
    <d v="2014-06-16T20:16:00"/>
    <d v="2014-05-19T21:58:12"/>
    <n v="2014"/>
    <n v="0"/>
  </r>
  <r>
    <n v="131"/>
    <s v="I (Canceled)"/>
    <s v="I"/>
    <x v="38"/>
    <n v="0"/>
    <x v="1"/>
    <s v="US"/>
    <x v="0"/>
    <n v="1467763200"/>
    <n v="1466453161"/>
    <b v="0"/>
    <n v="0"/>
    <b v="0"/>
    <s v="film &amp; video"/>
    <x v="2"/>
    <d v="2016-07-06T00:00:00"/>
    <d v="2016-06-20T20:06:01"/>
    <n v="2016"/>
    <n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x v="0"/>
    <n v="1415392207"/>
    <n v="1411500607"/>
    <b v="0"/>
    <n v="81"/>
    <b v="0"/>
    <s v="film &amp; video"/>
    <x v="2"/>
    <d v="2014-11-07T20:30:07"/>
    <d v="2014-09-23T19:30:07"/>
    <n v="2014"/>
    <n v="10"/>
  </r>
  <r>
    <n v="133"/>
    <s v="Demon Women from outer space (Canceled)"/>
    <s v="Invasion from outer space sights, to weird to imagine destruction too monstrous to escape"/>
    <x v="59"/>
    <n v="0"/>
    <x v="1"/>
    <s v="US"/>
    <x v="0"/>
    <n v="1464715860"/>
    <n v="1462130584"/>
    <b v="0"/>
    <n v="0"/>
    <b v="0"/>
    <s v="film &amp; video"/>
    <x v="2"/>
    <d v="2016-05-31T17:31:00"/>
    <d v="2016-05-01T19:23:04"/>
    <n v="2016"/>
    <n v="0"/>
  </r>
  <r>
    <n v="134"/>
    <s v="MARLEY'S GHOST (AMBASSADORS OF STEAM) (Canceled)"/>
    <s v="steampunk  remake of &quot;a Christmas carol&quot;"/>
    <x v="10"/>
    <n v="0"/>
    <x v="1"/>
    <s v="US"/>
    <x v="0"/>
    <n v="1441386000"/>
    <n v="1438811418"/>
    <b v="0"/>
    <n v="0"/>
    <b v="0"/>
    <s v="film &amp; video"/>
    <x v="2"/>
    <d v="2015-09-04T17:00:00"/>
    <d v="2015-08-05T21:50:18"/>
    <n v="2015"/>
    <n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x v="0"/>
    <n v="1404241200"/>
    <n v="1401354597"/>
    <b v="0"/>
    <n v="5"/>
    <b v="0"/>
    <s v="film &amp; video"/>
    <x v="2"/>
    <d v="2014-07-01T19:00:00"/>
    <d v="2014-05-29T09:09:57"/>
    <n v="2014"/>
    <n v="1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x v="0"/>
    <n v="1431771360"/>
    <n v="1427968234"/>
    <b v="0"/>
    <n v="0"/>
    <b v="0"/>
    <s v="film &amp; video"/>
    <x v="2"/>
    <d v="2015-05-16T10:16:00"/>
    <d v="2015-04-02T09:50:34"/>
    <n v="2015"/>
    <n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x v="7"/>
    <n v="1444657593"/>
    <n v="1440337593"/>
    <b v="0"/>
    <n v="0"/>
    <b v="0"/>
    <s v="film &amp; video"/>
    <x v="2"/>
    <d v="2015-10-12T13:46:33"/>
    <d v="2015-08-23T13:46:33"/>
    <n v="2015"/>
    <n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x v="0"/>
    <n v="1438405140"/>
    <n v="1435731041"/>
    <b v="0"/>
    <n v="58"/>
    <b v="0"/>
    <s v="film &amp; video"/>
    <x v="2"/>
    <d v="2015-08-01T04:59:00"/>
    <d v="2015-07-01T06:10:41"/>
    <n v="2015"/>
    <n v="3"/>
  </r>
  <r>
    <n v="139"/>
    <s v="Roman Dead (Canceled)"/>
    <s v="When  Rome is infected with a zombie plague, Lucius Agrippa and a small group fights for survival"/>
    <x v="2"/>
    <n v="500"/>
    <x v="1"/>
    <s v="US"/>
    <x v="0"/>
    <n v="1436738772"/>
    <n v="1435874772"/>
    <b v="0"/>
    <n v="1"/>
    <b v="0"/>
    <s v="film &amp; video"/>
    <x v="2"/>
    <d v="2015-07-12T22:06:12"/>
    <d v="2015-07-02T22:06:12"/>
    <n v="2015"/>
    <n v="10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x v="0"/>
    <n v="1426823132"/>
    <n v="1424234732"/>
    <b v="0"/>
    <n v="0"/>
    <b v="0"/>
    <s v="film &amp; video"/>
    <x v="2"/>
    <d v="2015-03-20T03:45:32"/>
    <d v="2015-02-18T04:45:32"/>
    <n v="2015"/>
    <n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x v="0"/>
    <n v="1433043623"/>
    <n v="1429155623"/>
    <b v="0"/>
    <n v="28"/>
    <b v="0"/>
    <s v="film &amp; video"/>
    <x v="2"/>
    <d v="2015-05-31T03:40:23"/>
    <d v="2015-04-16T03:40:23"/>
    <n v="2015"/>
    <n v="1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x v="0"/>
    <n v="1416176778"/>
    <n v="1414358778"/>
    <b v="0"/>
    <n v="1"/>
    <b v="0"/>
    <s v="film &amp; video"/>
    <x v="2"/>
    <d v="2014-11-16T22:26:18"/>
    <d v="2014-10-26T21:26:18"/>
    <n v="2014"/>
    <n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x v="2"/>
    <n v="1472882100"/>
    <n v="1467941542"/>
    <b v="0"/>
    <n v="0"/>
    <b v="0"/>
    <s v="film &amp; video"/>
    <x v="2"/>
    <d v="2016-09-03T05:55:00"/>
    <d v="2016-07-08T01:32:22"/>
    <n v="2016"/>
    <n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x v="5"/>
    <n v="1428945472"/>
    <n v="1423765072"/>
    <b v="0"/>
    <n v="37"/>
    <b v="0"/>
    <s v="film &amp; video"/>
    <x v="2"/>
    <d v="2015-04-13T17:17:52"/>
    <d v="2015-02-12T18:17:52"/>
    <n v="2015"/>
    <n v="28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x v="0"/>
    <n v="1439298052"/>
    <n v="1436965252"/>
    <b v="0"/>
    <n v="9"/>
    <b v="0"/>
    <s v="film &amp; video"/>
    <x v="2"/>
    <d v="2015-08-11T13:00:52"/>
    <d v="2015-07-15T13:00:52"/>
    <n v="2015"/>
    <n v="8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x v="0"/>
    <n v="1484698998"/>
    <n v="1479514998"/>
    <b v="0"/>
    <n v="3"/>
    <b v="0"/>
    <s v="film &amp; video"/>
    <x v="2"/>
    <d v="2017-01-18T00:23:18"/>
    <d v="2016-11-19T00:23:18"/>
    <n v="2016"/>
    <n v="1"/>
  </r>
  <r>
    <n v="147"/>
    <s v="Consumed (Static Air) (Canceled)"/>
    <s v="Film makers catch live footage beyond their wildest dreams."/>
    <x v="39"/>
    <n v="0"/>
    <x v="1"/>
    <s v="GB"/>
    <x v="1"/>
    <n v="1420741080"/>
    <n v="1417026340"/>
    <b v="0"/>
    <n v="0"/>
    <b v="0"/>
    <s v="film &amp; video"/>
    <x v="2"/>
    <d v="2015-01-08T18:18:00"/>
    <d v="2014-11-26T18:25:40"/>
    <n v="2014"/>
    <n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x v="0"/>
    <n v="1456555536"/>
    <n v="1453963536"/>
    <b v="0"/>
    <n v="2"/>
    <b v="0"/>
    <s v="film &amp; video"/>
    <x v="2"/>
    <d v="2016-02-27T06:45:36"/>
    <d v="2016-01-28T06:45:36"/>
    <n v="2016"/>
    <n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x v="0"/>
    <n v="1419494400"/>
    <n v="1416888470"/>
    <b v="0"/>
    <n v="6"/>
    <b v="0"/>
    <s v="film &amp; video"/>
    <x v="2"/>
    <d v="2014-12-25T08:00:00"/>
    <d v="2014-11-25T04:07:50"/>
    <n v="2014"/>
    <n v="1"/>
  </r>
  <r>
    <n v="150"/>
    <s v="Star Trek First Frontier (Canceled)"/>
    <s v="The untold story of Captain Robert April and the first launching of the starship U.S.S. Enterprise,  NCC-1701"/>
    <x v="64"/>
    <n v="30112"/>
    <x v="1"/>
    <s v="US"/>
    <x v="0"/>
    <n v="1432612382"/>
    <n v="1427428382"/>
    <b v="0"/>
    <n v="67"/>
    <b v="0"/>
    <s v="film &amp; video"/>
    <x v="2"/>
    <d v="2015-05-26T03:53:02"/>
    <d v="2015-03-27T03:53:02"/>
    <n v="2015"/>
    <n v="23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x v="2"/>
    <n v="1434633191"/>
    <n v="1429449191"/>
    <b v="0"/>
    <n v="5"/>
    <b v="0"/>
    <s v="film &amp; video"/>
    <x v="2"/>
    <d v="2015-06-18T13:13:11"/>
    <d v="2015-04-19T13:13:11"/>
    <n v="2015"/>
    <n v="0"/>
  </r>
  <r>
    <n v="152"/>
    <s v="The Great Dark (Canceled)"/>
    <s v="The Great Dark is a journey through the unimaginable...and un foreseeable..."/>
    <x v="66"/>
    <n v="30"/>
    <x v="1"/>
    <s v="US"/>
    <x v="0"/>
    <n v="1411437100"/>
    <n v="1408845100"/>
    <b v="0"/>
    <n v="2"/>
    <b v="0"/>
    <s v="film &amp; video"/>
    <x v="2"/>
    <d v="2014-09-23T01:51:40"/>
    <d v="2014-08-24T01:51:40"/>
    <n v="2014"/>
    <n v="0"/>
  </r>
  <r>
    <n v="153"/>
    <s v="Awakening (Canceled)"/>
    <s v="What would you do if you face something beyond your understanding? If someone you loved disappeared without a trace?"/>
    <x v="63"/>
    <n v="359"/>
    <x v="1"/>
    <s v="US"/>
    <x v="0"/>
    <n v="1417532644"/>
    <n v="1413900244"/>
    <b v="0"/>
    <n v="10"/>
    <b v="0"/>
    <s v="film &amp; video"/>
    <x v="2"/>
    <d v="2014-12-02T15:04:04"/>
    <d v="2014-10-21T14:04:04"/>
    <n v="2014"/>
    <n v="1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x v="0"/>
    <n v="1433336895"/>
    <n v="1429621695"/>
    <b v="0"/>
    <n v="3"/>
    <b v="0"/>
    <s v="film &amp; video"/>
    <x v="2"/>
    <d v="2015-06-03T13:08:15"/>
    <d v="2015-04-21T13:08:15"/>
    <n v="2015"/>
    <n v="3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x v="0"/>
    <n v="1437657935"/>
    <n v="1434201935"/>
    <b v="0"/>
    <n v="4"/>
    <b v="0"/>
    <s v="film &amp; video"/>
    <x v="2"/>
    <d v="2015-07-23T13:25:35"/>
    <d v="2015-06-13T13:25:35"/>
    <n v="2015"/>
    <n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x v="5"/>
    <n v="1407034796"/>
    <n v="1401850796"/>
    <b v="0"/>
    <n v="15"/>
    <b v="0"/>
    <s v="film &amp; video"/>
    <x v="2"/>
    <d v="2014-08-03T02:59:56"/>
    <d v="2014-06-04T02:59:56"/>
    <n v="2014"/>
    <n v="5"/>
  </r>
  <r>
    <n v="157"/>
    <s v="Forever Man (short film) (Canceled)"/>
    <s v="Man's cryogenic chamber and his soulmate's time travel from the distant future allows them to meet in the middle."/>
    <x v="68"/>
    <n v="8"/>
    <x v="1"/>
    <s v="US"/>
    <x v="0"/>
    <n v="1456523572"/>
    <n v="1453931572"/>
    <b v="0"/>
    <n v="2"/>
    <b v="0"/>
    <s v="film &amp; video"/>
    <x v="2"/>
    <d v="2016-02-26T21:52:52"/>
    <d v="2016-01-27T21:52:52"/>
    <n v="2016"/>
    <n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x v="0"/>
    <n v="1413942628"/>
    <n v="1411350628"/>
    <b v="0"/>
    <n v="0"/>
    <b v="0"/>
    <s v="film &amp; video"/>
    <x v="2"/>
    <d v="2014-10-22T01:50:28"/>
    <d v="2014-09-22T01:50:28"/>
    <n v="2014"/>
    <n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x v="0"/>
    <n v="1467541545"/>
    <n v="1464085545"/>
    <b v="0"/>
    <n v="1"/>
    <b v="0"/>
    <s v="film &amp; video"/>
    <x v="2"/>
    <d v="2016-07-03T10:25:45"/>
    <d v="2016-05-24T10:25:45"/>
    <n v="2016"/>
    <n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x v="0"/>
    <n v="1439675691"/>
    <n v="1434491691"/>
    <b v="0"/>
    <n v="0"/>
    <b v="0"/>
    <s v="film &amp; video"/>
    <x v="3"/>
    <d v="2015-08-15T21:54:51"/>
    <d v="2015-06-16T21:54:51"/>
    <n v="2015"/>
    <n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x v="0"/>
    <n v="1404318595"/>
    <n v="1401726595"/>
    <b v="0"/>
    <n v="1"/>
    <b v="0"/>
    <s v="film &amp; video"/>
    <x v="3"/>
    <d v="2014-07-02T16:29:55"/>
    <d v="2014-06-02T16:29:55"/>
    <n v="2014"/>
    <n v="0"/>
  </r>
  <r>
    <n v="162"/>
    <s v="See It My Way"/>
    <s v="This film follows a young man who has had only a troubled family life. He turns to all the wrong things and life falls apart."/>
    <x v="70"/>
    <n v="435"/>
    <x v="2"/>
    <s v="US"/>
    <x v="0"/>
    <n v="1408232520"/>
    <n v="1405393356"/>
    <b v="0"/>
    <n v="10"/>
    <b v="0"/>
    <s v="film &amp; video"/>
    <x v="3"/>
    <d v="2014-08-16T23:42:00"/>
    <d v="2014-07-15T03:02:36"/>
    <n v="2014"/>
    <n v="16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x v="0"/>
    <n v="1443657600"/>
    <n v="1440716654"/>
    <b v="0"/>
    <n v="0"/>
    <b v="0"/>
    <s v="film &amp; video"/>
    <x v="3"/>
    <d v="2015-10-01T00:00:00"/>
    <d v="2015-08-27T23:04:14"/>
    <n v="2015"/>
    <n v="0"/>
  </r>
  <r>
    <n v="164"/>
    <s v="Angelix"/>
    <s v="Two cousins are caught up in the private war between warrior class angels and demons. You may be caught up too and not realize it yet."/>
    <x v="72"/>
    <n v="640"/>
    <x v="2"/>
    <s v="US"/>
    <x v="0"/>
    <n v="1411150701"/>
    <n v="1405966701"/>
    <b v="0"/>
    <n v="7"/>
    <b v="0"/>
    <s v="film &amp; video"/>
    <x v="3"/>
    <d v="2014-09-19T18:18:21"/>
    <d v="2014-07-21T18:18:21"/>
    <n v="2014"/>
    <n v="1"/>
  </r>
  <r>
    <n v="165"/>
    <s v="NET"/>
    <s v="A teacher. A boy. The beach and a heatwave that drove them all insane."/>
    <x v="73"/>
    <n v="0"/>
    <x v="2"/>
    <s v="GB"/>
    <x v="1"/>
    <n v="1452613724"/>
    <n v="1450021724"/>
    <b v="0"/>
    <n v="0"/>
    <b v="0"/>
    <s v="film &amp; video"/>
    <x v="3"/>
    <d v="2016-01-12T15:48:44"/>
    <d v="2015-12-13T15:48:44"/>
    <n v="2015"/>
    <n v="0"/>
  </r>
  <r>
    <n v="166"/>
    <s v="Pressure"/>
    <s v="A young teen makes a bad decision after joining gang and the film expresses his choices that led him to that point."/>
    <x v="10"/>
    <n v="3000"/>
    <x v="2"/>
    <s v="US"/>
    <x v="0"/>
    <n v="1484531362"/>
    <n v="1481939362"/>
    <b v="0"/>
    <n v="1"/>
    <b v="0"/>
    <s v="film &amp; video"/>
    <x v="3"/>
    <d v="2017-01-16T01:49:22"/>
    <d v="2016-12-17T01:49:22"/>
    <n v="2016"/>
    <n v="60"/>
  </r>
  <r>
    <n v="167"/>
    <s v="Past"/>
    <s v="A young man experiences a tragedy and has the opportunity to go back and learn from his mistakes and find out his true self."/>
    <x v="74"/>
    <n v="11"/>
    <x v="2"/>
    <s v="US"/>
    <x v="0"/>
    <n v="1438726535"/>
    <n v="1433542535"/>
    <b v="0"/>
    <n v="2"/>
    <b v="0"/>
    <s v="film &amp; video"/>
    <x v="3"/>
    <d v="2015-08-04T22:15:35"/>
    <d v="2015-06-05T22:15:35"/>
    <n v="2015"/>
    <n v="0"/>
  </r>
  <r>
    <n v="168"/>
    <s v="Moving On"/>
    <s v="A homeless Gulf War 2 vet, and Congressional Medal of Honor recipient fights for his sanity on the mean streets of Albuquerque."/>
    <x v="6"/>
    <n v="325"/>
    <x v="2"/>
    <s v="US"/>
    <x v="0"/>
    <n v="1426791770"/>
    <n v="1424203370"/>
    <b v="0"/>
    <n v="3"/>
    <b v="0"/>
    <s v="film &amp; video"/>
    <x v="3"/>
    <d v="2015-03-19T19:02:50"/>
    <d v="2015-02-17T20:02:50"/>
    <n v="2015"/>
    <n v="4"/>
  </r>
  <r>
    <n v="169"/>
    <s v="Family"/>
    <s v="Family is a short film about a father and son and two brothers who were separated by the Korean war and finally reunite after 60 years."/>
    <x v="30"/>
    <n v="560"/>
    <x v="2"/>
    <s v="GB"/>
    <x v="1"/>
    <n v="1413634059"/>
    <n v="1411042059"/>
    <b v="0"/>
    <n v="10"/>
    <b v="0"/>
    <s v="film &amp; video"/>
    <x v="3"/>
    <d v="2014-10-18T12:07:39"/>
    <d v="2014-09-18T12:07:39"/>
    <n v="2014"/>
    <n v="22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x v="0"/>
    <n v="1440912480"/>
    <n v="1438385283"/>
    <b v="0"/>
    <n v="10"/>
    <b v="0"/>
    <s v="film &amp; video"/>
    <x v="3"/>
    <d v="2015-08-30T05:28:00"/>
    <d v="2015-07-31T23:28:03"/>
    <n v="2015"/>
    <n v="3"/>
  </r>
  <r>
    <n v="171"/>
    <s v="IRL: Gamers Unite"/>
    <s v="Team Mayhem, a local small town gang of gamers who are enlisted   to save the world from the new great evil known as Prowler."/>
    <x v="63"/>
    <n v="1"/>
    <x v="2"/>
    <s v="US"/>
    <x v="0"/>
    <n v="1470975614"/>
    <n v="1465791614"/>
    <b v="0"/>
    <n v="1"/>
    <b v="0"/>
    <s v="film &amp; video"/>
    <x v="3"/>
    <d v="2016-08-12T04:20:14"/>
    <d v="2016-06-13T04:20:14"/>
    <n v="2016"/>
    <n v="0"/>
  </r>
  <r>
    <n v="172"/>
    <s v="The Blind Dolphin Story"/>
    <s v="A short film on the rarest mammal and the second most endangered freshwater river dolphin, in Pakistan."/>
    <x v="75"/>
    <n v="0"/>
    <x v="2"/>
    <s v="US"/>
    <x v="0"/>
    <n v="1426753723"/>
    <n v="1423733323"/>
    <b v="0"/>
    <n v="0"/>
    <b v="0"/>
    <s v="film &amp; video"/>
    <x v="3"/>
    <d v="2015-03-19T08:28:43"/>
    <d v="2015-02-12T09:28:43"/>
    <n v="2015"/>
    <n v="0"/>
  </r>
  <r>
    <n v="173"/>
    <s v="7 Sins"/>
    <s v="This is a film inspired by Quentin Tarantino, I want to make a film thats entertaining yet gritty. 7 Sins is in pre-production."/>
    <x v="76"/>
    <n v="0"/>
    <x v="2"/>
    <s v="GB"/>
    <x v="1"/>
    <n v="1425131108"/>
    <n v="1422539108"/>
    <b v="0"/>
    <n v="0"/>
    <b v="0"/>
    <s v="film &amp; video"/>
    <x v="3"/>
    <d v="2015-02-28T13:45:08"/>
    <d v="2015-01-29T13:45:08"/>
    <n v="2015"/>
    <n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x v="3"/>
    <n v="1431108776"/>
    <n v="1425924776"/>
    <b v="0"/>
    <n v="0"/>
    <b v="0"/>
    <s v="film &amp; video"/>
    <x v="3"/>
    <d v="2015-05-08T18:12:56"/>
    <d v="2015-03-09T18:12:56"/>
    <n v="2015"/>
    <n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x v="1"/>
    <n v="1409337611"/>
    <n v="1407177611"/>
    <b v="0"/>
    <n v="26"/>
    <b v="0"/>
    <s v="film &amp; video"/>
    <x v="3"/>
    <d v="2014-08-29T18:40:11"/>
    <d v="2014-08-04T18:40:11"/>
    <n v="2014"/>
    <n v="6"/>
  </r>
  <r>
    <n v="176"/>
    <s v="Silent Monster"/>
    <s v="I'm seeking funding to finish my short film, Silent Monster, to bring awareness to teenage bullying as well as teenage violence."/>
    <x v="15"/>
    <n v="0"/>
    <x v="2"/>
    <s v="US"/>
    <x v="0"/>
    <n v="1438803999"/>
    <n v="1436211999"/>
    <b v="0"/>
    <n v="0"/>
    <b v="0"/>
    <s v="film &amp; video"/>
    <x v="3"/>
    <d v="2015-08-05T19:46:39"/>
    <d v="2015-07-06T19:46:39"/>
    <n v="2015"/>
    <n v="0"/>
  </r>
  <r>
    <n v="177"/>
    <s v="The Good Samaritan"/>
    <s v="I'm making a modern day version of the bible story &quot; The Good Samaritan&quot;"/>
    <x v="52"/>
    <n v="180"/>
    <x v="2"/>
    <s v="US"/>
    <x v="0"/>
    <n v="1427155726"/>
    <n v="1425690526"/>
    <b v="0"/>
    <n v="7"/>
    <b v="0"/>
    <s v="film &amp; video"/>
    <x v="3"/>
    <d v="2015-03-24T00:08:46"/>
    <d v="2015-03-07T01:08:46"/>
    <n v="2015"/>
    <n v="40"/>
  </r>
  <r>
    <n v="178"/>
    <s v="El viaje de LucÃ­a"/>
    <s v="El viaje de LucÃ­a es un largometraje de ficciÃ³n con temÃ¡tica sobre el cÃ¡ncer infantil."/>
    <x v="69"/>
    <n v="0"/>
    <x v="2"/>
    <s v="ES"/>
    <x v="3"/>
    <n v="1448582145"/>
    <n v="1445986545"/>
    <b v="0"/>
    <n v="0"/>
    <b v="0"/>
    <s v="film &amp; video"/>
    <x v="3"/>
    <d v="2015-11-26T23:55:45"/>
    <d v="2015-10-27T22:55:45"/>
    <n v="2015"/>
    <n v="0"/>
  </r>
  <r>
    <n v="179"/>
    <s v="Sustain: A Film About Survival"/>
    <s v="A feature-length film about how three people survive in a diseased world."/>
    <x v="28"/>
    <n v="200"/>
    <x v="2"/>
    <s v="US"/>
    <x v="0"/>
    <n v="1457056555"/>
    <n v="1454464555"/>
    <b v="0"/>
    <n v="2"/>
    <b v="0"/>
    <s v="film &amp; video"/>
    <x v="3"/>
    <d v="2016-03-04T01:55:55"/>
    <d v="2016-02-03T01:55:55"/>
    <n v="2016"/>
    <n v="2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x v="1"/>
    <n v="1428951600"/>
    <n v="1425512843"/>
    <b v="0"/>
    <n v="13"/>
    <b v="0"/>
    <s v="film &amp; video"/>
    <x v="3"/>
    <d v="2015-04-13T19:00:00"/>
    <d v="2015-03-04T23:47:23"/>
    <n v="2015"/>
    <n v="33"/>
  </r>
  <r>
    <n v="181"/>
    <s v="Immemorial"/>
    <s v="Christina has been suffering with flash backs and some very disturbing nightmares and realises that it is more than just nightmares."/>
    <x v="77"/>
    <n v="722"/>
    <x v="2"/>
    <s v="GB"/>
    <x v="1"/>
    <n v="1434995295"/>
    <n v="1432403295"/>
    <b v="0"/>
    <n v="4"/>
    <b v="0"/>
    <s v="film &amp; video"/>
    <x v="3"/>
    <d v="2015-06-22T17:48:15"/>
    <d v="2015-05-23T17:48:15"/>
    <n v="2015"/>
    <n v="2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x v="0"/>
    <n v="1483748232"/>
    <n v="1481156232"/>
    <b v="0"/>
    <n v="0"/>
    <b v="0"/>
    <s v="film &amp; video"/>
    <x v="3"/>
    <d v="2017-01-07T00:17:12"/>
    <d v="2016-12-08T00:17:12"/>
    <n v="2016"/>
    <n v="0"/>
  </r>
  <r>
    <n v="183"/>
    <s v="Three Little Words"/>
    <s v="Don't kill me until I meet my Dad"/>
    <x v="78"/>
    <n v="4482"/>
    <x v="2"/>
    <s v="GB"/>
    <x v="1"/>
    <n v="1417033610"/>
    <n v="1414438010"/>
    <b v="0"/>
    <n v="12"/>
    <b v="0"/>
    <s v="film &amp; video"/>
    <x v="3"/>
    <d v="2014-11-26T20:26:50"/>
    <d v="2014-10-27T19:26:50"/>
    <n v="2014"/>
    <n v="36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x v="5"/>
    <n v="1409543940"/>
    <n v="1404586762"/>
    <b v="0"/>
    <n v="2"/>
    <b v="0"/>
    <s v="film &amp; video"/>
    <x v="3"/>
    <d v="2014-09-01T03:59:00"/>
    <d v="2014-07-05T18:59:22"/>
    <n v="2014"/>
    <n v="3"/>
  </r>
  <r>
    <n v="185"/>
    <s v="BLANK Short Movie"/>
    <s v="Love has no boundaries!"/>
    <x v="79"/>
    <n v="2200"/>
    <x v="2"/>
    <s v="NO"/>
    <x v="8"/>
    <n v="1471557139"/>
    <n v="1468965139"/>
    <b v="0"/>
    <n v="10"/>
    <b v="0"/>
    <s v="film &amp; video"/>
    <x v="3"/>
    <d v="2016-08-18T21:52:19"/>
    <d v="2016-07-19T21:52:19"/>
    <n v="2016"/>
    <n v="6"/>
  </r>
  <r>
    <n v="186"/>
    <s v="Feature Film: The Wolfes"/>
    <s v="My film is about a boy who discovers the truth about his fathers dissapearance through the dark secrets of his mothers past."/>
    <x v="10"/>
    <n v="0"/>
    <x v="2"/>
    <s v="US"/>
    <x v="0"/>
    <n v="1488571200"/>
    <n v="1485977434"/>
    <b v="0"/>
    <n v="0"/>
    <b v="0"/>
    <s v="film &amp; video"/>
    <x v="3"/>
    <d v="2017-03-03T20:00:00"/>
    <d v="2017-02-01T19:30:34"/>
    <n v="2017"/>
    <n v="0"/>
  </r>
  <r>
    <n v="187"/>
    <s v="The Imbalanced Heart of a Symmetric Mind (film)"/>
    <s v="A young man suffering from a severe case of OCD embarks on a road trip to find peace of mind."/>
    <x v="10"/>
    <n v="800"/>
    <x v="2"/>
    <s v="US"/>
    <x v="0"/>
    <n v="1437461940"/>
    <n v="1435383457"/>
    <b v="0"/>
    <n v="5"/>
    <b v="0"/>
    <s v="film &amp; video"/>
    <x v="3"/>
    <d v="2015-07-21T06:59:00"/>
    <d v="2015-06-27T05:37:37"/>
    <n v="2015"/>
    <n v="16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x v="0"/>
    <n v="1409891015"/>
    <n v="1407299015"/>
    <b v="0"/>
    <n v="0"/>
    <b v="0"/>
    <s v="film &amp; video"/>
    <x v="3"/>
    <d v="2014-09-05T04:23:35"/>
    <d v="2014-08-06T04:23:35"/>
    <n v="2014"/>
    <n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x v="0"/>
    <n v="1472920477"/>
    <n v="1467736477"/>
    <b v="0"/>
    <n v="5"/>
    <b v="0"/>
    <s v="film &amp; video"/>
    <x v="3"/>
    <d v="2016-09-03T16:34:37"/>
    <d v="2016-07-05T16:34:37"/>
    <n v="2016"/>
    <n v="0"/>
  </r>
  <r>
    <n v="190"/>
    <s v="REGIONRAT, the movie"/>
    <s v="Because hope can be a 4 letter word"/>
    <x v="14"/>
    <n v="50"/>
    <x v="2"/>
    <s v="US"/>
    <x v="0"/>
    <n v="1466091446"/>
    <n v="1465227446"/>
    <b v="0"/>
    <n v="1"/>
    <b v="0"/>
    <s v="film &amp; video"/>
    <x v="3"/>
    <d v="2016-06-16T15:37:26"/>
    <d v="2016-06-06T15:37:26"/>
    <n v="2016"/>
    <n v="0"/>
  </r>
  <r>
    <n v="191"/>
    <s v="Trillion: Feature Film"/>
    <s v="A young boy passionate about Astronomy and Chemistry tracks down an astroid that scientists said would never hit earth."/>
    <x v="10"/>
    <n v="250"/>
    <x v="2"/>
    <s v="AU"/>
    <x v="2"/>
    <n v="1443782138"/>
    <n v="1440326138"/>
    <b v="0"/>
    <n v="3"/>
    <b v="0"/>
    <s v="film &amp; video"/>
    <x v="3"/>
    <d v="2015-10-02T10:35:38"/>
    <d v="2015-08-23T10:35:38"/>
    <n v="2015"/>
    <n v="5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x v="0"/>
    <n v="1413572432"/>
    <n v="1410980432"/>
    <b v="0"/>
    <n v="3"/>
    <b v="0"/>
    <s v="film &amp; video"/>
    <x v="3"/>
    <d v="2014-10-17T19:00:32"/>
    <d v="2014-09-17T19:00:32"/>
    <n v="2014"/>
    <n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x v="1"/>
    <n v="1417217166"/>
    <n v="1412029566"/>
    <b v="0"/>
    <n v="0"/>
    <b v="0"/>
    <s v="film &amp; video"/>
    <x v="3"/>
    <d v="2014-11-28T23:26:06"/>
    <d v="2014-09-29T22:26:06"/>
    <n v="2014"/>
    <n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x v="1"/>
    <n v="1457308531"/>
    <n v="1452124531"/>
    <b v="0"/>
    <n v="3"/>
    <b v="0"/>
    <s v="film &amp; video"/>
    <x v="3"/>
    <d v="2016-03-06T23:55:31"/>
    <d v="2016-01-06T23:55:31"/>
    <n v="2016"/>
    <n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x v="0"/>
    <n v="1436544332"/>
    <n v="1431360332"/>
    <b v="0"/>
    <n v="0"/>
    <b v="0"/>
    <s v="film &amp; video"/>
    <x v="3"/>
    <d v="2015-07-10T16:05:32"/>
    <d v="2015-05-11T16:05:32"/>
    <n v="2015"/>
    <n v="0"/>
  </r>
  <r>
    <n v="196"/>
    <s v="Thunder Under Control"/>
    <s v="A moving short film about a retired female boxer who develops a relationship with a young journalist who idolises her"/>
    <x v="8"/>
    <n v="1465"/>
    <x v="2"/>
    <s v="GB"/>
    <x v="1"/>
    <n v="1444510800"/>
    <n v="1442062898"/>
    <b v="0"/>
    <n v="19"/>
    <b v="0"/>
    <s v="film &amp; video"/>
    <x v="3"/>
    <d v="2015-10-10T21:00:00"/>
    <d v="2015-09-12T13:01:38"/>
    <n v="2015"/>
    <n v="42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x v="1"/>
    <n v="1487365200"/>
    <n v="1483734100"/>
    <b v="0"/>
    <n v="8"/>
    <b v="0"/>
    <s v="film &amp; video"/>
    <x v="3"/>
    <d v="2017-02-17T21:00:00"/>
    <d v="2017-01-06T20:21:40"/>
    <n v="2017"/>
    <n v="10"/>
  </r>
  <r>
    <n v="198"/>
    <s v="Nine Lives"/>
    <s v="Nine Lives is a story of one woman's survival of EIGHT near deaths and her love for one man as an influence to fight for the NINTH."/>
    <x v="31"/>
    <n v="279"/>
    <x v="2"/>
    <s v="US"/>
    <x v="0"/>
    <n v="1412500322"/>
    <n v="1409908322"/>
    <b v="0"/>
    <n v="6"/>
    <b v="0"/>
    <s v="film &amp; video"/>
    <x v="3"/>
    <d v="2014-10-05T09:12:02"/>
    <d v="2014-09-05T09:12:02"/>
    <n v="2014"/>
    <n v="1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x v="0"/>
    <n v="1472698702"/>
    <n v="1470106702"/>
    <b v="0"/>
    <n v="0"/>
    <b v="0"/>
    <s v="film &amp; video"/>
    <x v="3"/>
    <d v="2016-09-01T02:58:22"/>
    <d v="2016-08-02T02:58:22"/>
    <n v="2016"/>
    <n v="0"/>
  </r>
  <r>
    <n v="200"/>
    <s v="The Crossing Shore"/>
    <s v="A film dedicated to an AAF Pilot's struggle to survive behind enemy lines during WWII."/>
    <x v="12"/>
    <n v="1571.55"/>
    <x v="2"/>
    <s v="US"/>
    <x v="0"/>
    <n v="1410746403"/>
    <n v="1408154403"/>
    <b v="0"/>
    <n v="18"/>
    <b v="0"/>
    <s v="film &amp; video"/>
    <x v="3"/>
    <d v="2014-09-15T02:00:03"/>
    <d v="2014-08-16T02:00:03"/>
    <n v="2014"/>
    <n v="26"/>
  </r>
  <r>
    <n v="201"/>
    <s v="Life of Change"/>
    <s v="Everyone has a choice. Can two college students get past their differences to save the life of a man whom they've never met before?"/>
    <x v="81"/>
    <n v="380"/>
    <x v="2"/>
    <s v="US"/>
    <x v="0"/>
    <n v="1423424329"/>
    <n v="1421696329"/>
    <b v="0"/>
    <n v="7"/>
    <b v="0"/>
    <s v="film &amp; video"/>
    <x v="3"/>
    <d v="2015-02-08T19:38:49"/>
    <d v="2015-01-19T19:38:49"/>
    <n v="2015"/>
    <n v="58"/>
  </r>
  <r>
    <n v="202"/>
    <s v="Modern Gangsters"/>
    <s v="new web series created by jonney terry"/>
    <x v="12"/>
    <n v="0"/>
    <x v="2"/>
    <s v="US"/>
    <x v="0"/>
    <n v="1444337940"/>
    <n v="1441750564"/>
    <b v="0"/>
    <n v="0"/>
    <b v="0"/>
    <s v="film &amp; video"/>
    <x v="3"/>
    <d v="2015-10-08T20:59:00"/>
    <d v="2015-09-08T22:16:04"/>
    <n v="2015"/>
    <n v="0"/>
  </r>
  <r>
    <n v="203"/>
    <s v="TheM"/>
    <s v="We are aiming to make a Web Series based on Youth Culture and the misrepresentation of socially stereotyped people."/>
    <x v="30"/>
    <n v="746"/>
    <x v="2"/>
    <s v="GB"/>
    <x v="1"/>
    <n v="1422562864"/>
    <n v="1417378864"/>
    <b v="0"/>
    <n v="8"/>
    <b v="0"/>
    <s v="film &amp; video"/>
    <x v="3"/>
    <d v="2015-01-29T20:21:04"/>
    <d v="2014-11-30T20:21:04"/>
    <n v="2014"/>
    <n v="3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x v="2"/>
    <n v="1470319203"/>
    <n v="1467727203"/>
    <b v="0"/>
    <n v="1293"/>
    <b v="0"/>
    <s v="film &amp; video"/>
    <x v="3"/>
    <d v="2016-08-04T14:00:03"/>
    <d v="2016-07-05T14:00:03"/>
    <n v="2016"/>
    <n v="51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x v="0"/>
    <n v="1444144222"/>
    <n v="1441120222"/>
    <b v="0"/>
    <n v="17"/>
    <b v="0"/>
    <s v="film &amp; video"/>
    <x v="3"/>
    <d v="2015-10-06T15:10:22"/>
    <d v="2015-09-01T15:10:22"/>
    <n v="2015"/>
    <n v="16"/>
  </r>
  <r>
    <n v="206"/>
    <s v="Blood Bond Movie Development"/>
    <s v="A love story featuring adoption,struggle,dysfunction,grace, healing, and restoration."/>
    <x v="83"/>
    <n v="0"/>
    <x v="2"/>
    <s v="US"/>
    <x v="0"/>
    <n v="1470441983"/>
    <n v="1468627583"/>
    <b v="0"/>
    <n v="0"/>
    <b v="0"/>
    <s v="film &amp; video"/>
    <x v="3"/>
    <d v="2016-08-06T00:06:23"/>
    <d v="2016-07-16T00:06:23"/>
    <n v="2016"/>
    <n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x v="5"/>
    <n v="1420346638"/>
    <n v="1417754638"/>
    <b v="0"/>
    <n v="13"/>
    <b v="0"/>
    <s v="film &amp; video"/>
    <x v="3"/>
    <d v="2015-01-04T04:43:58"/>
    <d v="2014-12-05T04:43:58"/>
    <n v="2014"/>
    <n v="15"/>
  </r>
  <r>
    <n v="208"/>
    <s v="OLIVIA"/>
    <s v="A young woman's journey from Africa to Australia where she finds heaven on earth, love and tragedy. Within her tragedy she saves lives."/>
    <x v="63"/>
    <n v="0"/>
    <x v="2"/>
    <s v="AU"/>
    <x v="2"/>
    <n v="1418719967"/>
    <n v="1416127967"/>
    <b v="0"/>
    <n v="0"/>
    <b v="0"/>
    <s v="film &amp; video"/>
    <x v="3"/>
    <d v="2014-12-16T08:52:47"/>
    <d v="2014-11-16T08:52:47"/>
    <n v="2014"/>
    <n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x v="0"/>
    <n v="1436566135"/>
    <n v="1433974135"/>
    <b v="0"/>
    <n v="0"/>
    <b v="0"/>
    <s v="film &amp; video"/>
    <x v="3"/>
    <d v="2015-07-10T22:08:55"/>
    <d v="2015-06-10T22:08:55"/>
    <n v="2015"/>
    <n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x v="0"/>
    <n v="1443675600"/>
    <n v="1441157592"/>
    <b v="0"/>
    <n v="33"/>
    <b v="0"/>
    <s v="film &amp; video"/>
    <x v="3"/>
    <d v="2015-10-01T05:00:00"/>
    <d v="2015-09-02T01:33:12"/>
    <n v="2015"/>
    <n v="25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x v="0"/>
    <n v="1442634617"/>
    <n v="1440042617"/>
    <b v="0"/>
    <n v="12"/>
    <b v="0"/>
    <s v="film &amp; video"/>
    <x v="3"/>
    <d v="2015-09-19T03:50:17"/>
    <d v="2015-08-20T03:50:17"/>
    <n v="2015"/>
    <n v="45"/>
  </r>
  <r>
    <n v="212"/>
    <s v="The Ecstasy of Vengeance - Feature Length Film"/>
    <s v="This film is a fictional crime drama following the events of a heist that ended in bloodshed."/>
    <x v="84"/>
    <n v="1"/>
    <x v="2"/>
    <s v="US"/>
    <x v="0"/>
    <n v="1460837320"/>
    <n v="1455656920"/>
    <b v="0"/>
    <n v="1"/>
    <b v="0"/>
    <s v="film &amp; video"/>
    <x v="3"/>
    <d v="2016-04-16T20:08:40"/>
    <d v="2016-02-16T21:08:40"/>
    <n v="2016"/>
    <n v="0"/>
  </r>
  <r>
    <n v="213"/>
    <s v="Hart Blvd. A feature film by Andrew Greve"/>
    <s v="A family dramedy about a grandfather  and grandson who are both on their path to redemption."/>
    <x v="63"/>
    <n v="20"/>
    <x v="2"/>
    <s v="US"/>
    <x v="0"/>
    <n v="1439734001"/>
    <n v="1437142547"/>
    <b v="0"/>
    <n v="1"/>
    <b v="0"/>
    <s v="film &amp; video"/>
    <x v="3"/>
    <d v="2015-08-16T14:06:41"/>
    <d v="2015-07-17T14:15:47"/>
    <n v="2015"/>
    <n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x v="0"/>
    <n v="1425655349"/>
    <n v="1420471349"/>
    <b v="0"/>
    <n v="1"/>
    <b v="0"/>
    <s v="film &amp; video"/>
    <x v="3"/>
    <d v="2015-03-06T15:22:29"/>
    <d v="2015-01-05T15:22:29"/>
    <n v="2015"/>
    <n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x v="1"/>
    <n v="1455753540"/>
    <n v="1452058282"/>
    <b v="0"/>
    <n v="1"/>
    <b v="0"/>
    <s v="film &amp; video"/>
    <x v="3"/>
    <d v="2016-02-17T23:59:00"/>
    <d v="2016-01-06T05:31:22"/>
    <n v="2016"/>
    <n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x v="0"/>
    <n v="1429740037"/>
    <n v="1425423637"/>
    <b v="0"/>
    <n v="84"/>
    <b v="0"/>
    <s v="film &amp; video"/>
    <x v="3"/>
    <d v="2015-04-22T22:00:37"/>
    <d v="2015-03-03T23:00:37"/>
    <n v="2015"/>
    <n v="56"/>
  </r>
  <r>
    <n v="217"/>
    <s v="Bitch"/>
    <s v="A roadmovie by paw"/>
    <x v="57"/>
    <n v="11943"/>
    <x v="2"/>
    <s v="SE"/>
    <x v="9"/>
    <n v="1419780149"/>
    <n v="1417101749"/>
    <b v="0"/>
    <n v="38"/>
    <b v="0"/>
    <s v="film &amp; video"/>
    <x v="3"/>
    <d v="2014-12-28T15:22:29"/>
    <d v="2014-11-27T15:22:29"/>
    <n v="2014"/>
    <n v="12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x v="0"/>
    <n v="1431702289"/>
    <n v="1426518289"/>
    <b v="0"/>
    <n v="1"/>
    <b v="0"/>
    <s v="film &amp; video"/>
    <x v="3"/>
    <d v="2015-05-15T15:04:49"/>
    <d v="2015-03-16T15:04:49"/>
    <n v="2015"/>
    <n v="2"/>
  </r>
  <r>
    <n v="219"/>
    <s v="True Colors"/>
    <s v="An hour-long pilot about a group of suburban LGBT teens coming of age in the early 90's."/>
    <x v="63"/>
    <n v="8815"/>
    <x v="2"/>
    <s v="US"/>
    <x v="0"/>
    <n v="1459493940"/>
    <n v="1456732225"/>
    <b v="0"/>
    <n v="76"/>
    <b v="0"/>
    <s v="film &amp; video"/>
    <x v="3"/>
    <d v="2016-04-01T06:59:00"/>
    <d v="2016-02-29T07:50:25"/>
    <n v="2016"/>
    <n v="18"/>
  </r>
  <r>
    <n v="220"/>
    <s v="LA VIE"/>
    <s v="A Freelancer abandons everything to chase after his dream of being &quot;great&quot; escape to Bangkok and return to his home-world."/>
    <x v="63"/>
    <n v="360"/>
    <x v="2"/>
    <s v="US"/>
    <x v="0"/>
    <n v="1440101160"/>
    <n v="1436542030"/>
    <b v="0"/>
    <n v="3"/>
    <b v="0"/>
    <s v="film &amp; video"/>
    <x v="3"/>
    <d v="2015-08-20T20:06:00"/>
    <d v="2015-07-10T15:27:10"/>
    <n v="2015"/>
    <n v="1"/>
  </r>
  <r>
    <n v="221"/>
    <s v="Archetypes"/>
    <s v="Film about Schizophrenia with Surreal Twists!"/>
    <x v="63"/>
    <n v="0"/>
    <x v="2"/>
    <s v="US"/>
    <x v="0"/>
    <n v="1427569564"/>
    <n v="1422389164"/>
    <b v="0"/>
    <n v="0"/>
    <b v="0"/>
    <s v="film &amp; video"/>
    <x v="3"/>
    <d v="2015-03-28T19:06:04"/>
    <d v="2015-01-27T20:06:04"/>
    <n v="2015"/>
    <n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x v="0"/>
    <n v="1427423940"/>
    <n v="1422383318"/>
    <b v="0"/>
    <n v="2"/>
    <b v="0"/>
    <s v="film &amp; video"/>
    <x v="3"/>
    <d v="2015-03-27T02:39:00"/>
    <d v="2015-01-27T18:28:38"/>
    <n v="2015"/>
    <n v="13"/>
  </r>
  <r>
    <n v="223"/>
    <s v="The Pass"/>
    <s v="An old man, a U.S Marine Corps veteran remembers his combat experience in the battle of Toktong Pass 1950, during the Korean War."/>
    <x v="86"/>
    <n v="0"/>
    <x v="2"/>
    <s v="US"/>
    <x v="0"/>
    <n v="1463879100"/>
    <n v="1461287350"/>
    <b v="0"/>
    <n v="0"/>
    <b v="0"/>
    <s v="film &amp; video"/>
    <x v="3"/>
    <d v="2016-05-22T01:05:00"/>
    <d v="2016-04-22T01:09:10"/>
    <n v="2016"/>
    <n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x v="2"/>
    <n v="1436506726"/>
    <n v="1431322726"/>
    <b v="0"/>
    <n v="0"/>
    <b v="0"/>
    <s v="film &amp; video"/>
    <x v="3"/>
    <d v="2015-07-10T05:38:46"/>
    <d v="2015-05-11T05:38:46"/>
    <n v="2015"/>
    <n v="0"/>
  </r>
  <r>
    <n v="225"/>
    <s v="Backpage Shawty"/>
    <s v="I'm creating a &quot;Lifetime&quot; type drama film about a girl who uses backpage for money, but trying to turn her life around."/>
    <x v="48"/>
    <n v="0"/>
    <x v="2"/>
    <s v="US"/>
    <x v="0"/>
    <n v="1460153054"/>
    <n v="1457564654"/>
    <b v="0"/>
    <n v="0"/>
    <b v="0"/>
    <s v="film &amp; video"/>
    <x v="3"/>
    <d v="2016-04-08T22:04:14"/>
    <d v="2016-03-09T23:04:14"/>
    <n v="2016"/>
    <n v="0"/>
  </r>
  <r>
    <n v="226"/>
    <s v="MAGGIE Film"/>
    <s v="A TRUE STORY OF DOMESTIC VILOLENCE THAT SEEKS TO OFFER THE VIEWER OUTLEST OF SUPPORT."/>
    <x v="88"/>
    <n v="250"/>
    <x v="2"/>
    <s v="GB"/>
    <x v="1"/>
    <n v="1433064540"/>
    <n v="1428854344"/>
    <b v="0"/>
    <n v="2"/>
    <b v="0"/>
    <s v="film &amp; video"/>
    <x v="3"/>
    <d v="2015-05-31T09:29:00"/>
    <d v="2015-04-12T15:59:04"/>
    <n v="2015"/>
    <n v="1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x v="0"/>
    <n v="1436477241"/>
    <n v="1433885241"/>
    <b v="0"/>
    <n v="0"/>
    <b v="0"/>
    <s v="film &amp; video"/>
    <x v="3"/>
    <d v="2015-07-09T21:27:21"/>
    <d v="2015-06-09T21:27:21"/>
    <n v="2015"/>
    <n v="0"/>
  </r>
  <r>
    <n v="228"/>
    <s v="Facets of a Geek life"/>
    <s v="I am making a film from one one of my books called facets of a Geek life."/>
    <x v="6"/>
    <n v="0"/>
    <x v="2"/>
    <s v="GB"/>
    <x v="1"/>
    <n v="1433176105"/>
    <n v="1427992105"/>
    <b v="0"/>
    <n v="0"/>
    <b v="0"/>
    <s v="film &amp; video"/>
    <x v="3"/>
    <d v="2015-06-01T16:28:25"/>
    <d v="2015-04-02T16:28:25"/>
    <n v="2015"/>
    <n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x v="3"/>
    <n v="1455402297"/>
    <n v="1452810297"/>
    <b v="0"/>
    <n v="0"/>
    <b v="0"/>
    <s v="film &amp; video"/>
    <x v="3"/>
    <d v="2016-02-13T22:24:57"/>
    <d v="2016-01-14T22:24:57"/>
    <n v="2016"/>
    <n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x v="0"/>
    <n v="1433443151"/>
    <n v="1430851151"/>
    <b v="0"/>
    <n v="2"/>
    <b v="0"/>
    <s v="film &amp; video"/>
    <x v="3"/>
    <d v="2015-06-04T18:39:11"/>
    <d v="2015-05-05T18:39:11"/>
    <n v="2015"/>
    <n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x v="0"/>
    <n v="1451775651"/>
    <n v="1449183651"/>
    <b v="0"/>
    <n v="0"/>
    <b v="0"/>
    <s v="film &amp; video"/>
    <x v="3"/>
    <d v="2016-01-02T23:00:51"/>
    <d v="2015-12-03T23:00:51"/>
    <n v="2015"/>
    <n v="0"/>
  </r>
  <r>
    <n v="232"/>
    <s v="#noblurredlines"/>
    <s v="A high-impact, high-quality resource to address, for young people and youth-related professionals, the issue of sexual consent."/>
    <x v="23"/>
    <n v="110"/>
    <x v="2"/>
    <s v="GB"/>
    <x v="1"/>
    <n v="1425066546"/>
    <n v="1422474546"/>
    <b v="0"/>
    <n v="7"/>
    <b v="0"/>
    <s v="film &amp; video"/>
    <x v="3"/>
    <d v="2015-02-27T19:49:06"/>
    <d v="2015-01-28T19:49:06"/>
    <n v="2015"/>
    <n v="3"/>
  </r>
  <r>
    <n v="233"/>
    <s v="Area 4 - The Film"/>
    <s v="â€œArea 4â€ revolves around Frank Hammond, a counselor at a high school, who discovers the scandals that took place."/>
    <x v="90"/>
    <n v="0"/>
    <x v="2"/>
    <s v="US"/>
    <x v="0"/>
    <n v="1475185972"/>
    <n v="1472593972"/>
    <b v="0"/>
    <n v="0"/>
    <b v="0"/>
    <s v="film &amp; video"/>
    <x v="3"/>
    <d v="2016-09-29T21:52:52"/>
    <d v="2016-08-30T21:52:52"/>
    <n v="2016"/>
    <n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x v="0"/>
    <n v="1434847859"/>
    <n v="1431391859"/>
    <b v="0"/>
    <n v="5"/>
    <b v="0"/>
    <s v="film &amp; video"/>
    <x v="3"/>
    <d v="2015-06-21T00:50:59"/>
    <d v="2015-05-12T00:50:59"/>
    <n v="2015"/>
    <n v="4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x v="0"/>
    <n v="1436478497"/>
    <n v="1433886497"/>
    <b v="0"/>
    <n v="0"/>
    <b v="0"/>
    <s v="film &amp; video"/>
    <x v="3"/>
    <d v="2015-07-09T21:48:17"/>
    <d v="2015-06-09T21:48:17"/>
    <n v="2015"/>
    <n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x v="0"/>
    <n v="1451952000"/>
    <n v="1447380099"/>
    <b v="0"/>
    <n v="0"/>
    <b v="0"/>
    <s v="film &amp; video"/>
    <x v="3"/>
    <d v="2016-01-05T00:00:00"/>
    <d v="2015-11-13T02:01:39"/>
    <n v="2015"/>
    <n v="0"/>
  </r>
  <r>
    <n v="237"/>
    <s v="Making The Choice"/>
    <s v="Making The Choice is a christian short film series."/>
    <x v="36"/>
    <n v="50"/>
    <x v="2"/>
    <s v="US"/>
    <x v="0"/>
    <n v="1457445069"/>
    <n v="1452261069"/>
    <b v="0"/>
    <n v="1"/>
    <b v="0"/>
    <s v="film &amp; video"/>
    <x v="3"/>
    <d v="2016-03-08T13:51:09"/>
    <d v="2016-01-08T13:51:09"/>
    <n v="2016"/>
    <n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x v="0"/>
    <n v="1483088400"/>
    <n v="1481324760"/>
    <b v="0"/>
    <n v="0"/>
    <b v="0"/>
    <s v="film &amp; video"/>
    <x v="3"/>
    <d v="2016-12-30T09:00:00"/>
    <d v="2016-12-09T23:06:00"/>
    <n v="2016"/>
    <n v="0"/>
  </r>
  <r>
    <n v="239"/>
    <s v="Filthy - Short Film"/>
    <s v="Lovers Clint and Eli convey their conflicting perspectives of guilt and remorse while in the desolate Australian bush."/>
    <x v="28"/>
    <n v="250"/>
    <x v="2"/>
    <s v="AU"/>
    <x v="2"/>
    <n v="1446984000"/>
    <n v="1445308730"/>
    <b v="0"/>
    <n v="5"/>
    <b v="0"/>
    <s v="film &amp; video"/>
    <x v="3"/>
    <d v="2015-11-08T12:00:00"/>
    <d v="2015-10-20T02:38:50"/>
    <n v="2015"/>
    <n v="25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x v="0"/>
    <n v="1367773211"/>
    <n v="1363885211"/>
    <b v="1"/>
    <n v="137"/>
    <b v="1"/>
    <s v="film &amp; video"/>
    <x v="4"/>
    <d v="2013-05-05T17:00:11"/>
    <d v="2013-03-21T17:00:11"/>
    <n v="2013"/>
    <n v="108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x v="0"/>
    <n v="1419180304"/>
    <n v="1415292304"/>
    <b v="1"/>
    <n v="376"/>
    <b v="1"/>
    <s v="film &amp; video"/>
    <x v="4"/>
    <d v="2014-12-21T16:45:04"/>
    <d v="2014-11-06T16:45:04"/>
    <n v="2014"/>
    <n v="113"/>
  </r>
  <r>
    <n v="242"/>
    <s v="Hardwater"/>
    <s v="An unprecedented feature-length documentary film about Maine's tribal, oft-misunderstood ice fishing sub-culture."/>
    <x v="93"/>
    <n v="14750"/>
    <x v="0"/>
    <s v="US"/>
    <x v="0"/>
    <n v="1324381790"/>
    <n v="1321357790"/>
    <b v="1"/>
    <n v="202"/>
    <b v="1"/>
    <s v="film &amp; video"/>
    <x v="4"/>
    <d v="2011-12-20T11:49:50"/>
    <d v="2011-11-15T11:49:50"/>
    <n v="2011"/>
    <n v="113"/>
  </r>
  <r>
    <n v="243"/>
    <s v="Following Boruch"/>
    <s v="A Hasidic man reaches a turning point in his recovery from mental illness and addiction, and is determined to start a new life."/>
    <x v="31"/>
    <n v="25648"/>
    <x v="0"/>
    <s v="US"/>
    <x v="0"/>
    <n v="1393031304"/>
    <n v="1390439304"/>
    <b v="1"/>
    <n v="328"/>
    <b v="1"/>
    <s v="film &amp; video"/>
    <x v="4"/>
    <d v="2014-02-22T01:08:24"/>
    <d v="2014-01-23T01:08:24"/>
    <n v="2014"/>
    <n v="10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x v="0"/>
    <n v="1268723160"/>
    <n v="1265269559"/>
    <b v="1"/>
    <n v="84"/>
    <b v="1"/>
    <s v="film &amp; video"/>
    <x v="4"/>
    <d v="2010-03-16T07:06:00"/>
    <d v="2010-02-04T07:45:59"/>
    <n v="2010"/>
    <n v="11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x v="0"/>
    <n v="1345079785"/>
    <n v="1342487785"/>
    <b v="1"/>
    <n v="96"/>
    <b v="1"/>
    <s v="film &amp; video"/>
    <x v="4"/>
    <d v="2012-08-16T01:16:25"/>
    <d v="2012-07-17T01:16:25"/>
    <n v="2012"/>
    <n v="104"/>
  </r>
  <r>
    <n v="246"/>
    <s v="LEAVING ATLANTA THE FILM"/>
    <s v="From 1979 to 1981 twenty-nine Black children in Atlanta were murdered and the others terrified. This is our story..."/>
    <x v="10"/>
    <n v="15273"/>
    <x v="0"/>
    <s v="US"/>
    <x v="0"/>
    <n v="1292665405"/>
    <n v="1288341805"/>
    <b v="1"/>
    <n v="223"/>
    <b v="1"/>
    <s v="film &amp; video"/>
    <x v="4"/>
    <d v="2010-12-18T09:43:25"/>
    <d v="2010-10-29T08:43:25"/>
    <n v="2010"/>
    <n v="30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x v="0"/>
    <n v="1287200340"/>
    <n v="1284042614"/>
    <b v="1"/>
    <n v="62"/>
    <b v="1"/>
    <s v="film &amp; video"/>
    <x v="4"/>
    <d v="2010-10-16T03:39:00"/>
    <d v="2010-09-09T14:30:14"/>
    <n v="2010"/>
    <n v="13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x v="0"/>
    <n v="1325961309"/>
    <n v="1322073309"/>
    <b v="1"/>
    <n v="146"/>
    <b v="1"/>
    <s v="film &amp; video"/>
    <x v="4"/>
    <d v="2012-01-07T18:35:09"/>
    <d v="2011-11-23T18:35:09"/>
    <n v="2011"/>
    <n v="1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x v="0"/>
    <n v="1282498800"/>
    <n v="1275603020"/>
    <b v="1"/>
    <n v="235"/>
    <b v="1"/>
    <s v="film &amp; video"/>
    <x v="4"/>
    <d v="2010-08-22T17:40:00"/>
    <d v="2010-06-03T22:10:20"/>
    <n v="2010"/>
    <n v="113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x v="0"/>
    <n v="1370525691"/>
    <n v="1367933691"/>
    <b v="1"/>
    <n v="437"/>
    <b v="1"/>
    <s v="film &amp; video"/>
    <x v="4"/>
    <d v="2013-06-06T13:34:51"/>
    <d v="2013-05-07T13:34:51"/>
    <n v="2013"/>
    <n v="106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x v="0"/>
    <n v="1337194800"/>
    <n v="1334429646"/>
    <b v="1"/>
    <n v="77"/>
    <b v="1"/>
    <s v="film &amp; video"/>
    <x v="4"/>
    <d v="2012-05-16T19:00:00"/>
    <d v="2012-04-14T18:54:06"/>
    <n v="2012"/>
    <n v="12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x v="0"/>
    <n v="1275364740"/>
    <n v="1269878058"/>
    <b v="1"/>
    <n v="108"/>
    <b v="1"/>
    <s v="film &amp; video"/>
    <x v="4"/>
    <d v="2010-06-01T03:59:00"/>
    <d v="2010-03-29T15:54:18"/>
    <n v="2010"/>
    <n v="185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x v="0"/>
    <n v="1329320235"/>
    <n v="1326728235"/>
    <b v="1"/>
    <n v="7"/>
    <b v="1"/>
    <s v="film &amp; video"/>
    <x v="4"/>
    <d v="2012-02-15T15:37:15"/>
    <d v="2012-01-16T15:37:15"/>
    <n v="2012"/>
    <n v="101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x v="0"/>
    <n v="1445047200"/>
    <n v="1442443910"/>
    <b v="1"/>
    <n v="314"/>
    <b v="1"/>
    <s v="film &amp; video"/>
    <x v="4"/>
    <d v="2015-10-17T02:00:00"/>
    <d v="2015-09-16T22:51:50"/>
    <n v="2015"/>
    <n v="117"/>
  </r>
  <r>
    <n v="255"/>
    <s v="xoxosms: a documentary about love in the 21st century"/>
    <s v="xoxosms is a documentary about first love, long distance and Skype."/>
    <x v="6"/>
    <n v="8538.66"/>
    <x v="0"/>
    <s v="US"/>
    <x v="0"/>
    <n v="1300275482"/>
    <n v="1297687082"/>
    <b v="1"/>
    <n v="188"/>
    <b v="1"/>
    <s v="film &amp; video"/>
    <x v="4"/>
    <d v="2011-03-16T11:38:02"/>
    <d v="2011-02-14T12:38:02"/>
    <n v="2011"/>
    <n v="107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x v="0"/>
    <n v="1363458467"/>
    <n v="1360866467"/>
    <b v="1"/>
    <n v="275"/>
    <b v="1"/>
    <s v="film &amp; video"/>
    <x v="4"/>
    <d v="2013-03-16T18:27:47"/>
    <d v="2013-02-14T18:27:47"/>
    <n v="2013"/>
    <n v="139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x v="0"/>
    <n v="1463670162"/>
    <n v="1461078162"/>
    <b v="1"/>
    <n v="560"/>
    <b v="1"/>
    <s v="film &amp; video"/>
    <x v="4"/>
    <d v="2016-05-19T15:02:42"/>
    <d v="2016-04-19T15:02:42"/>
    <n v="2016"/>
    <n v="10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x v="0"/>
    <n v="1308359666"/>
    <n v="1305767666"/>
    <b v="1"/>
    <n v="688"/>
    <b v="1"/>
    <s v="film &amp; video"/>
    <x v="4"/>
    <d v="2011-06-18T01:14:26"/>
    <d v="2011-05-19T01:14:26"/>
    <n v="2011"/>
    <n v="19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x v="0"/>
    <n v="1428514969"/>
    <n v="1425922969"/>
    <b v="1"/>
    <n v="942"/>
    <b v="1"/>
    <s v="film &amp; video"/>
    <x v="4"/>
    <d v="2015-04-08T17:42:49"/>
    <d v="2015-03-09T17:42:49"/>
    <n v="2015"/>
    <n v="132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x v="0"/>
    <n v="1279360740"/>
    <n v="1275415679"/>
    <b v="1"/>
    <n v="88"/>
    <b v="1"/>
    <s v="film &amp; video"/>
    <x v="4"/>
    <d v="2010-07-17T09:59:00"/>
    <d v="2010-06-01T18:07:59"/>
    <n v="2010"/>
    <n v="106"/>
  </r>
  <r>
    <n v="261"/>
    <s v="Empires: The Film"/>
    <s v="Empires explores the impact of networks on histories and philosophies of political thought."/>
    <x v="22"/>
    <n v="21480"/>
    <x v="0"/>
    <s v="US"/>
    <x v="0"/>
    <n v="1339080900"/>
    <n v="1334783704"/>
    <b v="1"/>
    <n v="220"/>
    <b v="1"/>
    <s v="film &amp; video"/>
    <x v="4"/>
    <d v="2012-06-07T14:55:00"/>
    <d v="2012-04-18T21:15:04"/>
    <n v="2012"/>
    <n v="107"/>
  </r>
  <r>
    <n v="262"/>
    <s v="The Last Cosmonaut"/>
    <s v="He can never die. He will live forever. He is the last cosmonaut, and this is his story."/>
    <x v="30"/>
    <n v="6000"/>
    <x v="0"/>
    <s v="US"/>
    <x v="0"/>
    <n v="1298699828"/>
    <n v="1294811828"/>
    <b v="1"/>
    <n v="145"/>
    <b v="1"/>
    <s v="film &amp; video"/>
    <x v="4"/>
    <d v="2011-02-26T05:57:08"/>
    <d v="2011-01-12T05:57:08"/>
    <n v="2011"/>
    <n v="24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x v="0"/>
    <n v="1348786494"/>
    <n v="1346194494"/>
    <b v="1"/>
    <n v="963"/>
    <b v="1"/>
    <s v="film &amp; video"/>
    <x v="4"/>
    <d v="2012-09-27T22:54:54"/>
    <d v="2012-08-28T22:54:54"/>
    <n v="2012"/>
    <n v="118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x v="0"/>
    <n v="1336747995"/>
    <n v="1334155995"/>
    <b v="1"/>
    <n v="91"/>
    <b v="1"/>
    <s v="film &amp; video"/>
    <x v="4"/>
    <d v="2012-05-11T14:53:15"/>
    <d v="2012-04-11T14:53:15"/>
    <n v="2012"/>
    <n v="118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x v="0"/>
    <n v="1273522560"/>
    <n v="1269928430"/>
    <b v="1"/>
    <n v="58"/>
    <b v="1"/>
    <s v="film &amp; video"/>
    <x v="4"/>
    <d v="2010-05-10T20:16:00"/>
    <d v="2010-03-30T05:53:50"/>
    <n v="2010"/>
    <n v="111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x v="0"/>
    <n v="1271994660"/>
    <n v="1264565507"/>
    <b v="1"/>
    <n v="36"/>
    <b v="1"/>
    <s v="film &amp; video"/>
    <x v="4"/>
    <d v="2010-04-23T03:51:00"/>
    <d v="2010-01-27T04:11:47"/>
    <n v="2010"/>
    <n v="146"/>
  </r>
  <r>
    <n v="267"/>
    <s v="Uncharted Amazon"/>
    <s v="A visually stunning, feature length film chronicling life's challenges in the remote depths of the Amazon rainforest."/>
    <x v="97"/>
    <n v="12965.44"/>
    <x v="0"/>
    <s v="GB"/>
    <x v="1"/>
    <n v="1403693499"/>
    <n v="1401101499"/>
    <b v="1"/>
    <n v="165"/>
    <b v="1"/>
    <s v="film &amp; video"/>
    <x v="4"/>
    <d v="2014-06-25T10:51:39"/>
    <d v="2014-05-26T10:51:39"/>
    <n v="2014"/>
    <n v="132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x v="0"/>
    <n v="1320640778"/>
    <n v="1316749178"/>
    <b v="1"/>
    <n v="111"/>
    <b v="1"/>
    <s v="film &amp; video"/>
    <x v="4"/>
    <d v="2011-11-07T04:39:38"/>
    <d v="2011-09-23T03:39:38"/>
    <n v="2011"/>
    <n v="11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x v="2"/>
    <n v="1487738622"/>
    <n v="1485146622"/>
    <b v="1"/>
    <n v="1596"/>
    <b v="1"/>
    <s v="film &amp; video"/>
    <x v="4"/>
    <d v="2017-02-22T04:43:42"/>
    <d v="2017-01-23T04:43:42"/>
    <n v="2017"/>
    <n v="147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x v="0"/>
    <n v="1306296000"/>
    <n v="1301950070"/>
    <b v="1"/>
    <n v="61"/>
    <b v="1"/>
    <s v="film &amp; video"/>
    <x v="4"/>
    <d v="2011-05-25T04:00:00"/>
    <d v="2011-04-04T20:47:50"/>
    <n v="2011"/>
    <n v="153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x v="0"/>
    <n v="1388649600"/>
    <n v="1386123861"/>
    <b v="1"/>
    <n v="287"/>
    <b v="1"/>
    <s v="film &amp; video"/>
    <x v="4"/>
    <d v="2014-01-02T08:00:00"/>
    <d v="2013-12-04T02:24:21"/>
    <n v="2013"/>
    <n v="10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x v="0"/>
    <n v="1272480540"/>
    <n v="1267220191"/>
    <b v="1"/>
    <n v="65"/>
    <b v="1"/>
    <s v="film &amp; video"/>
    <x v="4"/>
    <d v="2010-04-28T18:49:00"/>
    <d v="2010-02-26T21:36:31"/>
    <n v="2010"/>
    <n v="17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x v="0"/>
    <n v="1309694266"/>
    <n v="1307102266"/>
    <b v="1"/>
    <n v="118"/>
    <b v="1"/>
    <s v="film &amp; video"/>
    <x v="4"/>
    <d v="2011-07-03T11:57:46"/>
    <d v="2011-06-03T11:57:46"/>
    <n v="2011"/>
    <n v="108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x v="0"/>
    <n v="1333609140"/>
    <n v="1330638829"/>
    <b v="1"/>
    <n v="113"/>
    <b v="1"/>
    <s v="film &amp; video"/>
    <x v="4"/>
    <d v="2012-04-05T06:59:00"/>
    <d v="2012-03-01T21:53:49"/>
    <n v="2012"/>
    <n v="156"/>
  </r>
  <r>
    <n v="275"/>
    <s v="Finding the Funk"/>
    <s v="A journey through the origins and influence of funk music from James Brown to D'Angelo we are FINDING THE FUNK!"/>
    <x v="22"/>
    <n v="21679"/>
    <x v="0"/>
    <s v="US"/>
    <x v="0"/>
    <n v="1352511966"/>
    <n v="1349916366"/>
    <b v="1"/>
    <n v="332"/>
    <b v="1"/>
    <s v="film &amp; video"/>
    <x v="4"/>
    <d v="2012-11-10T01:46:06"/>
    <d v="2012-10-11T00:46:06"/>
    <n v="2012"/>
    <n v="108"/>
  </r>
  <r>
    <n v="276"/>
    <s v="Abalimi"/>
    <s v="A film about Xhosa women in townships of South Africa micro-farming to fight extreme poverty, gain health, and create food security."/>
    <x v="23"/>
    <n v="5904"/>
    <x v="0"/>
    <s v="US"/>
    <x v="0"/>
    <n v="1335574674"/>
    <n v="1330394274"/>
    <b v="1"/>
    <n v="62"/>
    <b v="1"/>
    <s v="film &amp; video"/>
    <x v="4"/>
    <d v="2012-04-28T00:57:54"/>
    <d v="2012-02-28T01:57:54"/>
    <n v="2012"/>
    <n v="148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x v="0"/>
    <n v="1432416219"/>
    <n v="1429824219"/>
    <b v="1"/>
    <n v="951"/>
    <b v="1"/>
    <s v="film &amp; video"/>
    <x v="4"/>
    <d v="2015-05-23T21:23:39"/>
    <d v="2015-04-23T21:23:39"/>
    <n v="2015"/>
    <n v="110"/>
  </r>
  <r>
    <n v="278"/>
    <s v="The Babushkas of Chernobyl"/>
    <s v="An unlikely story of spirit, defiance and beauty from the most contaminated place on Earth"/>
    <x v="100"/>
    <n v="40594"/>
    <x v="0"/>
    <s v="US"/>
    <x v="0"/>
    <n v="1350003539"/>
    <n v="1347411539"/>
    <b v="1"/>
    <n v="415"/>
    <b v="1"/>
    <s v="film &amp; video"/>
    <x v="4"/>
    <d v="2012-10-12T00:58:59"/>
    <d v="2012-09-12T00:58:59"/>
    <n v="2012"/>
    <n v="15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x v="0"/>
    <n v="1488160860"/>
    <n v="1485237096"/>
    <b v="1"/>
    <n v="305"/>
    <b v="1"/>
    <s v="film &amp; video"/>
    <x v="4"/>
    <d v="2017-02-27T02:01:00"/>
    <d v="2017-01-24T05:51:36"/>
    <n v="2017"/>
    <n v="157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x v="0"/>
    <n v="1401459035"/>
    <n v="1397571035"/>
    <b v="1"/>
    <n v="2139"/>
    <b v="1"/>
    <s v="film &amp; video"/>
    <x v="4"/>
    <d v="2014-05-30T14:10:35"/>
    <d v="2014-04-15T14:10:35"/>
    <n v="2014"/>
    <n v="156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x v="0"/>
    <n v="1249932360"/>
    <n v="1242532513"/>
    <b v="1"/>
    <n v="79"/>
    <b v="1"/>
    <s v="film &amp; video"/>
    <x v="4"/>
    <d v="2009-08-10T19:26:00"/>
    <d v="2009-05-17T03:55:13"/>
    <n v="2009"/>
    <n v="121"/>
  </r>
  <r>
    <n v="282"/>
    <s v="Greenlight the PATROL BASE JAKER Movie"/>
    <s v="See US Marines make counter-insurgency work in Helmand Province--the Taliban's stronghold in Afghanistan."/>
    <x v="101"/>
    <n v="45535"/>
    <x v="0"/>
    <s v="US"/>
    <x v="0"/>
    <n v="1266876000"/>
    <n v="1263679492"/>
    <b v="1"/>
    <n v="179"/>
    <b v="1"/>
    <s v="film &amp; video"/>
    <x v="4"/>
    <d v="2010-02-22T22:00:00"/>
    <d v="2010-01-16T22:04:52"/>
    <n v="2010"/>
    <n v="101"/>
  </r>
  <r>
    <n v="283"/>
    <s v="SOLE SURVIVOR"/>
    <s v="What is the impact of survivorship on the human condition?"/>
    <x v="102"/>
    <n v="20569.05"/>
    <x v="0"/>
    <s v="US"/>
    <x v="0"/>
    <n v="1306904340"/>
    <n v="1305219744"/>
    <b v="1"/>
    <n v="202"/>
    <b v="1"/>
    <s v="film &amp; video"/>
    <x v="4"/>
    <d v="2011-06-01T04:59:00"/>
    <d v="2011-05-12T17:02:24"/>
    <n v="2011"/>
    <n v="114"/>
  </r>
  <r>
    <n v="284"/>
    <s v="Wisconsin Rising"/>
    <s v="A film documenting WI Gov.Scott Walker's attack on working families and how it is reanimating the American labor movement."/>
    <x v="79"/>
    <n v="41850.46"/>
    <x v="0"/>
    <s v="US"/>
    <x v="0"/>
    <n v="1327167780"/>
    <n v="1325007780"/>
    <b v="1"/>
    <n v="760"/>
    <b v="1"/>
    <s v="film &amp; video"/>
    <x v="4"/>
    <d v="2012-01-21T17:43:00"/>
    <d v="2011-12-27T17:43:00"/>
    <n v="2011"/>
    <n v="10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x v="0"/>
    <n v="1379614128"/>
    <n v="1377022128"/>
    <b v="1"/>
    <n v="563"/>
    <b v="1"/>
    <s v="film &amp; video"/>
    <x v="4"/>
    <d v="2013-09-19T18:08:48"/>
    <d v="2013-08-20T18:08:48"/>
    <n v="2013"/>
    <n v="229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x v="0"/>
    <n v="1364236524"/>
    <n v="1360352124"/>
    <b v="1"/>
    <n v="135"/>
    <b v="1"/>
    <s v="film &amp; video"/>
    <x v="4"/>
    <d v="2013-03-25T18:35:24"/>
    <d v="2013-02-08T19:35:24"/>
    <n v="2013"/>
    <n v="109"/>
  </r>
  <r>
    <n v="287"/>
    <s v="In Country: A Documentary Film (POSTPRODUCTION)"/>
    <s v="War is hell. Why would anyone want to spend their weekends there?"/>
    <x v="36"/>
    <n v="26445"/>
    <x v="0"/>
    <s v="US"/>
    <x v="0"/>
    <n v="1351828800"/>
    <n v="1349160018"/>
    <b v="1"/>
    <n v="290"/>
    <b v="1"/>
    <s v="film &amp; video"/>
    <x v="4"/>
    <d v="2012-11-02T04:00:00"/>
    <d v="2012-10-02T06:40:18"/>
    <n v="2012"/>
    <n v="176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x v="0"/>
    <n v="1340683393"/>
    <n v="1337659393"/>
    <b v="1"/>
    <n v="447"/>
    <b v="1"/>
    <s v="film &amp; video"/>
    <x v="4"/>
    <d v="2012-06-26T04:03:13"/>
    <d v="2012-05-22T04:03:13"/>
    <n v="2012"/>
    <n v="10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x v="1"/>
    <n v="1383389834"/>
    <n v="1380797834"/>
    <b v="1"/>
    <n v="232"/>
    <b v="1"/>
    <s v="film &amp; video"/>
    <x v="4"/>
    <d v="2013-11-02T10:57:14"/>
    <d v="2013-10-03T10:57:14"/>
    <n v="2013"/>
    <n v="105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x v="0"/>
    <n v="1296633540"/>
    <n v="1292316697"/>
    <b v="1"/>
    <n v="168"/>
    <b v="1"/>
    <s v="film &amp; video"/>
    <x v="4"/>
    <d v="2011-02-02T07:59:00"/>
    <d v="2010-12-14T08:51:37"/>
    <n v="2010"/>
    <n v="10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x v="0"/>
    <n v="1367366460"/>
    <n v="1365791246"/>
    <b v="1"/>
    <n v="128"/>
    <b v="1"/>
    <s v="film &amp; video"/>
    <x v="4"/>
    <d v="2013-05-01T00:01:00"/>
    <d v="2013-04-12T18:27:26"/>
    <n v="2013"/>
    <n v="120"/>
  </r>
  <r>
    <n v="292"/>
    <s v="The Undocumented"/>
    <s v="THE UNDOCUMENTED is a 90 cinema verite documentary that exposes a little known consequence of current U. S. immigration policy."/>
    <x v="96"/>
    <n v="76130.2"/>
    <x v="0"/>
    <s v="US"/>
    <x v="0"/>
    <n v="1319860740"/>
    <n v="1317064599"/>
    <b v="1"/>
    <n v="493"/>
    <b v="1"/>
    <s v="film &amp; video"/>
    <x v="4"/>
    <d v="2011-10-29T03:59:00"/>
    <d v="2011-09-26T19:16:39"/>
    <n v="2011"/>
    <n v="10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x v="0"/>
    <n v="1398009714"/>
    <n v="1395417714"/>
    <b v="1"/>
    <n v="131"/>
    <b v="1"/>
    <s v="film &amp; video"/>
    <x v="4"/>
    <d v="2014-04-20T16:01:54"/>
    <d v="2014-03-21T16:01:54"/>
    <n v="2014"/>
    <n v="101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x v="0"/>
    <n v="1279555200"/>
    <n v="1276480894"/>
    <b v="1"/>
    <n v="50"/>
    <b v="1"/>
    <s v="film &amp; video"/>
    <x v="4"/>
    <d v="2010-07-19T16:00:00"/>
    <d v="2010-06-14T02:01:34"/>
    <n v="2010"/>
    <n v="1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x v="0"/>
    <n v="1383264000"/>
    <n v="1378080409"/>
    <b v="1"/>
    <n v="665"/>
    <b v="1"/>
    <s v="film &amp; video"/>
    <x v="4"/>
    <d v="2013-11-01T00:00:00"/>
    <d v="2013-09-02T00:06:49"/>
    <n v="2013"/>
    <n v="133"/>
  </r>
  <r>
    <n v="296"/>
    <s v="Bel Borba Is Here!"/>
    <s v="Bel Borba is Here is a feature film about the most inspiring Brazilian artist you've never heard of... until now."/>
    <x v="31"/>
    <n v="29681.55"/>
    <x v="0"/>
    <s v="US"/>
    <x v="0"/>
    <n v="1347017083"/>
    <n v="1344857083"/>
    <b v="1"/>
    <n v="129"/>
    <b v="1"/>
    <s v="film &amp; video"/>
    <x v="4"/>
    <d v="2012-09-07T11:24:43"/>
    <d v="2012-08-13T11:24:43"/>
    <n v="2012"/>
    <n v="119"/>
  </r>
  <r>
    <n v="297"/>
    <s v="Who Owns Yoga?"/>
    <s v="Who Owns Yoga? is a feature length documentary film that explores the changing nature of yoga in the modern world."/>
    <x v="22"/>
    <n v="20128"/>
    <x v="0"/>
    <s v="US"/>
    <x v="0"/>
    <n v="1430452740"/>
    <n v="1427390901"/>
    <b v="1"/>
    <n v="142"/>
    <b v="1"/>
    <s v="film &amp; video"/>
    <x v="4"/>
    <d v="2015-05-01T03:59:00"/>
    <d v="2015-03-26T17:28:21"/>
    <n v="2015"/>
    <n v="101"/>
  </r>
  <r>
    <n v="298"/>
    <s v="DisHonesty - A Documentary Feature Film"/>
    <s v="The truth is, we all lie - and by &quot;we,&quot; we mean everyone!"/>
    <x v="103"/>
    <n v="137254.84"/>
    <x v="0"/>
    <s v="US"/>
    <x v="0"/>
    <n v="1399669200"/>
    <n v="1394536048"/>
    <b v="1"/>
    <n v="2436"/>
    <b v="1"/>
    <s v="film &amp; video"/>
    <x v="4"/>
    <d v="2014-05-09T21:00:00"/>
    <d v="2014-03-11T11:07:28"/>
    <n v="2014"/>
    <n v="109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x v="0"/>
    <n v="1289975060"/>
    <n v="1287379460"/>
    <b v="1"/>
    <n v="244"/>
    <b v="1"/>
    <s v="film &amp; video"/>
    <x v="4"/>
    <d v="2010-11-17T06:24:20"/>
    <d v="2010-10-18T05:24:20"/>
    <n v="2010"/>
    <n v="17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x v="0"/>
    <n v="1303686138"/>
    <n v="1301007738"/>
    <b v="1"/>
    <n v="298"/>
    <b v="1"/>
    <s v="film &amp; video"/>
    <x v="4"/>
    <d v="2011-04-24T23:02:18"/>
    <d v="2011-03-24T23:02:18"/>
    <n v="2011"/>
    <n v="102"/>
  </r>
  <r>
    <n v="301"/>
    <s v="WORLD FAIR"/>
    <s v="A film about personal memory, amateur cinematography, and visions of the future at the 1939 New York World's Fair."/>
    <x v="93"/>
    <n v="15435.55"/>
    <x v="0"/>
    <s v="US"/>
    <x v="0"/>
    <n v="1363711335"/>
    <n v="1360258935"/>
    <b v="1"/>
    <n v="251"/>
    <b v="1"/>
    <s v="film &amp; video"/>
    <x v="4"/>
    <d v="2013-03-19T16:42:15"/>
    <d v="2013-02-07T17:42:15"/>
    <n v="2013"/>
    <n v="119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x v="0"/>
    <n v="1330115638"/>
    <n v="1327523638"/>
    <b v="1"/>
    <n v="108"/>
    <b v="1"/>
    <s v="film &amp; video"/>
    <x v="4"/>
    <d v="2012-02-24T20:33:58"/>
    <d v="2012-01-25T20:33:58"/>
    <n v="2012"/>
    <n v="10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x v="0"/>
    <n v="1338601346"/>
    <n v="1336009346"/>
    <b v="1"/>
    <n v="82"/>
    <b v="1"/>
    <s v="film &amp; video"/>
    <x v="4"/>
    <d v="2012-06-02T01:42:26"/>
    <d v="2012-05-03T01:42:26"/>
    <n v="2012"/>
    <n v="137"/>
  </r>
  <r>
    <n v="304"/>
    <s v="Beyond Iconic: Distribution for film on Dennis Stock"/>
    <s v="A portrait of a life fully realized and a look at what it takes to make great photography."/>
    <x v="104"/>
    <n v="7876"/>
    <x v="0"/>
    <s v="US"/>
    <x v="0"/>
    <n v="1346464800"/>
    <n v="1343096197"/>
    <b v="1"/>
    <n v="74"/>
    <b v="1"/>
    <s v="film &amp; video"/>
    <x v="4"/>
    <d v="2012-09-01T02:00:00"/>
    <d v="2012-07-24T02:16:37"/>
    <n v="2012"/>
    <n v="232"/>
  </r>
  <r>
    <n v="305"/>
    <s v="My Friend Mott-ly"/>
    <s v="A documentary that I am making about the difficult, but inspiring, life of a late friend of mine."/>
    <x v="51"/>
    <n v="9775"/>
    <x v="0"/>
    <s v="US"/>
    <x v="0"/>
    <n v="1331392049"/>
    <n v="1328800049"/>
    <b v="1"/>
    <n v="189"/>
    <b v="1"/>
    <s v="film &amp; video"/>
    <x v="4"/>
    <d v="2012-03-10T15:07:29"/>
    <d v="2012-02-09T15:07:29"/>
    <n v="2012"/>
    <n v="130"/>
  </r>
  <r>
    <n v="306"/>
    <s v="Escape/Artist: The Jason Escape Documentary"/>
    <s v="A feature-length documentary on the life of Boston escape artist Jason Escape."/>
    <x v="28"/>
    <n v="2929"/>
    <x v="0"/>
    <s v="US"/>
    <x v="0"/>
    <n v="1363806333"/>
    <n v="1362081933"/>
    <b v="1"/>
    <n v="80"/>
    <b v="1"/>
    <s v="film &amp; video"/>
    <x v="4"/>
    <d v="2013-03-20T19:05:33"/>
    <d v="2013-02-28T20:05:33"/>
    <n v="2013"/>
    <n v="293"/>
  </r>
  <r>
    <n v="307"/>
    <s v="Grammar Revolution"/>
    <s v="Why is grammar important?"/>
    <x v="29"/>
    <n v="24490"/>
    <x v="0"/>
    <s v="US"/>
    <x v="0"/>
    <n v="1360276801"/>
    <n v="1357684801"/>
    <b v="1"/>
    <n v="576"/>
    <b v="1"/>
    <s v="film &amp; video"/>
    <x v="4"/>
    <d v="2013-02-07T22:40:01"/>
    <d v="2013-01-08T22:40:01"/>
    <n v="2013"/>
    <n v="11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x v="0"/>
    <n v="1299775210"/>
    <n v="1295887210"/>
    <b v="1"/>
    <n v="202"/>
    <b v="1"/>
    <s v="film &amp; video"/>
    <x v="4"/>
    <d v="2011-03-10T16:40:10"/>
    <d v="2011-01-24T16:40:10"/>
    <n v="2011"/>
    <n v="10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x v="0"/>
    <n v="1346695334"/>
    <n v="1344880934"/>
    <b v="1"/>
    <n v="238"/>
    <b v="1"/>
    <s v="film &amp; video"/>
    <x v="4"/>
    <d v="2012-09-03T18:02:14"/>
    <d v="2012-08-13T18:02:14"/>
    <n v="2012"/>
    <n v="11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x v="0"/>
    <n v="1319076000"/>
    <n v="1317788623"/>
    <b v="1"/>
    <n v="36"/>
    <b v="1"/>
    <s v="film &amp; video"/>
    <x v="4"/>
    <d v="2011-10-20T02:00:00"/>
    <d v="2011-10-05T04:23:43"/>
    <n v="2011"/>
    <n v="104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x v="0"/>
    <n v="1325404740"/>
    <n v="1321852592"/>
    <b v="1"/>
    <n v="150"/>
    <b v="1"/>
    <s v="film &amp; video"/>
    <x v="4"/>
    <d v="2012-01-01T07:59:00"/>
    <d v="2011-11-21T05:16:32"/>
    <n v="2011"/>
    <n v="10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x v="0"/>
    <n v="1365973432"/>
    <n v="1363381432"/>
    <b v="1"/>
    <n v="146"/>
    <b v="1"/>
    <s v="film &amp; video"/>
    <x v="4"/>
    <d v="2013-04-14T21:03:52"/>
    <d v="2013-03-15T21:03:52"/>
    <n v="2013"/>
    <n v="1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x v="0"/>
    <n v="1281542340"/>
    <n v="1277702894"/>
    <b v="1"/>
    <n v="222"/>
    <b v="1"/>
    <s v="film &amp; video"/>
    <x v="4"/>
    <d v="2010-08-11T15:59:00"/>
    <d v="2010-06-28T05:28:14"/>
    <n v="2010"/>
    <n v="105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x v="0"/>
    <n v="1362167988"/>
    <n v="1359575988"/>
    <b v="1"/>
    <n v="120"/>
    <b v="1"/>
    <s v="film &amp; video"/>
    <x v="4"/>
    <d v="2013-03-01T19:59:48"/>
    <d v="2013-01-30T19:59:48"/>
    <n v="2013"/>
    <n v="385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x v="0"/>
    <n v="1345660334"/>
    <n v="1343068334"/>
    <b v="1"/>
    <n v="126"/>
    <b v="1"/>
    <s v="film &amp; video"/>
    <x v="4"/>
    <d v="2012-08-22T18:32:14"/>
    <d v="2012-07-23T18:32:14"/>
    <n v="2012"/>
    <n v="101"/>
  </r>
  <r>
    <n v="316"/>
    <s v="THE SECRET TRIAL 5 - GRASSROOTS CROSS-CANADA TOUR"/>
    <s v="Award winning documentary The Secret Trial 5 needs your help for a Cross-Canada Tour!"/>
    <x v="36"/>
    <n v="17066"/>
    <x v="0"/>
    <s v="CA"/>
    <x v="5"/>
    <n v="1418273940"/>
    <n v="1415398197"/>
    <b v="1"/>
    <n v="158"/>
    <b v="1"/>
    <s v="film &amp; video"/>
    <x v="4"/>
    <d v="2014-12-11T04:59:00"/>
    <d v="2014-11-07T22:09:57"/>
    <n v="2014"/>
    <n v="114"/>
  </r>
  <r>
    <n v="317"/>
    <s v="Good Men, Bad Men, and a Few Rowdy Ladies"/>
    <s v="The story of a cowboy town with a prison problem, and the colorful characters who call it home."/>
    <x v="11"/>
    <n v="30241"/>
    <x v="0"/>
    <s v="US"/>
    <x v="0"/>
    <n v="1386778483"/>
    <n v="1384186483"/>
    <b v="1"/>
    <n v="316"/>
    <b v="1"/>
    <s v="film &amp; video"/>
    <x v="4"/>
    <d v="2013-12-11T16:14:43"/>
    <d v="2013-11-11T16:14:43"/>
    <n v="2013"/>
    <n v="101"/>
  </r>
  <r>
    <n v="318"/>
    <s v="Friend Request: Accepted"/>
    <s v="Photographer, Ty Morin, pays a visit to every single one of his Facebook friends to take their portrait...all 788 of them."/>
    <x v="10"/>
    <n v="14166"/>
    <x v="0"/>
    <s v="US"/>
    <x v="0"/>
    <n v="1364342151"/>
    <n v="1361753751"/>
    <b v="1"/>
    <n v="284"/>
    <b v="1"/>
    <s v="film &amp; video"/>
    <x v="4"/>
    <d v="2013-03-26T23:55:51"/>
    <d v="2013-02-25T00:55:51"/>
    <n v="2013"/>
    <n v="283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x v="0"/>
    <n v="1265097540"/>
    <n v="1257538029"/>
    <b v="1"/>
    <n v="51"/>
    <b v="1"/>
    <s v="film &amp; video"/>
    <x v="4"/>
    <d v="2010-02-02T07:59:00"/>
    <d v="2009-11-06T20:07:09"/>
    <n v="2009"/>
    <n v="113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x v="1"/>
    <n v="1450825200"/>
    <n v="1448284433"/>
    <b v="1"/>
    <n v="158"/>
    <b v="1"/>
    <s v="film &amp; video"/>
    <x v="4"/>
    <d v="2015-12-22T23:00:00"/>
    <d v="2015-11-23T13:13:53"/>
    <n v="2015"/>
    <n v="107"/>
  </r>
  <r>
    <n v="321"/>
    <s v="An Impossible Project"/>
    <s v="The more digital the world, the more analog our dreams._x000a_A feature documentary shot on 35mm film."/>
    <x v="19"/>
    <n v="35932"/>
    <x v="0"/>
    <s v="DE"/>
    <x v="3"/>
    <n v="1478605386"/>
    <n v="1475577786"/>
    <b v="1"/>
    <n v="337"/>
    <b v="1"/>
    <s v="film &amp; video"/>
    <x v="4"/>
    <d v="2016-11-08T11:43:06"/>
    <d v="2016-10-04T10:43:06"/>
    <n v="2016"/>
    <n v="103"/>
  </r>
  <r>
    <n v="322"/>
    <s v="Last of the Big Tuskers"/>
    <s v="A documentary film about the largest elephants on earth and what is being done to ensure their survival."/>
    <x v="31"/>
    <n v="26978"/>
    <x v="0"/>
    <s v="US"/>
    <x v="0"/>
    <n v="1463146848"/>
    <n v="1460554848"/>
    <b v="1"/>
    <n v="186"/>
    <b v="1"/>
    <s v="film &amp; video"/>
    <x v="4"/>
    <d v="2016-05-13T13:40:48"/>
    <d v="2016-04-13T13:40:48"/>
    <n v="2016"/>
    <n v="10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x v="0"/>
    <n v="1482307140"/>
    <n v="1479886966"/>
    <b v="1"/>
    <n v="58"/>
    <b v="1"/>
    <s v="film &amp; video"/>
    <x v="4"/>
    <d v="2016-12-21T07:59:00"/>
    <d v="2016-11-23T07:42:46"/>
    <n v="2016"/>
    <n v="123"/>
  </r>
  <r>
    <n v="324"/>
    <s v="KEEP MOVING FORWARD - Documentary Film"/>
    <s v="A documentary about a Vietnam veteran who finds peace from his PTSD through Disney, rather than medication."/>
    <x v="0"/>
    <n v="8636"/>
    <x v="0"/>
    <s v="US"/>
    <x v="0"/>
    <n v="1438441308"/>
    <n v="1435590108"/>
    <b v="1"/>
    <n v="82"/>
    <b v="1"/>
    <s v="film &amp; video"/>
    <x v="4"/>
    <d v="2015-08-01T15:01:48"/>
    <d v="2015-06-29T15:01:48"/>
    <n v="2015"/>
    <n v="102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x v="0"/>
    <n v="1482208233"/>
    <n v="1479184233"/>
    <b v="1"/>
    <n v="736"/>
    <b v="1"/>
    <s v="film &amp; video"/>
    <x v="4"/>
    <d v="2016-12-20T04:30:33"/>
    <d v="2016-11-15T04:30:33"/>
    <n v="2016"/>
    <n v="10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x v="0"/>
    <n v="1489532220"/>
    <n v="1486625606"/>
    <b v="1"/>
    <n v="1151"/>
    <b v="1"/>
    <s v="film &amp; video"/>
    <x v="4"/>
    <d v="2017-03-14T22:57:00"/>
    <d v="2017-02-09T07:33:26"/>
    <n v="2017"/>
    <n v="113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x v="0"/>
    <n v="1427011200"/>
    <n v="1424669929"/>
    <b v="1"/>
    <n v="34"/>
    <b v="1"/>
    <s v="film &amp; video"/>
    <x v="4"/>
    <d v="2015-03-22T08:00:00"/>
    <d v="2015-02-23T05:38:49"/>
    <n v="2015"/>
    <n v="136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x v="0"/>
    <n v="1446350400"/>
    <n v="1443739388"/>
    <b v="1"/>
    <n v="498"/>
    <b v="1"/>
    <s v="film &amp; video"/>
    <x v="4"/>
    <d v="2015-11-01T04:00:00"/>
    <d v="2015-10-01T22:43:08"/>
    <n v="2015"/>
    <n v="10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x v="0"/>
    <n v="1446868800"/>
    <n v="1444821127"/>
    <b v="1"/>
    <n v="167"/>
    <b v="1"/>
    <s v="film &amp; video"/>
    <x v="4"/>
    <d v="2015-11-07T04:00:00"/>
    <d v="2015-10-14T11:12:07"/>
    <n v="2015"/>
    <n v="106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x v="0"/>
    <n v="1368763140"/>
    <n v="1366028563"/>
    <b v="1"/>
    <n v="340"/>
    <b v="1"/>
    <s v="film &amp; video"/>
    <x v="4"/>
    <d v="2013-05-17T03:59:00"/>
    <d v="2013-04-15T12:22:43"/>
    <n v="2013"/>
    <n v="102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x v="0"/>
    <n v="1466171834"/>
    <n v="1463493434"/>
    <b v="1"/>
    <n v="438"/>
    <b v="1"/>
    <s v="film &amp; video"/>
    <x v="4"/>
    <d v="2016-06-17T13:57:14"/>
    <d v="2016-05-17T13:57:14"/>
    <n v="2016"/>
    <n v="107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x v="0"/>
    <n v="1446019200"/>
    <n v="1442420377"/>
    <b v="1"/>
    <n v="555"/>
    <b v="1"/>
    <s v="film &amp; video"/>
    <x v="4"/>
    <d v="2015-10-28T08:00:00"/>
    <d v="2015-09-16T16:19:37"/>
    <n v="2015"/>
    <n v="113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x v="0"/>
    <n v="1460038591"/>
    <n v="1457450191"/>
    <b v="1"/>
    <n v="266"/>
    <b v="1"/>
    <s v="film &amp; video"/>
    <x v="4"/>
    <d v="2016-04-07T14:16:31"/>
    <d v="2016-03-08T15:16:31"/>
    <n v="2016"/>
    <n v="125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x v="0"/>
    <n v="1431716400"/>
    <n v="1428423757"/>
    <b v="1"/>
    <n v="69"/>
    <b v="1"/>
    <s v="film &amp; video"/>
    <x v="4"/>
    <d v="2015-05-15T19:00:00"/>
    <d v="2015-04-07T16:22:37"/>
    <n v="2015"/>
    <n v="101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x v="0"/>
    <n v="1431122400"/>
    <n v="1428428515"/>
    <b v="1"/>
    <n v="80"/>
    <b v="1"/>
    <s v="film &amp; video"/>
    <x v="4"/>
    <d v="2015-05-08T22:00:00"/>
    <d v="2015-04-07T17:41:55"/>
    <n v="2015"/>
    <n v="103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x v="0"/>
    <n v="1447427918"/>
    <n v="1444832318"/>
    <b v="1"/>
    <n v="493"/>
    <b v="1"/>
    <s v="film &amp; video"/>
    <x v="4"/>
    <d v="2015-11-13T15:18:38"/>
    <d v="2015-10-14T14:18:38"/>
    <n v="2015"/>
    <n v="117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x v="0"/>
    <n v="1426298708"/>
    <n v="1423710308"/>
    <b v="1"/>
    <n v="31"/>
    <b v="1"/>
    <s v="film &amp; video"/>
    <x v="4"/>
    <d v="2015-03-14T02:05:08"/>
    <d v="2015-02-12T03:05:08"/>
    <n v="2015"/>
    <n v="101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x v="0"/>
    <n v="1472864400"/>
    <n v="1468001290"/>
    <b v="1"/>
    <n v="236"/>
    <b v="1"/>
    <s v="film &amp; video"/>
    <x v="4"/>
    <d v="2016-09-03T01:00:00"/>
    <d v="2016-07-08T18:08:10"/>
    <n v="2016"/>
    <n v="11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x v="0"/>
    <n v="1430331268"/>
    <n v="1427739268"/>
    <b v="1"/>
    <n v="89"/>
    <b v="1"/>
    <s v="film &amp; video"/>
    <x v="4"/>
    <d v="2015-04-29T18:14:28"/>
    <d v="2015-03-30T18:14:28"/>
    <n v="2015"/>
    <n v="108"/>
  </r>
  <r>
    <n v="340"/>
    <s v="Somaliland: The Abaarso Story"/>
    <s v="Feature-length documentary about five Somali Muslim students pursuing dreams of education in America"/>
    <x v="19"/>
    <n v="43758"/>
    <x v="0"/>
    <s v="US"/>
    <x v="0"/>
    <n v="1489006800"/>
    <n v="1486397007"/>
    <b v="1"/>
    <n v="299"/>
    <b v="1"/>
    <s v="film &amp; video"/>
    <x v="4"/>
    <d v="2017-03-08T21:00:00"/>
    <d v="2017-02-06T16:03:27"/>
    <n v="2017"/>
    <n v="125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x v="0"/>
    <n v="1412135940"/>
    <n v="1410555998"/>
    <b v="1"/>
    <n v="55"/>
    <b v="1"/>
    <s v="film &amp; video"/>
    <x v="4"/>
    <d v="2014-10-01T03:59:00"/>
    <d v="2014-09-12T21:06:38"/>
    <n v="2014"/>
    <n v="107"/>
  </r>
  <r>
    <n v="342"/>
    <s v="BREAKING A MONSTER a film about the band Unlocking The Truth"/>
    <s v="BREAKING A MONSTER needs your help to play in THEATERS!"/>
    <x v="56"/>
    <n v="55201.52"/>
    <x v="0"/>
    <s v="US"/>
    <x v="0"/>
    <n v="1461955465"/>
    <n v="1459363465"/>
    <b v="1"/>
    <n v="325"/>
    <b v="1"/>
    <s v="film &amp; video"/>
    <x v="4"/>
    <d v="2016-04-29T18:44:25"/>
    <d v="2016-03-30T18:44:25"/>
    <n v="2016"/>
    <n v="10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x v="0"/>
    <n v="1415934000"/>
    <n v="1413308545"/>
    <b v="1"/>
    <n v="524"/>
    <b v="1"/>
    <s v="film &amp; video"/>
    <x v="4"/>
    <d v="2014-11-14T03:00:00"/>
    <d v="2014-10-14T17:42:25"/>
    <n v="2014"/>
    <n v="102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x v="0"/>
    <n v="1433125200"/>
    <n v="1429312694"/>
    <b v="1"/>
    <n v="285"/>
    <b v="1"/>
    <s v="film &amp; video"/>
    <x v="4"/>
    <d v="2015-06-01T02:20:00"/>
    <d v="2015-04-17T23:18:14"/>
    <n v="2015"/>
    <n v="102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x v="0"/>
    <n v="1432161590"/>
    <n v="1429569590"/>
    <b v="1"/>
    <n v="179"/>
    <b v="1"/>
    <s v="film &amp; video"/>
    <x v="4"/>
    <d v="2015-05-20T22:39:50"/>
    <d v="2015-04-20T22:39:50"/>
    <n v="2015"/>
    <n v="123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x v="0"/>
    <n v="1444824021"/>
    <n v="1442232021"/>
    <b v="1"/>
    <n v="188"/>
    <b v="1"/>
    <s v="film &amp; video"/>
    <x v="4"/>
    <d v="2015-10-14T12:00:21"/>
    <d v="2015-09-14T12:00:21"/>
    <n v="2015"/>
    <n v="17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x v="0"/>
    <n v="1447505609"/>
    <n v="1444910009"/>
    <b v="1"/>
    <n v="379"/>
    <b v="1"/>
    <s v="film &amp; video"/>
    <x v="4"/>
    <d v="2015-11-14T12:53:29"/>
    <d v="2015-10-15T11:53:29"/>
    <n v="2015"/>
    <n v="112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x v="0"/>
    <n v="1440165916"/>
    <n v="1437573916"/>
    <b v="1"/>
    <n v="119"/>
    <b v="1"/>
    <s v="film &amp; video"/>
    <x v="4"/>
    <d v="2015-08-21T14:05:16"/>
    <d v="2015-07-22T14:05:16"/>
    <n v="2015"/>
    <n v="103"/>
  </r>
  <r>
    <n v="349"/>
    <s v="Strangers To Peace: A Documentary"/>
    <s v="After 52 years of war, FARC guerrilla soldiers rejoin Colombian society to forge new lives of peace."/>
    <x v="108"/>
    <n v="12007.18"/>
    <x v="0"/>
    <s v="US"/>
    <x v="0"/>
    <n v="1487937508"/>
    <n v="1485345508"/>
    <b v="1"/>
    <n v="167"/>
    <b v="1"/>
    <s v="film &amp; video"/>
    <x v="4"/>
    <d v="2017-02-24T11:58:28"/>
    <d v="2017-01-25T11:58:28"/>
    <n v="2017"/>
    <n v="107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x v="0"/>
    <n v="1473566340"/>
    <n v="1470274509"/>
    <b v="1"/>
    <n v="221"/>
    <b v="1"/>
    <s v="film &amp; video"/>
    <x v="4"/>
    <d v="2016-09-11T03:59:00"/>
    <d v="2016-08-04T01:35:09"/>
    <n v="2016"/>
    <n v="115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x v="3"/>
    <n v="1460066954"/>
    <n v="1456614554"/>
    <b v="1"/>
    <n v="964"/>
    <b v="1"/>
    <s v="film &amp; video"/>
    <x v="4"/>
    <d v="2016-04-07T22:09:14"/>
    <d v="2016-02-27T23:09:14"/>
    <n v="2016"/>
    <n v="127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x v="0"/>
    <n v="1412740868"/>
    <n v="1410148868"/>
    <b v="1"/>
    <n v="286"/>
    <b v="1"/>
    <s v="film &amp; video"/>
    <x v="4"/>
    <d v="2014-10-08T04:01:08"/>
    <d v="2014-09-08T04:01:08"/>
    <n v="2014"/>
    <n v="117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x v="0"/>
    <n v="1447963219"/>
    <n v="1445367619"/>
    <b v="1"/>
    <n v="613"/>
    <b v="1"/>
    <s v="film &amp; video"/>
    <x v="4"/>
    <d v="2015-11-19T20:00:19"/>
    <d v="2015-10-20T19:00:19"/>
    <n v="2015"/>
    <n v="10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x v="0"/>
    <n v="1460141521"/>
    <n v="1457553121"/>
    <b v="1"/>
    <n v="29"/>
    <b v="1"/>
    <s v="film &amp; video"/>
    <x v="4"/>
    <d v="2016-04-08T18:52:01"/>
    <d v="2016-03-09T19:52:01"/>
    <n v="2016"/>
    <n v="104"/>
  </r>
  <r>
    <n v="355"/>
    <s v="REZA ABDOH -Theatre Visionary"/>
    <s v="A documentary film about the late REZA ABDOH and his performance company DAR A LUZ."/>
    <x v="19"/>
    <n v="40690"/>
    <x v="0"/>
    <s v="US"/>
    <x v="0"/>
    <n v="1417420994"/>
    <n v="1414738994"/>
    <b v="1"/>
    <n v="165"/>
    <b v="1"/>
    <s v="film &amp; video"/>
    <x v="4"/>
    <d v="2014-12-01T08:03:14"/>
    <d v="2014-10-31T07:03:14"/>
    <n v="2014"/>
    <n v="116"/>
  </r>
  <r>
    <n v="356"/>
    <s v="43 and 80"/>
    <s v="A documentary about halibut conservation and how it impacts communities of Southeast Alaska."/>
    <x v="51"/>
    <n v="7701.93"/>
    <x v="0"/>
    <s v="US"/>
    <x v="0"/>
    <n v="1458152193"/>
    <n v="1455563793"/>
    <b v="1"/>
    <n v="97"/>
    <b v="1"/>
    <s v="film &amp; video"/>
    <x v="4"/>
    <d v="2016-03-16T18:16:33"/>
    <d v="2016-02-15T19:16:33"/>
    <n v="2016"/>
    <n v="10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x v="0"/>
    <n v="1429852797"/>
    <n v="1426396797"/>
    <b v="1"/>
    <n v="303"/>
    <b v="1"/>
    <s v="film &amp; video"/>
    <x v="4"/>
    <d v="2015-04-24T05:19:57"/>
    <d v="2015-03-15T05:19:57"/>
    <n v="2015"/>
    <n v="174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x v="0"/>
    <n v="1466002800"/>
    <n v="1463517521"/>
    <b v="1"/>
    <n v="267"/>
    <b v="1"/>
    <s v="film &amp; video"/>
    <x v="4"/>
    <d v="2016-06-15T15:00:00"/>
    <d v="2016-05-17T20:38:41"/>
    <n v="2016"/>
    <n v="103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x v="0"/>
    <n v="1415941920"/>
    <n v="1414028490"/>
    <b v="1"/>
    <n v="302"/>
    <b v="1"/>
    <s v="film &amp; video"/>
    <x v="4"/>
    <d v="2014-11-14T05:12:00"/>
    <d v="2014-10-23T01:41:30"/>
    <n v="2014"/>
    <n v="105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x v="0"/>
    <n v="1437621060"/>
    <n v="1433799180"/>
    <b v="0"/>
    <n v="87"/>
    <b v="1"/>
    <s v="film &amp; video"/>
    <x v="4"/>
    <d v="2015-07-23T03:11:00"/>
    <d v="2015-06-08T21:33:00"/>
    <n v="2015"/>
    <n v="101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x v="0"/>
    <n v="1416704506"/>
    <n v="1414108906"/>
    <b v="0"/>
    <n v="354"/>
    <b v="1"/>
    <s v="film &amp; video"/>
    <x v="4"/>
    <d v="2014-11-23T01:01:46"/>
    <d v="2014-10-24T00:01:46"/>
    <n v="2014"/>
    <n v="11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x v="0"/>
    <n v="1407456000"/>
    <n v="1405573391"/>
    <b v="0"/>
    <n v="86"/>
    <b v="1"/>
    <s v="film &amp; video"/>
    <x v="4"/>
    <d v="2014-08-08T00:00:00"/>
    <d v="2014-07-17T05:03:11"/>
    <n v="2014"/>
    <n v="1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x v="0"/>
    <n v="1272828120"/>
    <n v="1268934736"/>
    <b v="0"/>
    <n v="26"/>
    <b v="1"/>
    <s v="film &amp; video"/>
    <x v="4"/>
    <d v="2010-05-02T19:22:00"/>
    <d v="2010-03-18T17:52:16"/>
    <n v="2010"/>
    <n v="101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x v="0"/>
    <n v="1403323140"/>
    <n v="1400704672"/>
    <b v="0"/>
    <n v="113"/>
    <b v="1"/>
    <s v="film &amp; video"/>
    <x v="4"/>
    <d v="2014-06-21T03:59:00"/>
    <d v="2014-05-21T20:37:52"/>
    <n v="2014"/>
    <n v="110"/>
  </r>
  <r>
    <n v="365"/>
    <s v="A QUEER COUNTRY"/>
    <s v="Please help us finish this documentary about how Tel Aviv in Israel became a gay friendly liberal hub in a religious state"/>
    <x v="36"/>
    <n v="15596"/>
    <x v="0"/>
    <s v="GB"/>
    <x v="1"/>
    <n v="1393597999"/>
    <n v="1391005999"/>
    <b v="0"/>
    <n v="65"/>
    <b v="1"/>
    <s v="film &amp; video"/>
    <x v="4"/>
    <d v="2014-02-28T14:33:19"/>
    <d v="2014-01-29T14:33:19"/>
    <n v="2014"/>
    <n v="104"/>
  </r>
  <r>
    <n v="366"/>
    <s v="A BUSHMAN ODYSSEY"/>
    <s v="One Bushman familyâ€™s struggle to survive genocide, dispossession and post-apartheid freedom in South Africa."/>
    <x v="114"/>
    <n v="38500"/>
    <x v="0"/>
    <s v="US"/>
    <x v="0"/>
    <n v="1337540518"/>
    <n v="1334948518"/>
    <b v="0"/>
    <n v="134"/>
    <b v="1"/>
    <s v="film &amp; video"/>
    <x v="4"/>
    <d v="2012-05-20T19:01:58"/>
    <d v="2012-04-20T19:01:58"/>
    <n v="2012"/>
    <n v="101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x v="0"/>
    <n v="1367384340"/>
    <n v="1363960278"/>
    <b v="0"/>
    <n v="119"/>
    <b v="1"/>
    <s v="film &amp; video"/>
    <x v="4"/>
    <d v="2013-05-01T04:59:00"/>
    <d v="2013-03-22T13:51:18"/>
    <n v="2013"/>
    <n v="103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x v="0"/>
    <n v="1426426322"/>
    <n v="1423405922"/>
    <b v="0"/>
    <n v="159"/>
    <b v="1"/>
    <s v="film &amp; video"/>
    <x v="4"/>
    <d v="2015-03-15T13:32:02"/>
    <d v="2015-02-08T14:32:02"/>
    <n v="2015"/>
    <n v="104"/>
  </r>
  <r>
    <n v="369"/>
    <s v="Alpine Zone"/>
    <s v="A documentary of one woman's attempt at solo hiking 2,000 miles, in an effort to understand herself and societal expectations."/>
    <x v="115"/>
    <n v="7160.12"/>
    <x v="0"/>
    <s v="US"/>
    <x v="0"/>
    <n v="1326633269"/>
    <n v="1324041269"/>
    <b v="0"/>
    <n v="167"/>
    <b v="1"/>
    <s v="film &amp; video"/>
    <x v="4"/>
    <d v="2012-01-15T13:14:29"/>
    <d v="2011-12-16T13:14:29"/>
    <n v="2011"/>
    <n v="11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x v="0"/>
    <n v="1483729500"/>
    <n v="1481137500"/>
    <b v="0"/>
    <n v="43"/>
    <b v="1"/>
    <s v="film &amp; video"/>
    <x v="4"/>
    <d v="2017-01-06T19:05:00"/>
    <d v="2016-12-07T19:05:00"/>
    <n v="2016"/>
    <n v="122"/>
  </r>
  <r>
    <n v="371"/>
    <s v="Unbranded"/>
    <s v="3,000 Miles. 18 Wild Horses. 6 Months. 5 States. 4 men. A documentary about Conservation, Exploration, and Wild Mustangs."/>
    <x v="60"/>
    <n v="171253"/>
    <x v="0"/>
    <s v="US"/>
    <x v="0"/>
    <n v="1359743139"/>
    <n v="1355855139"/>
    <b v="0"/>
    <n v="1062"/>
    <b v="1"/>
    <s v="film &amp; video"/>
    <x v="4"/>
    <d v="2013-02-01T18:25:39"/>
    <d v="2012-12-18T18:25:39"/>
    <n v="2012"/>
    <n v="114"/>
  </r>
  <r>
    <n v="372"/>
    <s v="Wild Equus"/>
    <s v="A short documentary exploring the uses of 'Natural Horsemanship' across Europe"/>
    <x v="43"/>
    <n v="376"/>
    <x v="0"/>
    <s v="GB"/>
    <x v="1"/>
    <n v="1459872000"/>
    <n v="1456408244"/>
    <b v="0"/>
    <n v="9"/>
    <b v="1"/>
    <s v="film &amp; video"/>
    <x v="4"/>
    <d v="2016-04-05T16:00:00"/>
    <d v="2016-02-25T13:50:44"/>
    <n v="2016"/>
    <n v="125"/>
  </r>
  <r>
    <n v="373"/>
    <s v="The Boing Heard 'Round the World"/>
    <s v="A feature documentary about UPA Pictures, the little studio that changed the course of animation around the world"/>
    <x v="51"/>
    <n v="8000"/>
    <x v="0"/>
    <s v="US"/>
    <x v="0"/>
    <n v="1342648398"/>
    <n v="1340056398"/>
    <b v="0"/>
    <n v="89"/>
    <b v="1"/>
    <s v="film &amp; video"/>
    <x v="4"/>
    <d v="2012-07-18T21:53:18"/>
    <d v="2012-06-18T21:53:18"/>
    <n v="2012"/>
    <n v="107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x v="0"/>
    <n v="1316208031"/>
    <n v="1312320031"/>
    <b v="0"/>
    <n v="174"/>
    <b v="1"/>
    <s v="film &amp; video"/>
    <x v="4"/>
    <d v="2011-09-16T21:20:31"/>
    <d v="2011-08-02T21:20:31"/>
    <n v="2011"/>
    <n v="1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x v="0"/>
    <n v="1393694280"/>
    <n v="1390088311"/>
    <b v="0"/>
    <n v="14"/>
    <b v="1"/>
    <s v="film &amp; video"/>
    <x v="4"/>
    <d v="2014-03-01T17:18:00"/>
    <d v="2014-01-18T23:38:31"/>
    <n v="2014"/>
    <n v="12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x v="1"/>
    <n v="1472122316"/>
    <n v="1469443916"/>
    <b v="0"/>
    <n v="48"/>
    <b v="1"/>
    <s v="film &amp; video"/>
    <x v="4"/>
    <d v="2016-08-25T10:51:56"/>
    <d v="2016-07-25T10:51:56"/>
    <n v="2016"/>
    <n v="10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x v="0"/>
    <n v="1447484460"/>
    <n v="1444888868"/>
    <b v="0"/>
    <n v="133"/>
    <b v="1"/>
    <s v="film &amp; video"/>
    <x v="4"/>
    <d v="2015-11-14T07:01:00"/>
    <d v="2015-10-15T06:01:08"/>
    <n v="2015"/>
    <n v="114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x v="5"/>
    <n v="1453765920"/>
    <n v="1451655808"/>
    <b v="0"/>
    <n v="83"/>
    <b v="1"/>
    <s v="film &amp; video"/>
    <x v="4"/>
    <d v="2016-01-25T23:52:00"/>
    <d v="2016-01-01T13:43:28"/>
    <n v="2016"/>
    <n v="112"/>
  </r>
  <r>
    <n v="379"/>
    <s v="The Unknowns"/>
    <s v="The U.S. Army has granted us permission to film a documentary at America's most sacred shrine: The Tomb of the Unknown Soldier."/>
    <x v="36"/>
    <n v="17412"/>
    <x v="0"/>
    <s v="US"/>
    <x v="0"/>
    <n v="1336062672"/>
    <n v="1332174672"/>
    <b v="0"/>
    <n v="149"/>
    <b v="1"/>
    <s v="film &amp; video"/>
    <x v="4"/>
    <d v="2012-05-03T16:31:12"/>
    <d v="2012-03-19T16:31:12"/>
    <n v="2012"/>
    <n v="116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x v="0"/>
    <n v="1453569392"/>
    <n v="1451409392"/>
    <b v="0"/>
    <n v="49"/>
    <b v="1"/>
    <s v="film &amp; video"/>
    <x v="4"/>
    <d v="2016-01-23T17:16:32"/>
    <d v="2015-12-29T17:16:32"/>
    <n v="2015"/>
    <n v="142"/>
  </r>
  <r>
    <n v="381"/>
    <s v="Clearwater"/>
    <s v="Set in the ancient waters of the Puget Sound, Clearwater is a universal story about the need to adapt to change."/>
    <x v="31"/>
    <n v="26182.5"/>
    <x v="0"/>
    <s v="US"/>
    <x v="0"/>
    <n v="1343624400"/>
    <n v="1340642717"/>
    <b v="0"/>
    <n v="251"/>
    <b v="1"/>
    <s v="film &amp; video"/>
    <x v="4"/>
    <d v="2012-07-30T05:00:00"/>
    <d v="2012-06-25T16:45:17"/>
    <n v="2012"/>
    <n v="10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x v="0"/>
    <n v="1346950900"/>
    <n v="1345741300"/>
    <b v="0"/>
    <n v="22"/>
    <b v="1"/>
    <s v="film &amp; video"/>
    <x v="4"/>
    <d v="2012-09-06T17:01:40"/>
    <d v="2012-08-23T17:01:40"/>
    <n v="2012"/>
    <n v="256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x v="0"/>
    <n v="1400467759"/>
    <n v="1398480559"/>
    <b v="0"/>
    <n v="48"/>
    <b v="1"/>
    <s v="film &amp; video"/>
    <x v="4"/>
    <d v="2014-05-19T02:49:19"/>
    <d v="2014-04-26T02:49:19"/>
    <n v="2014"/>
    <n v="207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x v="0"/>
    <n v="1420569947"/>
    <n v="1417977947"/>
    <b v="0"/>
    <n v="383"/>
    <b v="1"/>
    <s v="film &amp; video"/>
    <x v="4"/>
    <d v="2015-01-06T18:45:47"/>
    <d v="2014-12-07T18:45:47"/>
    <n v="2014"/>
    <n v="112"/>
  </r>
  <r>
    <n v="385"/>
    <s v="Luke and Jedi"/>
    <s v="A documentary following the incredible story of a brave little boy and his service dog, fighting Type 1 Diabetes one day at a time."/>
    <x v="31"/>
    <n v="26495.5"/>
    <x v="0"/>
    <s v="US"/>
    <x v="0"/>
    <n v="1416582101"/>
    <n v="1413986501"/>
    <b v="0"/>
    <n v="237"/>
    <b v="1"/>
    <s v="film &amp; video"/>
    <x v="4"/>
    <d v="2014-11-21T15:01:41"/>
    <d v="2014-10-22T14:01:41"/>
    <n v="2014"/>
    <n v="106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x v="0"/>
    <n v="1439246991"/>
    <n v="1437950991"/>
    <b v="0"/>
    <n v="13"/>
    <b v="1"/>
    <s v="film &amp; video"/>
    <x v="4"/>
    <d v="2015-08-10T22:49:51"/>
    <d v="2015-07-26T22:49:51"/>
    <n v="2015"/>
    <n v="10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x v="0"/>
    <n v="1439618400"/>
    <n v="1436976858"/>
    <b v="0"/>
    <n v="562"/>
    <b v="1"/>
    <s v="film &amp; video"/>
    <x v="4"/>
    <d v="2015-08-15T06:00:00"/>
    <d v="2015-07-15T16:14:18"/>
    <n v="2015"/>
    <n v="214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x v="0"/>
    <n v="1469670580"/>
    <n v="1467078580"/>
    <b v="0"/>
    <n v="71"/>
    <b v="1"/>
    <s v="film &amp; video"/>
    <x v="4"/>
    <d v="2016-07-28T01:49:40"/>
    <d v="2016-06-28T01:49:40"/>
    <n v="2016"/>
    <n v="126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x v="0"/>
    <n v="1394233140"/>
    <n v="1391477450"/>
    <b v="0"/>
    <n v="1510"/>
    <b v="1"/>
    <s v="film &amp; video"/>
    <x v="4"/>
    <d v="2014-03-07T22:59:00"/>
    <d v="2014-02-04T01:30:50"/>
    <n v="2014"/>
    <n v="182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x v="0"/>
    <n v="1431046372"/>
    <n v="1429318372"/>
    <b v="0"/>
    <n v="14"/>
    <b v="1"/>
    <s v="film &amp; video"/>
    <x v="4"/>
    <d v="2015-05-08T00:52:52"/>
    <d v="2015-04-18T00:52:52"/>
    <n v="2015"/>
    <n v="100"/>
  </r>
  <r>
    <n v="391"/>
    <s v="Science, Sex and the Ladies"/>
    <s v="Too many women feel confused about their orgasm and shame about their desire. This movie aims to change that."/>
    <x v="22"/>
    <n v="20122"/>
    <x v="0"/>
    <s v="US"/>
    <x v="0"/>
    <n v="1324169940"/>
    <n v="1321578051"/>
    <b v="0"/>
    <n v="193"/>
    <b v="1"/>
    <s v="film &amp; video"/>
    <x v="4"/>
    <d v="2011-12-18T00:59:00"/>
    <d v="2011-11-18T01:00:51"/>
    <n v="2011"/>
    <n v="10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x v="0"/>
    <n v="1315450800"/>
    <n v="1312823571"/>
    <b v="0"/>
    <n v="206"/>
    <b v="1"/>
    <s v="film &amp; video"/>
    <x v="4"/>
    <d v="2011-09-08T03:00:00"/>
    <d v="2011-08-08T17:12:51"/>
    <n v="2011"/>
    <n v="101"/>
  </r>
  <r>
    <n v="393"/>
    <s v="THE PENGUIN COUNTERS Documentary Film"/>
    <s v="This is a story thatâ€™s never been told, about tackling climate change one penguin at a timeâ€¦"/>
    <x v="63"/>
    <n v="55223"/>
    <x v="0"/>
    <s v="US"/>
    <x v="0"/>
    <n v="1381424452"/>
    <n v="1378746052"/>
    <b v="0"/>
    <n v="351"/>
    <b v="1"/>
    <s v="film &amp; video"/>
    <x v="4"/>
    <d v="2013-10-10T17:00:52"/>
    <d v="2013-09-09T17:00:52"/>
    <n v="2013"/>
    <n v="11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x v="3"/>
    <n v="1460918282"/>
    <n v="1455737882"/>
    <b v="0"/>
    <n v="50"/>
    <b v="1"/>
    <s v="film &amp; video"/>
    <x v="4"/>
    <d v="2016-04-17T18:38:02"/>
    <d v="2016-02-17T19:38:02"/>
    <n v="2016"/>
    <n v="11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x v="0"/>
    <n v="1335562320"/>
    <n v="1332452960"/>
    <b v="0"/>
    <n v="184"/>
    <b v="1"/>
    <s v="film &amp; video"/>
    <x v="4"/>
    <d v="2012-04-27T21:32:00"/>
    <d v="2012-03-22T21:49:20"/>
    <n v="2012"/>
    <n v="108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x v="0"/>
    <n v="1341668006"/>
    <n v="1340372006"/>
    <b v="0"/>
    <n v="196"/>
    <b v="1"/>
    <s v="film &amp; video"/>
    <x v="4"/>
    <d v="2012-07-07T13:33:26"/>
    <d v="2012-06-22T13:33:26"/>
    <n v="2012"/>
    <n v="10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x v="0"/>
    <n v="1283312640"/>
    <n v="1279651084"/>
    <b v="0"/>
    <n v="229"/>
    <b v="1"/>
    <s v="film &amp; video"/>
    <x v="4"/>
    <d v="2010-09-01T03:44:00"/>
    <d v="2010-07-20T18:38:04"/>
    <n v="2010"/>
    <n v="10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x v="0"/>
    <n v="1430334126"/>
    <n v="1426446126"/>
    <b v="0"/>
    <n v="67"/>
    <b v="1"/>
    <s v="film &amp; video"/>
    <x v="4"/>
    <d v="2015-04-29T19:02:06"/>
    <d v="2015-03-15T19:02:06"/>
    <n v="2015"/>
    <n v="12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x v="1"/>
    <n v="1481716800"/>
    <n v="1479070867"/>
    <b v="0"/>
    <n v="95"/>
    <b v="1"/>
    <s v="film &amp; video"/>
    <x v="4"/>
    <d v="2016-12-14T12:00:00"/>
    <d v="2016-11-13T21:01:07"/>
    <n v="2016"/>
    <n v="107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x v="0"/>
    <n v="1400297400"/>
    <n v="1397661347"/>
    <b v="0"/>
    <n v="62"/>
    <b v="1"/>
    <s v="film &amp; video"/>
    <x v="4"/>
    <d v="2014-05-17T03:30:00"/>
    <d v="2014-04-16T15:15:47"/>
    <n v="2014"/>
    <n v="112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x v="0"/>
    <n v="1312747970"/>
    <n v="1310155970"/>
    <b v="0"/>
    <n v="73"/>
    <b v="1"/>
    <s v="film &amp; video"/>
    <x v="4"/>
    <d v="2011-08-07T20:12:50"/>
    <d v="2011-07-08T20:12:50"/>
    <n v="2011"/>
    <n v="10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x v="0"/>
    <n v="1446731817"/>
    <n v="1444913817"/>
    <b v="0"/>
    <n v="43"/>
    <b v="1"/>
    <s v="film &amp; video"/>
    <x v="4"/>
    <d v="2015-11-05T13:56:57"/>
    <d v="2015-10-15T12:56:57"/>
    <n v="2015"/>
    <n v="142"/>
  </r>
  <r>
    <n v="403"/>
    <s v="MONDO BANANA"/>
    <s v="A documentary adventure about bananas - and people. Your round-trip ticket into the heart of banana-cultures!!"/>
    <x v="10"/>
    <n v="5263"/>
    <x v="0"/>
    <s v="US"/>
    <x v="0"/>
    <n v="1312960080"/>
    <n v="1308900441"/>
    <b v="0"/>
    <n v="70"/>
    <b v="1"/>
    <s v="film &amp; video"/>
    <x v="4"/>
    <d v="2011-08-10T07:08:00"/>
    <d v="2011-06-24T07:27:21"/>
    <n v="2011"/>
    <n v="105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x v="0"/>
    <n v="1391641440"/>
    <n v="1389107062"/>
    <b v="0"/>
    <n v="271"/>
    <b v="1"/>
    <s v="film &amp; video"/>
    <x v="4"/>
    <d v="2014-02-05T23:04:00"/>
    <d v="2014-01-07T15:04:22"/>
    <n v="2014"/>
    <n v="103"/>
  </r>
  <r>
    <n v="405"/>
    <s v="The Healing Effect Movie"/>
    <s v="Come, join our movie movement.  A new documentary about the healing power of food."/>
    <x v="121"/>
    <n v="3036"/>
    <x v="0"/>
    <s v="US"/>
    <x v="0"/>
    <n v="1394071339"/>
    <n v="1391479339"/>
    <b v="0"/>
    <n v="55"/>
    <b v="1"/>
    <s v="film &amp; video"/>
    <x v="4"/>
    <d v="2014-03-06T02:02:19"/>
    <d v="2014-02-04T02:02:19"/>
    <n v="2014"/>
    <n v="108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x v="0"/>
    <n v="1304920740"/>
    <n v="1301975637"/>
    <b v="0"/>
    <n v="35"/>
    <b v="1"/>
    <s v="film &amp; video"/>
    <x v="4"/>
    <d v="2011-05-09T05:59:00"/>
    <d v="2011-04-05T03:53:57"/>
    <n v="2011"/>
    <n v="108"/>
  </r>
  <r>
    <n v="407"/>
    <s v="Haymarket Documentary"/>
    <s v="The story of the 1886 Haymarket Riot explored through the history of the Haymarket Police Memorial Statue."/>
    <x v="13"/>
    <n v="2031"/>
    <x v="0"/>
    <s v="US"/>
    <x v="0"/>
    <n v="1321739650"/>
    <n v="1316552050"/>
    <b v="0"/>
    <n v="22"/>
    <b v="1"/>
    <s v="film &amp; video"/>
    <x v="4"/>
    <d v="2011-11-19T21:54:10"/>
    <d v="2011-09-20T20:54:10"/>
    <n v="2011"/>
    <n v="102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x v="0"/>
    <n v="1383676790"/>
    <n v="1380217190"/>
    <b v="0"/>
    <n v="38"/>
    <b v="1"/>
    <s v="film &amp; video"/>
    <x v="4"/>
    <d v="2013-11-05T18:39:50"/>
    <d v="2013-09-26T17:39:50"/>
    <n v="2013"/>
    <n v="101"/>
  </r>
  <r>
    <n v="409"/>
    <s v="The Lost Generation"/>
    <s v="I am working on a project that explores the relationship between education to work for youth within the European Union."/>
    <x v="2"/>
    <n v="684"/>
    <x v="0"/>
    <s v="GB"/>
    <x v="1"/>
    <n v="1469220144"/>
    <n v="1466628144"/>
    <b v="0"/>
    <n v="15"/>
    <b v="1"/>
    <s v="film &amp; video"/>
    <x v="4"/>
    <d v="2016-07-22T20:42:24"/>
    <d v="2016-06-22T20:42:24"/>
    <n v="2016"/>
    <n v="137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x v="5"/>
    <n v="1434670397"/>
    <n v="1429486397"/>
    <b v="0"/>
    <n v="7"/>
    <b v="1"/>
    <s v="film &amp; video"/>
    <x v="4"/>
    <d v="2015-06-18T23:33:17"/>
    <d v="2015-04-19T23:33:17"/>
    <n v="2015"/>
    <n v="128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x v="0"/>
    <n v="1387688400"/>
    <n v="1384920804"/>
    <b v="0"/>
    <n v="241"/>
    <b v="1"/>
    <s v="film &amp; video"/>
    <x v="4"/>
    <d v="2013-12-22T05:00:00"/>
    <d v="2013-11-20T04:13:24"/>
    <n v="2013"/>
    <n v="10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x v="0"/>
    <n v="1343238578"/>
    <n v="1341856178"/>
    <b v="0"/>
    <n v="55"/>
    <b v="1"/>
    <s v="film &amp; video"/>
    <x v="4"/>
    <d v="2012-07-25T17:49:38"/>
    <d v="2012-07-09T17:49:38"/>
    <n v="2012"/>
    <n v="127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x v="0"/>
    <n v="1342731811"/>
    <n v="1340139811"/>
    <b v="0"/>
    <n v="171"/>
    <b v="1"/>
    <s v="film &amp; video"/>
    <x v="4"/>
    <d v="2012-07-19T21:03:31"/>
    <d v="2012-06-19T21:03:31"/>
    <n v="2012"/>
    <n v="10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x v="0"/>
    <n v="1381541465"/>
    <n v="1378949465"/>
    <b v="0"/>
    <n v="208"/>
    <b v="1"/>
    <s v="film &amp; video"/>
    <x v="4"/>
    <d v="2013-10-12T01:31:05"/>
    <d v="2013-09-12T01:31:05"/>
    <n v="2013"/>
    <n v="103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x v="5"/>
    <n v="1413547200"/>
    <n v="1411417602"/>
    <b v="0"/>
    <n v="21"/>
    <b v="1"/>
    <s v="film &amp; video"/>
    <x v="4"/>
    <d v="2014-10-17T12:00:00"/>
    <d v="2014-09-22T20:26:42"/>
    <n v="2014"/>
    <n v="102"/>
  </r>
  <r>
    <n v="416"/>
    <s v="Fire in the Heart of the City"/>
    <s v="35,000 pounds of food to a city. Highlighting the &quot;Convoy New Britain&quot; event from birth to beyond."/>
    <x v="28"/>
    <n v="1202.17"/>
    <x v="0"/>
    <s v="US"/>
    <x v="0"/>
    <n v="1391851831"/>
    <n v="1389259831"/>
    <b v="0"/>
    <n v="25"/>
    <b v="1"/>
    <s v="film &amp; video"/>
    <x v="4"/>
    <d v="2014-02-08T09:30:31"/>
    <d v="2014-01-09T09:30:31"/>
    <n v="2014"/>
    <n v="12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x v="0"/>
    <n v="1365395580"/>
    <n v="1364426260"/>
    <b v="0"/>
    <n v="52"/>
    <b v="1"/>
    <s v="film &amp; video"/>
    <x v="4"/>
    <d v="2013-04-08T04:33:00"/>
    <d v="2013-03-27T23:17:40"/>
    <n v="2013"/>
    <n v="1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x v="0"/>
    <n v="1437633997"/>
    <n v="1435041997"/>
    <b v="0"/>
    <n v="104"/>
    <b v="1"/>
    <s v="film &amp; video"/>
    <x v="4"/>
    <d v="2015-07-23T06:46:37"/>
    <d v="2015-06-23T06:46:37"/>
    <n v="2015"/>
    <n v="101"/>
  </r>
  <r>
    <n v="419"/>
    <s v="BEYOND LOCAL"/>
    <s v="Beyond Local is a personal journey through an art-centric and musically talented community that fosters creativity."/>
    <x v="6"/>
    <n v="8035"/>
    <x v="0"/>
    <s v="US"/>
    <x v="0"/>
    <n v="1372536787"/>
    <n v="1367352787"/>
    <b v="0"/>
    <n v="73"/>
    <b v="1"/>
    <s v="film &amp; video"/>
    <x v="4"/>
    <d v="2013-06-29T20:13:07"/>
    <d v="2013-04-30T20:13:07"/>
    <n v="2013"/>
    <n v="10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x v="0"/>
    <n v="1394772031"/>
    <n v="1392183631"/>
    <b v="0"/>
    <n v="3"/>
    <b v="0"/>
    <s v="film &amp; video"/>
    <x v="5"/>
    <d v="2014-03-14T04:40:31"/>
    <d v="2014-02-12T05:40:31"/>
    <n v="2014"/>
    <n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x v="0"/>
    <n v="1440157656"/>
    <n v="1434973656"/>
    <b v="0"/>
    <n v="6"/>
    <b v="0"/>
    <s v="film &amp; video"/>
    <x v="5"/>
    <d v="2015-08-21T11:47:36"/>
    <d v="2015-06-22T11:47:36"/>
    <n v="2015"/>
    <n v="2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x v="0"/>
    <n v="1410416097"/>
    <n v="1407824097"/>
    <b v="0"/>
    <n v="12"/>
    <b v="0"/>
    <s v="film &amp; video"/>
    <x v="5"/>
    <d v="2014-09-11T06:14:57"/>
    <d v="2014-08-12T06:14:57"/>
    <n v="2014"/>
    <n v="1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x v="0"/>
    <n v="1370470430"/>
    <n v="1367878430"/>
    <b v="0"/>
    <n v="13"/>
    <b v="0"/>
    <s v="film &amp; video"/>
    <x v="5"/>
    <d v="2013-06-05T22:13:50"/>
    <d v="2013-05-06T22:13:50"/>
    <n v="2013"/>
    <n v="1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x v="0"/>
    <n v="1332748899"/>
    <n v="1327568499"/>
    <b v="0"/>
    <n v="5"/>
    <b v="0"/>
    <s v="film &amp; video"/>
    <x v="5"/>
    <d v="2012-03-26T08:01:39"/>
    <d v="2012-01-26T09:01:39"/>
    <n v="2012"/>
    <n v="7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x v="0"/>
    <n v="1448660404"/>
    <n v="1443472804"/>
    <b v="0"/>
    <n v="2"/>
    <b v="0"/>
    <s v="film &amp; video"/>
    <x v="5"/>
    <d v="2015-11-27T21:40:04"/>
    <d v="2015-09-28T20:40:04"/>
    <n v="2015"/>
    <n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x v="0"/>
    <n v="1456851914"/>
    <n v="1454259914"/>
    <b v="0"/>
    <n v="8"/>
    <b v="0"/>
    <s v="film &amp; video"/>
    <x v="5"/>
    <d v="2016-03-01T17:05:14"/>
    <d v="2016-01-31T17:05:14"/>
    <n v="2016"/>
    <n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x v="0"/>
    <n v="1445540340"/>
    <n v="1444340940"/>
    <b v="0"/>
    <n v="0"/>
    <b v="0"/>
    <s v="film &amp; video"/>
    <x v="5"/>
    <d v="2015-10-22T18:59:00"/>
    <d v="2015-10-08T21:49:00"/>
    <n v="2015"/>
    <n v="0"/>
  </r>
  <r>
    <n v="428"/>
    <s v="Little Clay Bible - Zacchaeus"/>
    <s v="Fresh, fun, entertaining Bible stories on YouTube, stop-motion style."/>
    <x v="14"/>
    <n v="676"/>
    <x v="2"/>
    <s v="US"/>
    <x v="0"/>
    <n v="1402956000"/>
    <n v="1400523845"/>
    <b v="0"/>
    <n v="13"/>
    <b v="0"/>
    <s v="film &amp; video"/>
    <x v="5"/>
    <d v="2014-06-16T22:00:00"/>
    <d v="2014-05-19T18:24:05"/>
    <n v="2014"/>
    <n v="6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x v="0"/>
    <n v="1259297940"/>
    <n v="1252964282"/>
    <b v="0"/>
    <n v="0"/>
    <b v="0"/>
    <s v="film &amp; video"/>
    <x v="5"/>
    <d v="2009-11-27T04:59:00"/>
    <d v="2009-09-14T21:38:02"/>
    <n v="2009"/>
    <n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x v="0"/>
    <n v="1378866867"/>
    <n v="1377570867"/>
    <b v="0"/>
    <n v="5"/>
    <b v="0"/>
    <s v="film &amp; video"/>
    <x v="5"/>
    <d v="2013-09-11T02:34:27"/>
    <d v="2013-08-27T02:34:27"/>
    <n v="2013"/>
    <n v="2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x v="1"/>
    <n v="1467752083"/>
    <n v="1465160083"/>
    <b v="0"/>
    <n v="8"/>
    <b v="0"/>
    <s v="film &amp; video"/>
    <x v="5"/>
    <d v="2016-07-05T20:54:43"/>
    <d v="2016-06-05T20:54:43"/>
    <n v="2016"/>
    <n v="14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x v="0"/>
    <n v="1445448381"/>
    <n v="1440264381"/>
    <b v="0"/>
    <n v="8"/>
    <b v="0"/>
    <s v="film &amp; video"/>
    <x v="5"/>
    <d v="2015-10-21T17:26:21"/>
    <d v="2015-08-22T17:26:21"/>
    <n v="2015"/>
    <n v="1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x v="0"/>
    <n v="1444576022"/>
    <n v="1439392022"/>
    <b v="0"/>
    <n v="0"/>
    <b v="0"/>
    <s v="film &amp; video"/>
    <x v="5"/>
    <d v="2015-10-11T15:07:02"/>
    <d v="2015-08-12T15:07:02"/>
    <n v="2015"/>
    <n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x v="0"/>
    <n v="1385931702"/>
    <n v="1383076902"/>
    <b v="0"/>
    <n v="2"/>
    <b v="0"/>
    <s v="film &amp; video"/>
    <x v="5"/>
    <d v="2013-12-01T21:01:42"/>
    <d v="2013-10-29T20:01:42"/>
    <n v="2013"/>
    <n v="5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x v="0"/>
    <n v="1379094980"/>
    <n v="1376502980"/>
    <b v="0"/>
    <n v="3"/>
    <b v="0"/>
    <s v="film &amp; video"/>
    <x v="5"/>
    <d v="2013-09-13T17:56:20"/>
    <d v="2013-08-14T17:56:20"/>
    <n v="2013"/>
    <n v="0"/>
  </r>
  <r>
    <n v="436"/>
    <s v="Blinky"/>
    <s v="Blinky is the story of a naÃ¯ve simpleton who suddenly finds himself struggling to adapt to changes within his environment."/>
    <x v="28"/>
    <n v="0"/>
    <x v="2"/>
    <s v="US"/>
    <x v="0"/>
    <n v="1375260113"/>
    <n v="1372668113"/>
    <b v="0"/>
    <n v="0"/>
    <b v="0"/>
    <s v="film &amp; video"/>
    <x v="5"/>
    <d v="2013-07-31T08:41:53"/>
    <d v="2013-07-01T08:41:53"/>
    <n v="2013"/>
    <n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x v="5"/>
    <n v="1475912326"/>
    <n v="1470728326"/>
    <b v="0"/>
    <n v="0"/>
    <b v="0"/>
    <s v="film &amp; video"/>
    <x v="5"/>
    <d v="2016-10-08T07:38:46"/>
    <d v="2016-08-09T07:38:46"/>
    <n v="2016"/>
    <n v="0"/>
  </r>
  <r>
    <n v="438"/>
    <s v="In Game: The Animated Series"/>
    <s v="As Smyton pushes himself to become respected, he unlocks secrets about himself and the world around him."/>
    <x v="22"/>
    <n v="1876"/>
    <x v="2"/>
    <s v="US"/>
    <x v="0"/>
    <n v="1447830958"/>
    <n v="1445235358"/>
    <b v="0"/>
    <n v="11"/>
    <b v="0"/>
    <s v="film &amp; video"/>
    <x v="5"/>
    <d v="2015-11-18T07:15:58"/>
    <d v="2015-10-19T06:15:58"/>
    <n v="2015"/>
    <n v="9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x v="0"/>
    <n v="1413569818"/>
    <n v="1412705818"/>
    <b v="0"/>
    <n v="0"/>
    <b v="0"/>
    <s v="film &amp; video"/>
    <x v="5"/>
    <d v="2014-10-17T18:16:58"/>
    <d v="2014-10-07T18:16:58"/>
    <n v="2014"/>
    <n v="0"/>
  </r>
  <r>
    <n v="440"/>
    <s v="Consumed"/>
    <s v="A stop-motion animation made by a one girl team, with a camera, creativity, and a lot of determination."/>
    <x v="10"/>
    <n v="5"/>
    <x v="2"/>
    <s v="US"/>
    <x v="0"/>
    <n v="1458859153"/>
    <n v="1456270753"/>
    <b v="0"/>
    <n v="1"/>
    <b v="0"/>
    <s v="film &amp; video"/>
    <x v="5"/>
    <d v="2016-03-24T22:39:13"/>
    <d v="2016-02-23T23:39:13"/>
    <n v="2016"/>
    <n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x v="1"/>
    <n v="1383418996"/>
    <n v="1380826996"/>
    <b v="0"/>
    <n v="0"/>
    <b v="0"/>
    <s v="film &amp; video"/>
    <x v="5"/>
    <d v="2013-11-02T19:03:16"/>
    <d v="2013-10-03T19:03:16"/>
    <n v="2013"/>
    <n v="0"/>
  </r>
  <r>
    <n v="442"/>
    <s v="The Paranormal Idiot"/>
    <s v="Doomsday is here"/>
    <x v="73"/>
    <n v="6691"/>
    <x v="2"/>
    <s v="US"/>
    <x v="0"/>
    <n v="1424380783"/>
    <n v="1421788783"/>
    <b v="0"/>
    <n v="17"/>
    <b v="0"/>
    <s v="film &amp; video"/>
    <x v="5"/>
    <d v="2015-02-19T21:19:43"/>
    <d v="2015-01-20T21:19:43"/>
    <n v="2015"/>
    <n v="39"/>
  </r>
  <r>
    <n v="443"/>
    <s v="Bad Teddy Studios"/>
    <s v="We love cartoons!! We want to make more but it costs money to so. Be apart of your daily dose of WTF!?! Pledge now!!"/>
    <x v="3"/>
    <n v="10"/>
    <x v="2"/>
    <s v="CA"/>
    <x v="5"/>
    <n v="1391991701"/>
    <n v="1389399701"/>
    <b v="0"/>
    <n v="2"/>
    <b v="0"/>
    <s v="film &amp; video"/>
    <x v="5"/>
    <d v="2014-02-10T00:21:41"/>
    <d v="2014-01-11T00:21:41"/>
    <n v="2014"/>
    <n v="0"/>
  </r>
  <r>
    <n v="444"/>
    <s v="Discovering the Other Woman"/>
    <s v="An upcoming animated web sitcom series centered around dealing with life, love, and relationships."/>
    <x v="28"/>
    <n v="50"/>
    <x v="2"/>
    <s v="US"/>
    <x v="0"/>
    <n v="1329342361"/>
    <n v="1324158361"/>
    <b v="0"/>
    <n v="1"/>
    <b v="0"/>
    <s v="film &amp; video"/>
    <x v="5"/>
    <d v="2012-02-15T21:46:01"/>
    <d v="2011-12-17T21:46:01"/>
    <n v="2011"/>
    <n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x v="0"/>
    <n v="1432195375"/>
    <n v="1430899375"/>
    <b v="0"/>
    <n v="2"/>
    <b v="0"/>
    <s v="film &amp; video"/>
    <x v="5"/>
    <d v="2015-05-21T08:02:55"/>
    <d v="2015-05-06T08:02:55"/>
    <n v="2015"/>
    <n v="0"/>
  </r>
  <r>
    <n v="446"/>
    <s v="DisChord"/>
    <s v="A faith based animated short. (The same guy who said a picture is worth a thousand words also said a cartoon is worth two thousand.)"/>
    <x v="124"/>
    <n v="766"/>
    <x v="2"/>
    <s v="US"/>
    <x v="0"/>
    <n v="1425434420"/>
    <n v="1422842420"/>
    <b v="0"/>
    <n v="16"/>
    <b v="0"/>
    <s v="film &amp; video"/>
    <x v="5"/>
    <d v="2015-03-04T02:00:20"/>
    <d v="2015-02-02T02:00:20"/>
    <n v="2015"/>
    <n v="7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x v="1"/>
    <n v="1364041163"/>
    <n v="1361884763"/>
    <b v="0"/>
    <n v="1"/>
    <b v="0"/>
    <s v="film &amp; video"/>
    <x v="5"/>
    <d v="2013-03-23T12:19:23"/>
    <d v="2013-02-26T13:19:23"/>
    <n v="2013"/>
    <n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x v="0"/>
    <n v="1400091095"/>
    <n v="1398363095"/>
    <b v="0"/>
    <n v="4"/>
    <b v="0"/>
    <s v="film &amp; video"/>
    <x v="5"/>
    <d v="2014-05-14T18:11:35"/>
    <d v="2014-04-24T18:11:35"/>
    <n v="2014"/>
    <n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x v="1"/>
    <n v="1382017085"/>
    <n v="1379425085"/>
    <b v="0"/>
    <n v="5"/>
    <b v="0"/>
    <s v="film &amp; video"/>
    <x v="5"/>
    <d v="2013-10-17T13:38:05"/>
    <d v="2013-09-17T13:38:05"/>
    <n v="2013"/>
    <n v="2"/>
  </r>
  <r>
    <n v="450"/>
    <s v="DreamAfrica"/>
    <s v="Why do the moon and stars receive their light from the sun? Africa has a story to tell. Ananse and Kweku appear in this great folktale."/>
    <x v="63"/>
    <n v="396"/>
    <x v="2"/>
    <s v="US"/>
    <x v="0"/>
    <n v="1392417800"/>
    <n v="1389825800"/>
    <b v="0"/>
    <n v="7"/>
    <b v="0"/>
    <s v="film &amp; video"/>
    <x v="5"/>
    <d v="2014-02-14T22:43:20"/>
    <d v="2014-01-15T22:43:20"/>
    <n v="2014"/>
    <n v="1"/>
  </r>
  <r>
    <n v="451"/>
    <s v="The Gangbangers"/>
    <s v="This comedy follows two devils who discover a magical boombox to become musicians after an 80s rapture enchants earth with fairy-tales."/>
    <x v="22"/>
    <n v="0"/>
    <x v="2"/>
    <s v="US"/>
    <x v="0"/>
    <n v="1390669791"/>
    <n v="1388077791"/>
    <b v="0"/>
    <n v="0"/>
    <b v="0"/>
    <s v="film &amp; video"/>
    <x v="5"/>
    <d v="2014-01-25T17:09:51"/>
    <d v="2013-12-26T17:09:51"/>
    <n v="2013"/>
    <n v="0"/>
  </r>
  <r>
    <n v="452"/>
    <s v="Lost in the Shadows"/>
    <s v="A man must find his way out of the depths of the shadows by using the aid of a little girl."/>
    <x v="47"/>
    <n v="480"/>
    <x v="2"/>
    <s v="US"/>
    <x v="0"/>
    <n v="1431536015"/>
    <n v="1428944015"/>
    <b v="0"/>
    <n v="12"/>
    <b v="0"/>
    <s v="film &amp; video"/>
    <x v="5"/>
    <d v="2015-05-13T16:53:35"/>
    <d v="2015-04-13T16:53:35"/>
    <n v="2015"/>
    <n v="64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x v="0"/>
    <n v="1424375279"/>
    <n v="1422992879"/>
    <b v="0"/>
    <n v="2"/>
    <b v="0"/>
    <s v="film &amp; video"/>
    <x v="5"/>
    <d v="2015-02-19T19:47:59"/>
    <d v="2015-02-03T19:47:59"/>
    <n v="2015"/>
    <n v="0"/>
  </r>
  <r>
    <n v="454"/>
    <s v="Super Hi-Speed Road Strikers"/>
    <s v="Itâ€™s an Action/Adventure Anime for The Yuusha Brave series, G1 Transformer, and the Fast and the Furious Fans!"/>
    <x v="3"/>
    <n v="82"/>
    <x v="2"/>
    <s v="US"/>
    <x v="0"/>
    <n v="1417007640"/>
    <n v="1414343571"/>
    <b v="0"/>
    <n v="5"/>
    <b v="0"/>
    <s v="film &amp; video"/>
    <x v="5"/>
    <d v="2014-11-26T13:14:00"/>
    <d v="2014-10-26T17:12:51"/>
    <n v="2014"/>
    <n v="1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x v="0"/>
    <n v="1334622660"/>
    <n v="1330733022"/>
    <b v="0"/>
    <n v="2"/>
    <b v="0"/>
    <s v="film &amp; video"/>
    <x v="5"/>
    <d v="2012-04-17T00:31:00"/>
    <d v="2012-03-03T00:03:42"/>
    <n v="2012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x v="0"/>
    <n v="1382414340"/>
    <n v="1380559201"/>
    <b v="0"/>
    <n v="3"/>
    <b v="0"/>
    <s v="film &amp; video"/>
    <x v="5"/>
    <d v="2013-10-22T03:59:00"/>
    <d v="2013-09-30T16:40:01"/>
    <n v="2013"/>
    <n v="1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x v="5"/>
    <n v="1408213512"/>
    <n v="1405621512"/>
    <b v="0"/>
    <n v="0"/>
    <b v="0"/>
    <s v="film &amp; video"/>
    <x v="5"/>
    <d v="2014-08-16T18:25:12"/>
    <d v="2014-07-17T18:25:12"/>
    <n v="2014"/>
    <n v="0"/>
  </r>
  <r>
    <n v="458"/>
    <s v="DE_dust2: Hacker's Wrath"/>
    <s v="An animated parody of the game, Counter-Strike. The sequel to the very popular Counter-Strike: DE_dust2. Hacker is back!"/>
    <x v="3"/>
    <n v="821"/>
    <x v="2"/>
    <s v="GB"/>
    <x v="1"/>
    <n v="1368550060"/>
    <n v="1365958060"/>
    <b v="0"/>
    <n v="49"/>
    <b v="0"/>
    <s v="film &amp; video"/>
    <x v="5"/>
    <d v="2013-05-14T16:47:40"/>
    <d v="2013-04-14T16:47:40"/>
    <n v="2013"/>
    <n v="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x v="0"/>
    <n v="1321201327"/>
    <n v="1316013727"/>
    <b v="0"/>
    <n v="1"/>
    <b v="0"/>
    <s v="film &amp; video"/>
    <x v="5"/>
    <d v="2011-11-13T16:22:07"/>
    <d v="2011-09-14T15:22:07"/>
    <n v="2011"/>
    <n v="0"/>
  </r>
  <r>
    <n v="460"/>
    <s v="Darwin's Kiss"/>
    <s v="An animated web series about biological evolution gone haywire."/>
    <x v="0"/>
    <n v="25"/>
    <x v="2"/>
    <s v="US"/>
    <x v="0"/>
    <n v="1401595200"/>
    <n v="1398862875"/>
    <b v="0"/>
    <n v="2"/>
    <b v="0"/>
    <s v="film &amp; video"/>
    <x v="5"/>
    <d v="2014-06-01T04:00:00"/>
    <d v="2014-04-30T13:01:15"/>
    <n v="2014"/>
    <n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x v="1"/>
    <n v="1370204367"/>
    <n v="1368476367"/>
    <b v="0"/>
    <n v="0"/>
    <b v="0"/>
    <s v="film &amp; video"/>
    <x v="5"/>
    <d v="2013-06-02T20:19:27"/>
    <d v="2013-05-13T20:19:27"/>
    <n v="2013"/>
    <n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x v="0"/>
    <n v="1312945341"/>
    <n v="1307761341"/>
    <b v="0"/>
    <n v="0"/>
    <b v="0"/>
    <s v="film &amp; video"/>
    <x v="5"/>
    <d v="2011-08-10T03:02:21"/>
    <d v="2011-06-11T03:02:21"/>
    <n v="2011"/>
    <n v="0"/>
  </r>
  <r>
    <n v="463"/>
    <s v="Tuskegee Redtails"/>
    <s v="Depicts the contribution the Tuskegee airmen made in certain historical events that helped turn the tide in World War II."/>
    <x v="56"/>
    <n v="1250"/>
    <x v="2"/>
    <s v="US"/>
    <x v="0"/>
    <n v="1316883753"/>
    <n v="1311699753"/>
    <b v="0"/>
    <n v="11"/>
    <b v="0"/>
    <s v="film &amp; video"/>
    <x v="5"/>
    <d v="2011-09-24T17:02:33"/>
    <d v="2011-07-26T17:02:33"/>
    <n v="2011"/>
    <n v="2"/>
  </r>
  <r>
    <n v="464"/>
    <s v="PokÃ©Movie - A PokÃ©monâ„¢ school project"/>
    <s v="We are three students that want to make a short PokÃ©mon movie as a school project!"/>
    <x v="132"/>
    <n v="1"/>
    <x v="2"/>
    <s v="DE"/>
    <x v="3"/>
    <n v="1463602935"/>
    <n v="1461874935"/>
    <b v="0"/>
    <n v="1"/>
    <b v="0"/>
    <s v="film &amp; video"/>
    <x v="5"/>
    <d v="2016-05-18T20:22:15"/>
    <d v="2016-04-28T20:22:15"/>
    <n v="2016"/>
    <n v="0"/>
  </r>
  <r>
    <n v="465"/>
    <s v="&quot;Amp&quot; A Story About a Robot"/>
    <s v="&quot;Amp&quot; is a short film about a robot with needs."/>
    <x v="133"/>
    <n v="138"/>
    <x v="2"/>
    <s v="US"/>
    <x v="0"/>
    <n v="1403837574"/>
    <n v="1402455174"/>
    <b v="0"/>
    <n v="8"/>
    <b v="0"/>
    <s v="film &amp; video"/>
    <x v="5"/>
    <d v="2014-06-27T02:52:54"/>
    <d v="2014-06-11T02:52:54"/>
    <n v="2014"/>
    <n v="27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x v="0"/>
    <n v="1347057464"/>
    <n v="1344465464"/>
    <b v="0"/>
    <n v="5"/>
    <b v="0"/>
    <s v="film &amp; video"/>
    <x v="5"/>
    <d v="2012-09-07T22:37:44"/>
    <d v="2012-08-08T22:37:44"/>
    <n v="2012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x v="0"/>
    <n v="1348849134"/>
    <n v="1344961134"/>
    <b v="0"/>
    <n v="39"/>
    <b v="0"/>
    <s v="film &amp; video"/>
    <x v="5"/>
    <d v="2012-09-28T16:18:54"/>
    <d v="2012-08-14T16:18:54"/>
    <n v="2012"/>
    <n v="22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x v="0"/>
    <n v="1341978665"/>
    <n v="1336795283"/>
    <b v="0"/>
    <n v="0"/>
    <b v="0"/>
    <s v="film &amp; video"/>
    <x v="5"/>
    <d v="2012-07-11T03:51:05"/>
    <d v="2012-05-12T04:01:23"/>
    <n v="2012"/>
    <n v="0"/>
  </r>
  <r>
    <n v="469"/>
    <s v="Dreamland PERSONALISED Animated Shorts Film"/>
    <s v="Create a personalised animation film using your child's name and photo."/>
    <x v="12"/>
    <n v="0"/>
    <x v="2"/>
    <s v="GB"/>
    <x v="1"/>
    <n v="1409960724"/>
    <n v="1404776724"/>
    <b v="0"/>
    <n v="0"/>
    <b v="0"/>
    <s v="film &amp; video"/>
    <x v="5"/>
    <d v="2014-09-05T23:45:24"/>
    <d v="2014-07-07T23:45:24"/>
    <n v="2014"/>
    <n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x v="0"/>
    <n v="1389844800"/>
    <n v="1385524889"/>
    <b v="0"/>
    <n v="2"/>
    <b v="0"/>
    <s v="film &amp; video"/>
    <x v="5"/>
    <d v="2014-01-16T04:00:00"/>
    <d v="2013-11-27T04:01:29"/>
    <n v="2013"/>
    <n v="1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x v="0"/>
    <n v="1397924379"/>
    <n v="1394039979"/>
    <b v="0"/>
    <n v="170"/>
    <b v="0"/>
    <s v="film &amp; video"/>
    <x v="5"/>
    <d v="2014-04-19T16:19:39"/>
    <d v="2014-03-05T17:19:39"/>
    <n v="2014"/>
    <n v="12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x v="0"/>
    <n v="1408831718"/>
    <n v="1406239718"/>
    <b v="0"/>
    <n v="5"/>
    <b v="0"/>
    <s v="film &amp; video"/>
    <x v="5"/>
    <d v="2014-08-23T22:08:38"/>
    <d v="2014-07-24T22:08:38"/>
    <n v="2014"/>
    <n v="1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x v="0"/>
    <n v="1410972319"/>
    <n v="1408380319"/>
    <b v="0"/>
    <n v="14"/>
    <b v="0"/>
    <s v="film &amp; video"/>
    <x v="5"/>
    <d v="2014-09-17T16:45:19"/>
    <d v="2014-08-18T16:45:19"/>
    <n v="2014"/>
    <n v="3"/>
  </r>
  <r>
    <n v="474"/>
    <s v="TAO Mr. Fantastic!!"/>
    <s v="Time travel the light Mr. Fantastic!  Spin the dimensions toward other continuums and worlds.  Hold onto your panties."/>
    <x v="126"/>
    <n v="1"/>
    <x v="2"/>
    <s v="US"/>
    <x v="0"/>
    <n v="1487318029"/>
    <n v="1484726029"/>
    <b v="0"/>
    <n v="1"/>
    <b v="0"/>
    <s v="film &amp; video"/>
    <x v="5"/>
    <d v="2017-02-17T07:53:49"/>
    <d v="2017-01-18T07:53:49"/>
    <n v="2017"/>
    <n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x v="0"/>
    <n v="1430877843"/>
    <n v="1428285843"/>
    <b v="0"/>
    <n v="0"/>
    <b v="0"/>
    <s v="film &amp; video"/>
    <x v="5"/>
    <d v="2015-05-06T02:04:03"/>
    <d v="2015-04-06T02:04:03"/>
    <n v="2015"/>
    <n v="0"/>
  </r>
  <r>
    <n v="476"/>
    <s v="Sight Word Music Videos"/>
    <s v="Animated Music Videos that teach kids how to read."/>
    <x v="135"/>
    <n v="4906.59"/>
    <x v="2"/>
    <s v="US"/>
    <x v="0"/>
    <n v="1401767940"/>
    <n v="1398727441"/>
    <b v="0"/>
    <n v="124"/>
    <b v="0"/>
    <s v="film &amp; video"/>
    <x v="5"/>
    <d v="2014-06-03T03:59:00"/>
    <d v="2014-04-28T23:24:01"/>
    <n v="2014"/>
    <n v="2"/>
  </r>
  <r>
    <n v="477"/>
    <s v="Hymn of Unity"/>
    <s v="A Comedy-drama animation revolving around a man who finds a problematic pair of headphones that literally take over his whole life."/>
    <x v="15"/>
    <n v="0"/>
    <x v="2"/>
    <s v="US"/>
    <x v="0"/>
    <n v="1337371334"/>
    <n v="1332187334"/>
    <b v="0"/>
    <n v="0"/>
    <b v="0"/>
    <s v="film &amp; video"/>
    <x v="5"/>
    <d v="2012-05-18T20:02:14"/>
    <d v="2012-03-19T20:02:14"/>
    <n v="2012"/>
    <n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x v="0"/>
    <n v="1427921509"/>
    <n v="1425333109"/>
    <b v="0"/>
    <n v="0"/>
    <b v="0"/>
    <s v="film &amp; video"/>
    <x v="5"/>
    <d v="2015-04-01T20:51:49"/>
    <d v="2015-03-02T21:51:49"/>
    <n v="2015"/>
    <n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x v="0"/>
    <n v="1416566835"/>
    <n v="1411379235"/>
    <b v="0"/>
    <n v="55"/>
    <b v="0"/>
    <s v="film &amp; video"/>
    <x v="5"/>
    <d v="2014-11-21T10:47:15"/>
    <d v="2014-09-22T09:47:15"/>
    <n v="2014"/>
    <n v="33"/>
  </r>
  <r>
    <n v="480"/>
    <s v="The CafÃ©"/>
    <s v="To court his muse, an artist must first outsmart her dog.  A short animated film collaboration by Dana and Terrence Masson."/>
    <x v="79"/>
    <n v="7764"/>
    <x v="2"/>
    <s v="US"/>
    <x v="0"/>
    <n v="1376049615"/>
    <n v="1373457615"/>
    <b v="0"/>
    <n v="140"/>
    <b v="0"/>
    <s v="film &amp; video"/>
    <x v="5"/>
    <d v="2013-08-09T12:00:15"/>
    <d v="2013-07-10T12:00:15"/>
    <n v="2013"/>
    <n v="19"/>
  </r>
  <r>
    <n v="481"/>
    <s v="ERA"/>
    <s v="The year is 2043. Test subject David Beck has been augmented with psychokinetic abilities. He uses his newfound gifts to thwart evil."/>
    <x v="11"/>
    <n v="1830"/>
    <x v="2"/>
    <s v="US"/>
    <x v="0"/>
    <n v="1349885289"/>
    <n v="1347293289"/>
    <b v="0"/>
    <n v="21"/>
    <b v="0"/>
    <s v="film &amp; video"/>
    <x v="5"/>
    <d v="2012-10-10T16:08:09"/>
    <d v="2012-09-10T16:08:09"/>
    <n v="2012"/>
    <n v="6"/>
  </r>
  <r>
    <n v="482"/>
    <s v="Animated Stand-up Routines Shenanigans"/>
    <s v="Help me quit my day job and also create animated Stand-up routines from local up and coming comedians."/>
    <x v="3"/>
    <n v="10"/>
    <x v="2"/>
    <s v="US"/>
    <x v="0"/>
    <n v="1460644440"/>
    <n v="1458336690"/>
    <b v="0"/>
    <n v="1"/>
    <b v="0"/>
    <s v="film &amp; video"/>
    <x v="5"/>
    <d v="2016-04-14T14:34:00"/>
    <d v="2016-03-18T21:31:30"/>
    <n v="2016"/>
    <n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x v="1"/>
    <n v="1359434672"/>
    <n v="1354250672"/>
    <b v="0"/>
    <n v="147"/>
    <b v="0"/>
    <s v="film &amp; video"/>
    <x v="5"/>
    <d v="2013-01-29T04:44:32"/>
    <d v="2012-11-30T04:44:32"/>
    <n v="2012"/>
    <n v="5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x v="1"/>
    <n v="1446766372"/>
    <n v="1443220372"/>
    <b v="0"/>
    <n v="11"/>
    <b v="0"/>
    <s v="film &amp; video"/>
    <x v="5"/>
    <d v="2015-11-05T23:32:52"/>
    <d v="2015-09-25T22:32:52"/>
    <n v="2015"/>
    <n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x v="1"/>
    <n v="1368792499"/>
    <n v="1366200499"/>
    <b v="0"/>
    <n v="125"/>
    <b v="0"/>
    <s v="film &amp; video"/>
    <x v="5"/>
    <d v="2013-05-17T12:08:19"/>
    <d v="2013-04-17T12:08:19"/>
    <n v="2013"/>
    <n v="22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x v="2"/>
    <n v="1401662239"/>
    <n v="1399070239"/>
    <b v="0"/>
    <n v="1"/>
    <b v="0"/>
    <s v="film &amp; video"/>
    <x v="5"/>
    <d v="2014-06-01T22:37:19"/>
    <d v="2014-05-02T22:37:19"/>
    <n v="2014"/>
    <n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x v="5"/>
    <n v="1482678994"/>
    <n v="1477491394"/>
    <b v="0"/>
    <n v="0"/>
    <b v="0"/>
    <s v="film &amp; video"/>
    <x v="5"/>
    <d v="2016-12-25T15:16:34"/>
    <d v="2016-10-26T14:16:34"/>
    <n v="2016"/>
    <n v="0"/>
  </r>
  <r>
    <n v="488"/>
    <s v="City Animals independent cartoon series"/>
    <s v="When humans left the earth, the animals took over the city. What could go wrong? Well...everything!"/>
    <x v="14"/>
    <n v="0"/>
    <x v="2"/>
    <s v="US"/>
    <x v="0"/>
    <n v="1483924700"/>
    <n v="1481332700"/>
    <b v="0"/>
    <n v="0"/>
    <b v="0"/>
    <s v="film &amp; video"/>
    <x v="5"/>
    <d v="2017-01-09T01:18:20"/>
    <d v="2016-12-10T01:18:20"/>
    <n v="2016"/>
    <n v="0"/>
  </r>
  <r>
    <n v="489"/>
    <s v="THE GUINEAS SHOW"/>
    <s v="Help America's favorite dysfunctional immigrant family THE GUINEAS launch the first season of their animated web series."/>
    <x v="138"/>
    <n v="215"/>
    <x v="2"/>
    <s v="US"/>
    <x v="0"/>
    <n v="1325763180"/>
    <n v="1323084816"/>
    <b v="0"/>
    <n v="3"/>
    <b v="0"/>
    <s v="film &amp; video"/>
    <x v="5"/>
    <d v="2012-01-05T11:33:00"/>
    <d v="2011-12-05T11:33:36"/>
    <n v="2011"/>
    <n v="0"/>
  </r>
  <r>
    <n v="490"/>
    <s v="PROJECT IS CANCELLED"/>
    <s v="Cancelled"/>
    <x v="28"/>
    <n v="0"/>
    <x v="2"/>
    <s v="US"/>
    <x v="0"/>
    <n v="1345677285"/>
    <n v="1343085285"/>
    <b v="0"/>
    <n v="0"/>
    <b v="0"/>
    <s v="film &amp; video"/>
    <x v="5"/>
    <d v="2012-08-22T23:14:45"/>
    <d v="2012-07-23T23:14:45"/>
    <n v="2012"/>
    <n v="0"/>
  </r>
  <r>
    <n v="491"/>
    <s v="Guess What? Gus"/>
    <s v="&quot;Guess What? Gus&quot; is a magical animated comedy that follow a new kid who playful antics for attention make the news."/>
    <x v="3"/>
    <n v="0"/>
    <x v="2"/>
    <s v="US"/>
    <x v="0"/>
    <n v="1453937699"/>
    <n v="1451345699"/>
    <b v="0"/>
    <n v="0"/>
    <b v="0"/>
    <s v="film &amp; video"/>
    <x v="5"/>
    <d v="2016-01-27T23:34:59"/>
    <d v="2015-12-28T23:34:59"/>
    <n v="2015"/>
    <n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x v="9"/>
    <n v="1476319830"/>
    <n v="1471135830"/>
    <b v="0"/>
    <n v="0"/>
    <b v="0"/>
    <s v="film &amp; video"/>
    <x v="5"/>
    <d v="2016-10-13T00:50:30"/>
    <d v="2016-08-14T00:50:30"/>
    <n v="2016"/>
    <n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x v="1"/>
    <n v="1432142738"/>
    <n v="1429550738"/>
    <b v="0"/>
    <n v="0"/>
    <b v="0"/>
    <s v="film &amp; video"/>
    <x v="5"/>
    <d v="2015-05-20T17:25:38"/>
    <d v="2015-04-20T17:25:38"/>
    <n v="2015"/>
    <n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x v="0"/>
    <n v="1404356400"/>
    <n v="1402343765"/>
    <b v="0"/>
    <n v="3"/>
    <b v="0"/>
    <s v="film &amp; video"/>
    <x v="5"/>
    <d v="2014-07-03T03:00:00"/>
    <d v="2014-06-09T19:56:05"/>
    <n v="2014"/>
    <n v="0"/>
  </r>
  <r>
    <n v="495"/>
    <s v="Average Heroes pilot"/>
    <s v="two friends set out to conquer and reach the level cap of the quest watch, how will they do it when they're 2 teenage idiots"/>
    <x v="39"/>
    <n v="0"/>
    <x v="2"/>
    <s v="US"/>
    <x v="0"/>
    <n v="1437076305"/>
    <n v="1434484305"/>
    <b v="0"/>
    <n v="0"/>
    <b v="0"/>
    <s v="film &amp; video"/>
    <x v="5"/>
    <d v="2015-07-16T19:51:45"/>
    <d v="2015-06-16T19:51:45"/>
    <n v="2015"/>
    <n v="0"/>
  </r>
  <r>
    <n v="496"/>
    <s v="Airships and Anatasia: The Movie"/>
    <s v="The movie is about the adventures of Ethan, Danna, The mysterious inventor and more."/>
    <x v="127"/>
    <n v="1"/>
    <x v="2"/>
    <s v="US"/>
    <x v="0"/>
    <n v="1392070874"/>
    <n v="1386886874"/>
    <b v="0"/>
    <n v="1"/>
    <b v="0"/>
    <s v="film &amp; video"/>
    <x v="5"/>
    <d v="2014-02-10T22:21:14"/>
    <d v="2013-12-12T22:21:14"/>
    <n v="2013"/>
    <n v="0"/>
  </r>
  <r>
    <n v="497"/>
    <s v="Galaxy Probe Kids"/>
    <s v="live-action/animated series pilot."/>
    <x v="140"/>
    <n v="30"/>
    <x v="2"/>
    <s v="US"/>
    <x v="0"/>
    <n v="1419483600"/>
    <n v="1414889665"/>
    <b v="0"/>
    <n v="3"/>
    <b v="0"/>
    <s v="film &amp; video"/>
    <x v="5"/>
    <d v="2014-12-25T05:00:00"/>
    <d v="2014-11-02T00:54:25"/>
    <n v="2014"/>
    <n v="1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x v="0"/>
    <n v="1324664249"/>
    <n v="1321035449"/>
    <b v="0"/>
    <n v="22"/>
    <b v="0"/>
    <s v="film &amp; video"/>
    <x v="5"/>
    <d v="2011-12-23T18:17:29"/>
    <d v="2011-11-11T18:17:29"/>
    <n v="2011"/>
    <n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x v="0"/>
    <n v="1255381140"/>
    <n v="1250630968"/>
    <b v="0"/>
    <n v="26"/>
    <b v="0"/>
    <s v="film &amp; video"/>
    <x v="5"/>
    <d v="2009-10-12T20:59:00"/>
    <d v="2009-08-18T21:29:28"/>
    <n v="2009"/>
    <n v="1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x v="0"/>
    <n v="1273356960"/>
    <n v="1268255751"/>
    <b v="0"/>
    <n v="4"/>
    <b v="0"/>
    <s v="film &amp; video"/>
    <x v="5"/>
    <d v="2010-05-08T22:16:00"/>
    <d v="2010-03-10T21:15:51"/>
    <n v="2010"/>
    <n v="3"/>
  </r>
  <r>
    <n v="501"/>
    <s v="World War 4"/>
    <s v="Based on the invention portfolio of a patented inventor World War Four is a look into the future of warfare and humanity as a whole"/>
    <x v="3"/>
    <n v="0"/>
    <x v="2"/>
    <s v="US"/>
    <x v="0"/>
    <n v="1310189851"/>
    <n v="1307597851"/>
    <b v="0"/>
    <n v="0"/>
    <b v="0"/>
    <s v="film &amp; video"/>
    <x v="5"/>
    <d v="2011-07-09T05:37:31"/>
    <d v="2011-06-09T05:37:31"/>
    <n v="2011"/>
    <n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x v="0"/>
    <n v="1332073025"/>
    <n v="1329484625"/>
    <b v="0"/>
    <n v="4"/>
    <b v="0"/>
    <s v="film &amp; video"/>
    <x v="5"/>
    <d v="2012-03-18T12:17:05"/>
    <d v="2012-02-17T13:17:05"/>
    <n v="2012"/>
    <n v="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x v="1"/>
    <n v="1421498303"/>
    <n v="1418906303"/>
    <b v="0"/>
    <n v="9"/>
    <b v="0"/>
    <s v="film &amp; video"/>
    <x v="5"/>
    <d v="2015-01-17T12:38:23"/>
    <d v="2014-12-18T12:38:23"/>
    <n v="2014"/>
    <n v="2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x v="0"/>
    <n v="1334097387"/>
    <n v="1328916987"/>
    <b v="0"/>
    <n v="5"/>
    <b v="0"/>
    <s v="film &amp; video"/>
    <x v="5"/>
    <d v="2012-04-10T22:36:27"/>
    <d v="2012-02-10T23:36:27"/>
    <n v="2012"/>
    <n v="1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x v="0"/>
    <n v="1451010086"/>
    <n v="1447122086"/>
    <b v="0"/>
    <n v="14"/>
    <b v="0"/>
    <s v="film &amp; video"/>
    <x v="5"/>
    <d v="2015-12-25T02:21:26"/>
    <d v="2015-11-10T02:21:26"/>
    <n v="2015"/>
    <n v="0"/>
  </r>
  <r>
    <n v="506"/>
    <s v="Age of Spirit: The Battle in Heaven"/>
    <s v="A feature-length 3D animation that depicts what happened when the Son of the Morning rebelled against God."/>
    <x v="61"/>
    <n v="250"/>
    <x v="2"/>
    <s v="US"/>
    <x v="0"/>
    <n v="1376140520"/>
    <n v="1373548520"/>
    <b v="0"/>
    <n v="1"/>
    <b v="0"/>
    <s v="film &amp; video"/>
    <x v="5"/>
    <d v="2013-08-10T13:15:20"/>
    <d v="2013-07-11T13:15:20"/>
    <n v="2013"/>
    <n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x v="0"/>
    <n v="1350687657"/>
    <n v="1346799657"/>
    <b v="0"/>
    <n v="10"/>
    <b v="0"/>
    <s v="film &amp; video"/>
    <x v="5"/>
    <d v="2012-10-19T23:00:57"/>
    <d v="2012-09-04T23:00:57"/>
    <n v="2012"/>
    <n v="3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x v="0"/>
    <n v="1337955240"/>
    <n v="1332808501"/>
    <b v="0"/>
    <n v="3"/>
    <b v="0"/>
    <s v="film &amp; video"/>
    <x v="5"/>
    <d v="2012-05-25T14:14:00"/>
    <d v="2012-03-27T00:35:01"/>
    <n v="2012"/>
    <n v="1"/>
  </r>
  <r>
    <n v="509"/>
    <s v="Indian in Chelsea - Web Animated series"/>
    <s v="A hilarious comedy podcast being turned into an animated series  about an indian servant and his boss."/>
    <x v="10"/>
    <n v="10"/>
    <x v="2"/>
    <s v="GB"/>
    <x v="1"/>
    <n v="1435504170"/>
    <n v="1432912170"/>
    <b v="0"/>
    <n v="1"/>
    <b v="0"/>
    <s v="film &amp; video"/>
    <x v="5"/>
    <d v="2015-06-28T15:09:30"/>
    <d v="2015-05-29T15:09:30"/>
    <n v="2015"/>
    <n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x v="0"/>
    <n v="1456805639"/>
    <n v="1454213639"/>
    <b v="0"/>
    <n v="0"/>
    <b v="0"/>
    <s v="film &amp; video"/>
    <x v="5"/>
    <d v="2016-03-01T04:13:59"/>
    <d v="2016-01-31T04:13:59"/>
    <n v="2016"/>
    <n v="0"/>
  </r>
  <r>
    <n v="511"/>
    <s v="Stuck On An Eyeland"/>
    <s v="A project that incorporates animation and comic art into a relevant story. 4 boys, 1 eyeland, and a whole lot of drama!!!"/>
    <x v="10"/>
    <n v="150"/>
    <x v="2"/>
    <s v="US"/>
    <x v="0"/>
    <n v="1365228982"/>
    <n v="1362640582"/>
    <b v="0"/>
    <n v="5"/>
    <b v="0"/>
    <s v="film &amp; video"/>
    <x v="5"/>
    <d v="2013-04-06T06:16:22"/>
    <d v="2013-03-07T07:16:22"/>
    <n v="2013"/>
    <n v="3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x v="0"/>
    <n v="1479667727"/>
    <n v="1475776127"/>
    <b v="0"/>
    <n v="2"/>
    <b v="0"/>
    <s v="film &amp; video"/>
    <x v="5"/>
    <d v="2016-11-20T18:48:47"/>
    <d v="2016-10-06T17:48:47"/>
    <n v="2016"/>
    <n v="0"/>
  </r>
  <r>
    <n v="513"/>
    <s v="Paradigm Spiral - The Animated Series"/>
    <s v="A sci-fi fantasy 2.5D anime styled series about some guys trying to save the world, probably..."/>
    <x v="63"/>
    <n v="6962"/>
    <x v="2"/>
    <s v="US"/>
    <x v="0"/>
    <n v="1471244400"/>
    <n v="1467387705"/>
    <b v="0"/>
    <n v="68"/>
    <b v="0"/>
    <s v="film &amp; video"/>
    <x v="5"/>
    <d v="2016-08-15T07:00:00"/>
    <d v="2016-07-01T15:41:45"/>
    <n v="2016"/>
    <n v="14"/>
  </r>
  <r>
    <n v="514"/>
    <s v="I'm Sticking With You."/>
    <s v="A film created entirely out of paper, visual effects and found objects depicts how one man created a new life for himself."/>
    <x v="15"/>
    <n v="50"/>
    <x v="2"/>
    <s v="CA"/>
    <x v="5"/>
    <n v="1407595447"/>
    <n v="1405003447"/>
    <b v="0"/>
    <n v="3"/>
    <b v="0"/>
    <s v="film &amp; video"/>
    <x v="5"/>
    <d v="2014-08-09T14:44:07"/>
    <d v="2014-07-10T14:44:07"/>
    <n v="2014"/>
    <n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x v="0"/>
    <n v="1451389601"/>
    <n v="1447933601"/>
    <b v="0"/>
    <n v="34"/>
    <b v="0"/>
    <s v="film &amp; video"/>
    <x v="5"/>
    <d v="2015-12-29T11:46:41"/>
    <d v="2015-11-19T11:46:41"/>
    <n v="2015"/>
    <n v="25"/>
  </r>
  <r>
    <n v="516"/>
    <s v="Shipmates"/>
    <s v="A big brother style comedy animation series starring famous seafarers"/>
    <x v="10"/>
    <n v="0"/>
    <x v="2"/>
    <s v="GB"/>
    <x v="1"/>
    <n v="1432752080"/>
    <n v="1427568080"/>
    <b v="0"/>
    <n v="0"/>
    <b v="0"/>
    <s v="film &amp; video"/>
    <x v="5"/>
    <d v="2015-05-27T18:41:20"/>
    <d v="2015-03-28T18:41:20"/>
    <n v="2015"/>
    <n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x v="0"/>
    <n v="1486046761"/>
    <n v="1483454761"/>
    <b v="0"/>
    <n v="3"/>
    <b v="0"/>
    <s v="film &amp; video"/>
    <x v="5"/>
    <d v="2017-02-02T14:46:01"/>
    <d v="2017-01-03T14:46:01"/>
    <n v="2017"/>
    <n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x v="0"/>
    <n v="1441550760"/>
    <n v="1438958824"/>
    <b v="0"/>
    <n v="0"/>
    <b v="0"/>
    <s v="film &amp; video"/>
    <x v="5"/>
    <d v="2015-09-06T14:46:00"/>
    <d v="2015-08-07T14:47:04"/>
    <n v="2015"/>
    <n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x v="0"/>
    <n v="1354699421"/>
    <n v="1352107421"/>
    <b v="0"/>
    <n v="70"/>
    <b v="0"/>
    <s v="film &amp; video"/>
    <x v="5"/>
    <d v="2012-12-05T09:23:41"/>
    <d v="2012-11-05T09:23:41"/>
    <n v="2012"/>
    <n v="23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x v="1"/>
    <n v="1449766261"/>
    <n v="1447174261"/>
    <b v="0"/>
    <n v="34"/>
    <b v="1"/>
    <s v="theater"/>
    <x v="6"/>
    <d v="2015-12-10T16:51:01"/>
    <d v="2015-11-10T16:51:01"/>
    <n v="2015"/>
    <n v="102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x v="0"/>
    <n v="1477976340"/>
    <n v="1475460819"/>
    <b v="0"/>
    <n v="56"/>
    <b v="1"/>
    <s v="theater"/>
    <x v="6"/>
    <d v="2016-11-01T04:59:00"/>
    <d v="2016-10-03T02:13:39"/>
    <n v="2016"/>
    <n v="105"/>
  </r>
  <r>
    <n v="522"/>
    <s v="COMPASS PLAYERS"/>
    <s v="*** TO MAKE DONATIONS IN THE FUTURE                                   GO TO OUR WEBSITE: www.compassplayers.com ***"/>
    <x v="9"/>
    <n v="3440"/>
    <x v="0"/>
    <s v="US"/>
    <x v="0"/>
    <n v="1458518325"/>
    <n v="1456793925"/>
    <b v="0"/>
    <n v="31"/>
    <b v="1"/>
    <s v="theater"/>
    <x v="6"/>
    <d v="2016-03-20T23:58:45"/>
    <d v="2016-03-01T00:58:45"/>
    <n v="2016"/>
    <n v="11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x v="0"/>
    <n v="1442805076"/>
    <n v="1440213076"/>
    <b v="0"/>
    <n v="84"/>
    <b v="1"/>
    <s v="theater"/>
    <x v="6"/>
    <d v="2015-09-21T03:11:16"/>
    <d v="2015-08-22T03:11:16"/>
    <n v="2015"/>
    <n v="121"/>
  </r>
  <r>
    <n v="524"/>
    <s v="Zero Down"/>
    <s v="Angel on the Corner need YOUR help to raise Â£3,500 to take Zero Down by Sarah Hehir to the Edinburgh Fringe Festival this August!"/>
    <x v="8"/>
    <n v="3803.55"/>
    <x v="0"/>
    <s v="GB"/>
    <x v="1"/>
    <n v="1464801169"/>
    <n v="1462209169"/>
    <b v="0"/>
    <n v="130"/>
    <b v="1"/>
    <s v="theater"/>
    <x v="6"/>
    <d v="2016-06-01T17:12:49"/>
    <d v="2016-05-02T17:12:49"/>
    <n v="2016"/>
    <n v="10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x v="0"/>
    <n v="1410601041"/>
    <n v="1406713041"/>
    <b v="0"/>
    <n v="12"/>
    <b v="1"/>
    <s v="theater"/>
    <x v="6"/>
    <d v="2014-09-13T09:37:21"/>
    <d v="2014-07-30T09:37:21"/>
    <n v="2014"/>
    <n v="100"/>
  </r>
  <r>
    <n v="526"/>
    <s v="Victory by Madicken Malm"/>
    <s v="We have a brand new play. We urgently need your help to fund our production, which opens at Theatre503 on August 18th."/>
    <x v="15"/>
    <n v="1710"/>
    <x v="0"/>
    <s v="GB"/>
    <x v="1"/>
    <n v="1438966800"/>
    <n v="1436278344"/>
    <b v="0"/>
    <n v="23"/>
    <b v="1"/>
    <s v="theater"/>
    <x v="6"/>
    <d v="2015-08-07T17:00:00"/>
    <d v="2015-07-07T14:12:24"/>
    <n v="2015"/>
    <n v="114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x v="0"/>
    <n v="1487347500"/>
    <n v="1484715366"/>
    <b v="0"/>
    <n v="158"/>
    <b v="1"/>
    <s v="theater"/>
    <x v="6"/>
    <d v="2017-02-17T16:05:00"/>
    <d v="2017-01-18T04:56:06"/>
    <n v="2017"/>
    <n v="101"/>
  </r>
  <r>
    <n v="528"/>
    <s v="Devastated No Matter What"/>
    <s v="A Festival Backed Production of a Full-Length Play."/>
    <x v="146"/>
    <n v="1330"/>
    <x v="0"/>
    <s v="US"/>
    <x v="0"/>
    <n v="1434921600"/>
    <n v="1433109907"/>
    <b v="0"/>
    <n v="30"/>
    <b v="1"/>
    <s v="theater"/>
    <x v="6"/>
    <d v="2015-06-21T21:20:00"/>
    <d v="2015-05-31T22:05:07"/>
    <n v="2015"/>
    <n v="11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x v="5"/>
    <n v="1484110800"/>
    <n v="1482281094"/>
    <b v="0"/>
    <n v="18"/>
    <b v="1"/>
    <s v="theater"/>
    <x v="6"/>
    <d v="2017-01-11T05:00:00"/>
    <d v="2016-12-21T00:44:54"/>
    <n v="2016"/>
    <n v="130"/>
  </r>
  <r>
    <n v="530"/>
    <s v="Corners Grove"/>
    <s v="Corners Grove is a coming-of-age play about leaving home, gender identity and the death of Whitney Houston; will benefit Win NYC."/>
    <x v="147"/>
    <n v="3670"/>
    <x v="0"/>
    <s v="US"/>
    <x v="0"/>
    <n v="1435111200"/>
    <n v="1433254268"/>
    <b v="0"/>
    <n v="29"/>
    <b v="1"/>
    <s v="theater"/>
    <x v="6"/>
    <d v="2015-06-24T02:00:00"/>
    <d v="2015-06-02T14:11:08"/>
    <n v="2015"/>
    <n v="108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x v="0"/>
    <n v="1481957940"/>
    <n v="1478050429"/>
    <b v="0"/>
    <n v="31"/>
    <b v="1"/>
    <s v="theater"/>
    <x v="6"/>
    <d v="2016-12-17T06:59:00"/>
    <d v="2016-11-02T01:33:49"/>
    <n v="2016"/>
    <n v="100"/>
  </r>
  <r>
    <n v="532"/>
    <s v="Walken On Sunshine"/>
    <s v="A fast paced, comedic play about an anxiety-ridden filmmaker who lies to investors about having Christopher Walken in his film."/>
    <x v="3"/>
    <n v="12325"/>
    <x v="0"/>
    <s v="US"/>
    <x v="0"/>
    <n v="1463098208"/>
    <n v="1460506208"/>
    <b v="0"/>
    <n v="173"/>
    <b v="1"/>
    <s v="theater"/>
    <x v="6"/>
    <d v="2016-05-13T00:10:08"/>
    <d v="2016-04-13T00:10:08"/>
    <n v="2016"/>
    <n v="123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x v="1"/>
    <n v="1463394365"/>
    <n v="1461320765"/>
    <b v="0"/>
    <n v="17"/>
    <b v="1"/>
    <s v="theater"/>
    <x v="6"/>
    <d v="2016-05-16T10:26:05"/>
    <d v="2016-04-22T10:26:05"/>
    <n v="2016"/>
    <n v="10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x v="8"/>
    <n v="1446418800"/>
    <n v="1443036470"/>
    <b v="0"/>
    <n v="48"/>
    <b v="1"/>
    <s v="theater"/>
    <x v="6"/>
    <d v="2015-11-01T23:00:00"/>
    <d v="2015-09-23T19:27:50"/>
    <n v="2015"/>
    <n v="105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x v="1"/>
    <n v="1483707905"/>
    <n v="1481115905"/>
    <b v="0"/>
    <n v="59"/>
    <b v="1"/>
    <s v="theater"/>
    <x v="6"/>
    <d v="2017-01-06T13:05:05"/>
    <d v="2016-12-07T13:05:05"/>
    <n v="2016"/>
    <n v="103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x v="1"/>
    <n v="1438624800"/>
    <n v="1435133807"/>
    <b v="0"/>
    <n v="39"/>
    <b v="1"/>
    <s v="theater"/>
    <x v="6"/>
    <d v="2015-08-03T18:00:00"/>
    <d v="2015-06-24T08:16:47"/>
    <n v="2015"/>
    <n v="118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x v="0"/>
    <n v="1446665191"/>
    <n v="1444069591"/>
    <b v="0"/>
    <n v="59"/>
    <b v="1"/>
    <s v="theater"/>
    <x v="6"/>
    <d v="2015-11-04T19:26:31"/>
    <d v="2015-10-05T18:26:31"/>
    <n v="2015"/>
    <n v="12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x v="0"/>
    <n v="1463166263"/>
    <n v="1460574263"/>
    <b v="0"/>
    <n v="60"/>
    <b v="1"/>
    <s v="theater"/>
    <x v="6"/>
    <d v="2016-05-13T19:04:23"/>
    <d v="2016-04-13T19:04:23"/>
    <n v="2016"/>
    <n v="30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x v="1"/>
    <n v="1467681107"/>
    <n v="1465866707"/>
    <b v="0"/>
    <n v="20"/>
    <b v="1"/>
    <s v="theater"/>
    <x v="6"/>
    <d v="2016-07-05T01:11:47"/>
    <d v="2016-06-14T01:11:47"/>
    <n v="2016"/>
    <n v="101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x v="0"/>
    <n v="1423078606"/>
    <n v="1420486606"/>
    <b v="0"/>
    <n v="1"/>
    <b v="0"/>
    <s v="technology"/>
    <x v="7"/>
    <d v="2015-02-04T19:36:46"/>
    <d v="2015-01-05T19:36:46"/>
    <n v="2015"/>
    <n v="0"/>
  </r>
  <r>
    <n v="541"/>
    <s v="Deviations"/>
    <s v="A website dedicated to local Kink Communities; to find others with matching interests and bring them together."/>
    <x v="37"/>
    <n v="25"/>
    <x v="2"/>
    <s v="US"/>
    <x v="0"/>
    <n v="1446080834"/>
    <n v="1443488834"/>
    <b v="0"/>
    <n v="1"/>
    <b v="0"/>
    <s v="technology"/>
    <x v="7"/>
    <d v="2015-10-29T01:07:14"/>
    <d v="2015-09-29T01:07:14"/>
    <n v="2015"/>
    <n v="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x v="0"/>
    <n v="1462293716"/>
    <n v="1457113316"/>
    <b v="0"/>
    <n v="1"/>
    <b v="0"/>
    <s v="technology"/>
    <x v="7"/>
    <d v="2016-05-03T16:41:56"/>
    <d v="2016-03-04T17:41:56"/>
    <n v="2016"/>
    <n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x v="2"/>
    <n v="1414807962"/>
    <n v="1412215962"/>
    <b v="0"/>
    <n v="2"/>
    <b v="0"/>
    <s v="technology"/>
    <x v="7"/>
    <d v="2014-11-01T02:12:42"/>
    <d v="2014-10-02T02:12:42"/>
    <n v="2014"/>
    <n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x v="0"/>
    <n v="1467647160"/>
    <n v="1465055160"/>
    <b v="0"/>
    <n v="2"/>
    <b v="0"/>
    <s v="technology"/>
    <x v="7"/>
    <d v="2016-07-04T15:46:00"/>
    <d v="2016-06-04T15:46:00"/>
    <n v="2016"/>
    <n v="1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x v="3"/>
    <n v="1447600389"/>
    <n v="1444140789"/>
    <b v="0"/>
    <n v="34"/>
    <b v="0"/>
    <s v="technology"/>
    <x v="7"/>
    <d v="2015-11-15T15:13:09"/>
    <d v="2015-10-06T14:13:09"/>
    <n v="2015"/>
    <n v="2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x v="0"/>
    <n v="1445097715"/>
    <n v="1441209715"/>
    <b v="0"/>
    <n v="2"/>
    <b v="0"/>
    <s v="technology"/>
    <x v="7"/>
    <d v="2015-10-17T16:01:55"/>
    <d v="2015-09-02T16:01:55"/>
    <n v="2015"/>
    <n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x v="1"/>
    <n v="1455122564"/>
    <n v="1452530564"/>
    <b v="0"/>
    <n v="0"/>
    <b v="0"/>
    <s v="technology"/>
    <x v="7"/>
    <d v="2016-02-10T16:42:44"/>
    <d v="2016-01-11T16:42:44"/>
    <n v="2016"/>
    <n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x v="1"/>
    <n v="1446154848"/>
    <n v="1443562848"/>
    <b v="0"/>
    <n v="1"/>
    <b v="0"/>
    <s v="technology"/>
    <x v="7"/>
    <d v="2015-10-29T21:40:48"/>
    <d v="2015-09-29T21:40:48"/>
    <n v="2015"/>
    <n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x v="1"/>
    <n v="1436368622"/>
    <n v="1433776622"/>
    <b v="0"/>
    <n v="8"/>
    <b v="0"/>
    <s v="technology"/>
    <x v="7"/>
    <d v="2015-07-08T15:17:02"/>
    <d v="2015-06-08T15:17:02"/>
    <n v="2015"/>
    <n v="3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x v="5"/>
    <n v="1485838800"/>
    <n v="1484756245"/>
    <b v="0"/>
    <n v="4"/>
    <b v="0"/>
    <s v="technology"/>
    <x v="7"/>
    <d v="2017-01-31T05:00:00"/>
    <d v="2017-01-18T16:17:25"/>
    <n v="2017"/>
    <n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x v="0"/>
    <n v="1438451580"/>
    <n v="1434609424"/>
    <b v="0"/>
    <n v="28"/>
    <b v="0"/>
    <s v="technology"/>
    <x v="7"/>
    <d v="2015-08-01T17:53:00"/>
    <d v="2015-06-18T06:37:04"/>
    <n v="2015"/>
    <n v="5"/>
  </r>
  <r>
    <n v="552"/>
    <s v="Spinnable Social Media"/>
    <s v="Axoral is a 3d interactive social media interface, with the potential to be so much more, but we need your help!"/>
    <x v="101"/>
    <n v="0"/>
    <x v="2"/>
    <s v="CA"/>
    <x v="5"/>
    <n v="1452350896"/>
    <n v="1447166896"/>
    <b v="0"/>
    <n v="0"/>
    <b v="0"/>
    <s v="technology"/>
    <x v="7"/>
    <d v="2016-01-09T14:48:16"/>
    <d v="2015-11-10T14:48:16"/>
    <n v="2015"/>
    <n v="0"/>
  </r>
  <r>
    <n v="553"/>
    <s v="sellorshopusa.com"/>
    <s v="Groundbreaking New Classifieds Website Grows Into Largest Nationwide Coverage By Turning Users Into Entrepreneurs"/>
    <x v="31"/>
    <n v="123"/>
    <x v="2"/>
    <s v="US"/>
    <x v="0"/>
    <n v="1415988991"/>
    <n v="1413393391"/>
    <b v="0"/>
    <n v="6"/>
    <b v="0"/>
    <s v="technology"/>
    <x v="7"/>
    <d v="2014-11-14T18:16:31"/>
    <d v="2014-10-15T17:16:31"/>
    <n v="2014"/>
    <n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x v="0"/>
    <n v="1413735972"/>
    <n v="1411143972"/>
    <b v="0"/>
    <n v="22"/>
    <b v="0"/>
    <s v="technology"/>
    <x v="7"/>
    <d v="2014-10-19T16:26:12"/>
    <d v="2014-09-19T16:26:12"/>
    <n v="2014"/>
    <n v="3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x v="1"/>
    <n v="1465720143"/>
    <n v="1463128143"/>
    <b v="0"/>
    <n v="0"/>
    <b v="0"/>
    <s v="technology"/>
    <x v="7"/>
    <d v="2016-06-12T08:29:03"/>
    <d v="2016-05-13T08:29:03"/>
    <n v="2016"/>
    <n v="0"/>
  </r>
  <r>
    <n v="556"/>
    <s v="Braille Academy"/>
    <s v="An educational platform for learning Unified English Braille Code"/>
    <x v="6"/>
    <n v="200"/>
    <x v="2"/>
    <s v="US"/>
    <x v="0"/>
    <n v="1452112717"/>
    <n v="1449520717"/>
    <b v="0"/>
    <n v="1"/>
    <b v="0"/>
    <s v="technology"/>
    <x v="7"/>
    <d v="2016-01-06T20:38:37"/>
    <d v="2015-12-07T20:38:37"/>
    <n v="2015"/>
    <n v="3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x v="3"/>
    <n v="1480721803"/>
    <n v="1478126203"/>
    <b v="0"/>
    <n v="20"/>
    <b v="0"/>
    <s v="technology"/>
    <x v="7"/>
    <d v="2016-12-02T23:36:43"/>
    <d v="2016-11-02T22:36:43"/>
    <n v="2016"/>
    <n v="1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x v="0"/>
    <n v="1427227905"/>
    <n v="1424639505"/>
    <b v="0"/>
    <n v="0"/>
    <b v="0"/>
    <s v="technology"/>
    <x v="7"/>
    <d v="2015-03-24T20:11:45"/>
    <d v="2015-02-22T21:11:45"/>
    <n v="2015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x v="0"/>
    <n v="1449989260"/>
    <n v="1447397260"/>
    <b v="0"/>
    <n v="1"/>
    <b v="0"/>
    <s v="technology"/>
    <x v="7"/>
    <d v="2015-12-13T06:47:40"/>
    <d v="2015-11-13T06:47:40"/>
    <n v="2015"/>
    <n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x v="5"/>
    <n v="1418841045"/>
    <n v="1416249045"/>
    <b v="0"/>
    <n v="3"/>
    <b v="0"/>
    <s v="technology"/>
    <x v="7"/>
    <d v="2014-12-17T18:30:45"/>
    <d v="2014-11-17T18:30:45"/>
    <n v="2014"/>
    <n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x v="0"/>
    <n v="1445874513"/>
    <n v="1442850513"/>
    <b v="0"/>
    <n v="2"/>
    <b v="0"/>
    <s v="technology"/>
    <x v="7"/>
    <d v="2015-10-26T15:48:33"/>
    <d v="2015-09-21T15:48:33"/>
    <n v="2015"/>
    <n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x v="3"/>
    <n v="1482052815"/>
    <n v="1479460815"/>
    <b v="0"/>
    <n v="0"/>
    <b v="0"/>
    <s v="technology"/>
    <x v="7"/>
    <d v="2016-12-18T09:20:15"/>
    <d v="2016-11-18T09:20:15"/>
    <n v="2016"/>
    <n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x v="2"/>
    <n v="1424137247"/>
    <n v="1421545247"/>
    <b v="0"/>
    <n v="2"/>
    <b v="0"/>
    <s v="technology"/>
    <x v="7"/>
    <d v="2015-02-17T01:40:47"/>
    <d v="2015-01-18T01:40:47"/>
    <n v="2015"/>
    <n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x v="3"/>
    <n v="1457822275"/>
    <n v="1455230275"/>
    <b v="0"/>
    <n v="1"/>
    <b v="0"/>
    <s v="technology"/>
    <x v="7"/>
    <d v="2016-03-12T22:37:55"/>
    <d v="2016-02-11T22:37:55"/>
    <n v="2016"/>
    <n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x v="1"/>
    <n v="1436554249"/>
    <n v="1433962249"/>
    <b v="0"/>
    <n v="0"/>
    <b v="0"/>
    <s v="technology"/>
    <x v="7"/>
    <d v="2015-07-10T18:50:49"/>
    <d v="2015-06-10T18:50:49"/>
    <n v="2015"/>
    <n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x v="0"/>
    <n v="1468513533"/>
    <n v="1465921533"/>
    <b v="0"/>
    <n v="1"/>
    <b v="0"/>
    <s v="technology"/>
    <x v="7"/>
    <d v="2016-07-14T16:25:33"/>
    <d v="2016-06-14T16:25:33"/>
    <n v="2016"/>
    <n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x v="0"/>
    <n v="1420143194"/>
    <n v="1417551194"/>
    <b v="0"/>
    <n v="0"/>
    <b v="0"/>
    <s v="technology"/>
    <x v="7"/>
    <d v="2015-01-01T20:13:14"/>
    <d v="2014-12-02T20:13:14"/>
    <n v="2014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x v="4"/>
    <n v="1452942000"/>
    <n v="1449785223"/>
    <b v="0"/>
    <n v="5"/>
    <b v="0"/>
    <s v="technology"/>
    <x v="7"/>
    <d v="2016-01-16T11:00:00"/>
    <d v="2015-12-10T22:07:03"/>
    <n v="2015"/>
    <n v="1"/>
  </r>
  <r>
    <n v="569"/>
    <s v="Mioti"/>
    <s v="Mioti is an indie game marketplace that doubles as a community for developers to join networks and discuss projects."/>
    <x v="30"/>
    <n v="20"/>
    <x v="2"/>
    <s v="CA"/>
    <x v="5"/>
    <n v="1451679612"/>
    <n v="1449087612"/>
    <b v="0"/>
    <n v="1"/>
    <b v="0"/>
    <s v="technology"/>
    <x v="7"/>
    <d v="2016-01-01T20:20:12"/>
    <d v="2015-12-02T20:20:12"/>
    <n v="2015"/>
    <n v="1"/>
  </r>
  <r>
    <n v="570"/>
    <s v="Relaunching in May"/>
    <s v="Humans have AM/FM/Satellite radio, kids have radio Disney, pets have DogCatRadio."/>
    <x v="94"/>
    <n v="142"/>
    <x v="2"/>
    <s v="US"/>
    <x v="0"/>
    <n v="1455822569"/>
    <n v="1453230569"/>
    <b v="0"/>
    <n v="1"/>
    <b v="0"/>
    <s v="technology"/>
    <x v="7"/>
    <d v="2016-02-18T19:09:29"/>
    <d v="2016-01-19T19:09:29"/>
    <n v="2016"/>
    <n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x v="0"/>
    <n v="1437969540"/>
    <n v="1436297723"/>
    <b v="0"/>
    <n v="2"/>
    <b v="0"/>
    <s v="technology"/>
    <x v="7"/>
    <d v="2015-07-27T03:59:00"/>
    <d v="2015-07-07T19:35:23"/>
    <n v="2015"/>
    <n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x v="0"/>
    <n v="1446660688"/>
    <n v="1444065088"/>
    <b v="0"/>
    <n v="0"/>
    <b v="0"/>
    <s v="technology"/>
    <x v="7"/>
    <d v="2015-11-04T18:11:28"/>
    <d v="2015-10-05T17:11:28"/>
    <n v="2015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x v="0"/>
    <n v="1421543520"/>
    <n v="1416445931"/>
    <b v="0"/>
    <n v="9"/>
    <b v="0"/>
    <s v="technology"/>
    <x v="7"/>
    <d v="2015-01-18T01:12:00"/>
    <d v="2014-11-20T01:12:11"/>
    <n v="2014"/>
    <n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x v="1"/>
    <n v="1476873507"/>
    <n v="1474281507"/>
    <b v="0"/>
    <n v="4"/>
    <b v="0"/>
    <s v="technology"/>
    <x v="7"/>
    <d v="2016-10-19T10:38:27"/>
    <d v="2016-09-19T10:38:27"/>
    <n v="2016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x v="3"/>
    <n v="1434213443"/>
    <n v="1431621443"/>
    <b v="0"/>
    <n v="4"/>
    <b v="0"/>
    <s v="technology"/>
    <x v="7"/>
    <d v="2015-06-13T16:37:23"/>
    <d v="2015-05-14T16:37:23"/>
    <n v="2015"/>
    <n v="0"/>
  </r>
  <r>
    <n v="576"/>
    <s v="Uthtopia"/>
    <s v="UthTopia Is a social media organization that believes in positive online usage, youth mentorship, and youth empowerment."/>
    <x v="58"/>
    <n v="1"/>
    <x v="2"/>
    <s v="US"/>
    <x v="0"/>
    <n v="1427537952"/>
    <n v="1422357552"/>
    <b v="0"/>
    <n v="1"/>
    <b v="0"/>
    <s v="technology"/>
    <x v="7"/>
    <d v="2015-03-28T10:19:12"/>
    <d v="2015-01-27T11:19:12"/>
    <n v="2015"/>
    <n v="0"/>
  </r>
  <r>
    <n v="577"/>
    <s v="everydayrelay"/>
    <s v="Emails are one of pervasively used mode of communication today. However, emails can be personal and sometimes discretion is needed."/>
    <x v="10"/>
    <n v="10"/>
    <x v="2"/>
    <s v="US"/>
    <x v="0"/>
    <n v="1463753302"/>
    <n v="1458569302"/>
    <b v="0"/>
    <n v="1"/>
    <b v="0"/>
    <s v="technology"/>
    <x v="7"/>
    <d v="2016-05-20T14:08:22"/>
    <d v="2016-03-21T14:08:22"/>
    <n v="2016"/>
    <n v="0"/>
  </r>
  <r>
    <n v="578"/>
    <s v="weBuy Crowdsourced Shopping"/>
    <s v="weBuy trade built on technology and Crowd Sourced Power"/>
    <x v="152"/>
    <n v="14"/>
    <x v="2"/>
    <s v="GB"/>
    <x v="1"/>
    <n v="1441633993"/>
    <n v="1439560393"/>
    <b v="0"/>
    <n v="7"/>
    <b v="0"/>
    <s v="technology"/>
    <x v="7"/>
    <d v="2015-09-07T13:53:13"/>
    <d v="2015-08-14T13:53:13"/>
    <n v="2015"/>
    <n v="0"/>
  </r>
  <r>
    <n v="579"/>
    <s v="Course: Learn Cryptography"/>
    <s v="Learn classic and public key cryptography with a full proof-of-concept system in JavaScript."/>
    <x v="14"/>
    <n v="175"/>
    <x v="2"/>
    <s v="US"/>
    <x v="0"/>
    <n v="1419539223"/>
    <n v="1416947223"/>
    <b v="0"/>
    <n v="5"/>
    <b v="0"/>
    <s v="technology"/>
    <x v="7"/>
    <d v="2014-12-25T20:27:03"/>
    <d v="2014-11-25T20:27:03"/>
    <n v="2014"/>
    <n v="1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x v="0"/>
    <n v="1474580867"/>
    <n v="1471988867"/>
    <b v="0"/>
    <n v="1"/>
    <b v="0"/>
    <s v="technology"/>
    <x v="7"/>
    <d v="2016-09-22T21:47:47"/>
    <d v="2016-08-23T21:47:47"/>
    <n v="2016"/>
    <n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x v="0"/>
    <n v="1438474704"/>
    <n v="1435882704"/>
    <b v="0"/>
    <n v="0"/>
    <b v="0"/>
    <s v="technology"/>
    <x v="7"/>
    <d v="2015-08-02T00:18:24"/>
    <d v="2015-07-03T00:18:24"/>
    <n v="2015"/>
    <n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x v="0"/>
    <n v="1426442400"/>
    <n v="1424454319"/>
    <b v="0"/>
    <n v="0"/>
    <b v="0"/>
    <s v="technology"/>
    <x v="7"/>
    <d v="2015-03-15T18:00:00"/>
    <d v="2015-02-20T17:45:19"/>
    <n v="2015"/>
    <n v="0"/>
  </r>
  <r>
    <n v="583"/>
    <s v="HackersArchive.com"/>
    <s v="HackersArchive.com will help rid the web of viruses and scams found everywhere else you look!"/>
    <x v="7"/>
    <n v="1"/>
    <x v="2"/>
    <s v="US"/>
    <x v="0"/>
    <n v="1426800687"/>
    <n v="1424212287"/>
    <b v="0"/>
    <n v="1"/>
    <b v="0"/>
    <s v="technology"/>
    <x v="7"/>
    <d v="2015-03-19T21:31:27"/>
    <d v="2015-02-17T22:31:27"/>
    <n v="2015"/>
    <n v="0"/>
  </r>
  <r>
    <n v="584"/>
    <s v="scriptCall - The Personal Presentation Platform"/>
    <s v="Script Call takes your presentation from the wall to your audience; from your device to theirs."/>
    <x v="28"/>
    <n v="10"/>
    <x v="2"/>
    <s v="US"/>
    <x v="0"/>
    <n v="1426522316"/>
    <n v="1423933916"/>
    <b v="0"/>
    <n v="2"/>
    <b v="0"/>
    <s v="technology"/>
    <x v="7"/>
    <d v="2015-03-16T16:11:56"/>
    <d v="2015-02-14T17:11:56"/>
    <n v="2015"/>
    <n v="1"/>
  </r>
  <r>
    <n v="585"/>
    <s v="Link Card"/>
    <s v="SAVE UP TO 40% WHEN YOU SPEND!_x000a__x000a_PRE-ORDER YOUR LINK CARD TODAY"/>
    <x v="7"/>
    <n v="0"/>
    <x v="2"/>
    <s v="GB"/>
    <x v="1"/>
    <n v="1448928000"/>
    <n v="1444123377"/>
    <b v="0"/>
    <n v="0"/>
    <b v="0"/>
    <s v="technology"/>
    <x v="7"/>
    <d v="2015-12-01T00:00:00"/>
    <d v="2015-10-06T09:22:57"/>
    <n v="2015"/>
    <n v="0"/>
  </r>
  <r>
    <n v="586"/>
    <s v="Employ College 2K"/>
    <s v="Employ College is a movement for companies to hire college graduates from their respected institutions."/>
    <x v="3"/>
    <n v="56"/>
    <x v="2"/>
    <s v="US"/>
    <x v="0"/>
    <n v="1424032207"/>
    <n v="1421440207"/>
    <b v="0"/>
    <n v="4"/>
    <b v="0"/>
    <s v="technology"/>
    <x v="7"/>
    <d v="2015-02-15T20:30:07"/>
    <d v="2015-01-16T20:30:07"/>
    <n v="2015"/>
    <n v="1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x v="5"/>
    <n v="1429207833"/>
    <n v="1426615833"/>
    <b v="0"/>
    <n v="7"/>
    <b v="0"/>
    <s v="technology"/>
    <x v="7"/>
    <d v="2015-04-16T18:10:33"/>
    <d v="2015-03-17T18:10:33"/>
    <n v="2015"/>
    <n v="9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x v="3"/>
    <n v="1479410886"/>
    <n v="1474223286"/>
    <b v="0"/>
    <n v="2"/>
    <b v="0"/>
    <s v="technology"/>
    <x v="7"/>
    <d v="2016-11-17T19:28:06"/>
    <d v="2016-09-18T18:28:06"/>
    <n v="2016"/>
    <n v="3"/>
  </r>
  <r>
    <n v="589"/>
    <s v="Get Neighborly"/>
    <s v="Services closer than you think..."/>
    <x v="51"/>
    <n v="1"/>
    <x v="2"/>
    <s v="US"/>
    <x v="0"/>
    <n v="1436366699"/>
    <n v="1435070699"/>
    <b v="0"/>
    <n v="1"/>
    <b v="0"/>
    <s v="technology"/>
    <x v="7"/>
    <d v="2015-07-08T14:44:59"/>
    <d v="2015-06-23T14:44:59"/>
    <n v="2015"/>
    <n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x v="1"/>
    <n v="1454936460"/>
    <n v="1452259131"/>
    <b v="0"/>
    <n v="9"/>
    <b v="0"/>
    <s v="technology"/>
    <x v="7"/>
    <d v="2016-02-08T13:01:00"/>
    <d v="2016-01-08T13:18:51"/>
    <n v="2016"/>
    <n v="4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x v="0"/>
    <n v="1437570130"/>
    <n v="1434978130"/>
    <b v="0"/>
    <n v="2"/>
    <b v="0"/>
    <s v="technology"/>
    <x v="7"/>
    <d v="2015-07-22T13:02:10"/>
    <d v="2015-06-22T13:02:10"/>
    <n v="2015"/>
    <n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x v="0"/>
    <n v="1417584860"/>
    <n v="1414992860"/>
    <b v="0"/>
    <n v="1"/>
    <b v="0"/>
    <s v="technology"/>
    <x v="7"/>
    <d v="2014-12-03T05:34:20"/>
    <d v="2014-11-03T05:34:20"/>
    <n v="2014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x v="1"/>
    <n v="1428333345"/>
    <n v="1425744945"/>
    <b v="0"/>
    <n v="7"/>
    <b v="0"/>
    <s v="technology"/>
    <x v="7"/>
    <d v="2015-04-06T15:15:45"/>
    <d v="2015-03-07T16:15:45"/>
    <n v="2015"/>
    <n v="23"/>
  </r>
  <r>
    <n v="594"/>
    <s v="Unleashed Fitness"/>
    <s v="Creating a fitness site that will change the fitness game forever!"/>
    <x v="31"/>
    <n v="26"/>
    <x v="2"/>
    <s v="US"/>
    <x v="0"/>
    <n v="1460832206"/>
    <n v="1458240206"/>
    <b v="0"/>
    <n v="2"/>
    <b v="0"/>
    <s v="technology"/>
    <x v="7"/>
    <d v="2016-04-16T18:43:26"/>
    <d v="2016-03-17T18:43:26"/>
    <n v="2016"/>
    <n v="0"/>
  </r>
  <r>
    <n v="595"/>
    <s v="MyBestInterest.org"/>
    <s v="MyBestInterest.org elminates election research by quickly identifying the candidates that will best represent your interests."/>
    <x v="57"/>
    <n v="426"/>
    <x v="2"/>
    <s v="US"/>
    <x v="0"/>
    <n v="1430703638"/>
    <n v="1426815638"/>
    <b v="0"/>
    <n v="8"/>
    <b v="0"/>
    <s v="technology"/>
    <x v="7"/>
    <d v="2015-05-04T01:40:38"/>
    <d v="2015-03-20T01:40:38"/>
    <n v="2015"/>
    <n v="0"/>
  </r>
  <r>
    <n v="596"/>
    <s v="DigitaliBook free library"/>
    <s v="We present digitaibook,com site which can become a free electronic library with your help,"/>
    <x v="22"/>
    <n v="6"/>
    <x v="2"/>
    <s v="US"/>
    <x v="0"/>
    <n v="1478122292"/>
    <n v="1475530292"/>
    <b v="0"/>
    <n v="2"/>
    <b v="0"/>
    <s v="technology"/>
    <x v="7"/>
    <d v="2016-11-02T21:31:32"/>
    <d v="2016-10-03T21:31:32"/>
    <n v="2016"/>
    <n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x v="0"/>
    <n v="1469980800"/>
    <n v="1466787335"/>
    <b v="0"/>
    <n v="2"/>
    <b v="0"/>
    <s v="technology"/>
    <x v="7"/>
    <d v="2016-07-31T16:00:00"/>
    <d v="2016-06-24T16:55:35"/>
    <n v="2016"/>
    <n v="0"/>
  </r>
  <r>
    <n v="598"/>
    <s v="Goals not creeds"/>
    <s v="This is a project to create a crowd-funding site for Urantia Book readers worldwide."/>
    <x v="30"/>
    <n v="850"/>
    <x v="2"/>
    <s v="US"/>
    <x v="0"/>
    <n v="1417737781"/>
    <n v="1415145781"/>
    <b v="0"/>
    <n v="7"/>
    <b v="0"/>
    <s v="technology"/>
    <x v="7"/>
    <d v="2014-12-05T00:03:01"/>
    <d v="2014-11-05T00:03:01"/>
    <n v="2014"/>
    <n v="34"/>
  </r>
  <r>
    <n v="599"/>
    <s v="Mail 4 Jail"/>
    <s v="We send care packages to incarcerated individuals throughout the country that include specific items hand picked by the sender."/>
    <x v="63"/>
    <n v="31"/>
    <x v="2"/>
    <s v="US"/>
    <x v="0"/>
    <n v="1425827760"/>
    <n v="1423769402"/>
    <b v="0"/>
    <n v="2"/>
    <b v="0"/>
    <s v="technology"/>
    <x v="7"/>
    <d v="2015-03-08T15:16:00"/>
    <d v="2015-02-12T19:30:02"/>
    <n v="2015"/>
    <n v="0"/>
  </r>
  <r>
    <n v="600"/>
    <s v="Anaheim California here we come but we need your help."/>
    <s v="Science Technology Engineering and Math + youth = a brighter tomorrow."/>
    <x v="10"/>
    <n v="100"/>
    <x v="1"/>
    <s v="US"/>
    <x v="0"/>
    <n v="1431198562"/>
    <n v="1426014562"/>
    <b v="0"/>
    <n v="1"/>
    <b v="0"/>
    <s v="technology"/>
    <x v="7"/>
    <d v="2015-05-09T19:09:22"/>
    <d v="2015-03-10T19:09:22"/>
    <n v="2015"/>
    <n v="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x v="5"/>
    <n v="1419626139"/>
    <n v="1417034139"/>
    <b v="0"/>
    <n v="6"/>
    <b v="0"/>
    <s v="technology"/>
    <x v="7"/>
    <d v="2014-12-26T20:35:39"/>
    <d v="2014-11-26T20:35:39"/>
    <n v="2014"/>
    <n v="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x v="0"/>
    <n v="1434654215"/>
    <n v="1432062215"/>
    <b v="0"/>
    <n v="0"/>
    <b v="0"/>
    <s v="technology"/>
    <x v="7"/>
    <d v="2015-06-18T19:03:35"/>
    <d v="2015-05-19T19:03:35"/>
    <n v="2015"/>
    <n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x v="0"/>
    <n v="1408029623"/>
    <n v="1405437623"/>
    <b v="0"/>
    <n v="13"/>
    <b v="0"/>
    <s v="technology"/>
    <x v="7"/>
    <d v="2014-08-14T15:20:23"/>
    <d v="2014-07-15T15:20:23"/>
    <n v="2014"/>
    <n v="4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x v="0"/>
    <n v="1409187056"/>
    <n v="1406595056"/>
    <b v="0"/>
    <n v="0"/>
    <b v="0"/>
    <s v="technology"/>
    <x v="7"/>
    <d v="2014-08-28T00:50:56"/>
    <d v="2014-07-29T00:50:56"/>
    <n v="2014"/>
    <n v="0"/>
  </r>
  <r>
    <n v="605"/>
    <s v="Teach Your Parents iPad (Canceled)"/>
    <s v="An iPad support care package for your parents / seniors."/>
    <x v="10"/>
    <n v="131"/>
    <x v="1"/>
    <s v="US"/>
    <x v="0"/>
    <n v="1440318908"/>
    <n v="1436430908"/>
    <b v="0"/>
    <n v="8"/>
    <b v="0"/>
    <s v="technology"/>
    <x v="7"/>
    <d v="2015-08-23T08:35:08"/>
    <d v="2015-07-09T08:35:08"/>
    <n v="2015"/>
    <n v="3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x v="3"/>
    <n v="1432479600"/>
    <n v="1428507409"/>
    <b v="0"/>
    <n v="1"/>
    <b v="0"/>
    <s v="technology"/>
    <x v="7"/>
    <d v="2015-05-24T15:00:00"/>
    <d v="2015-04-08T15:36:49"/>
    <n v="2015"/>
    <n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x v="0"/>
    <n v="1448225336"/>
    <n v="1445629736"/>
    <b v="0"/>
    <n v="0"/>
    <b v="0"/>
    <s v="technology"/>
    <x v="7"/>
    <d v="2015-11-22T20:48:56"/>
    <d v="2015-10-23T19:48:56"/>
    <n v="2015"/>
    <n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x v="0"/>
    <n v="1434405980"/>
    <n v="1431813980"/>
    <b v="0"/>
    <n v="5"/>
    <b v="0"/>
    <s v="technology"/>
    <x v="7"/>
    <d v="2015-06-15T22:06:20"/>
    <d v="2015-05-16T22:06:20"/>
    <n v="2015"/>
    <n v="1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x v="1"/>
    <n v="1448761744"/>
    <n v="1446166144"/>
    <b v="0"/>
    <n v="1"/>
    <b v="0"/>
    <s v="technology"/>
    <x v="7"/>
    <d v="2015-11-29T01:49:04"/>
    <d v="2015-10-30T00:49:04"/>
    <n v="2015"/>
    <n v="1"/>
  </r>
  <r>
    <n v="610"/>
    <s v="UniteChrist (Canceled)"/>
    <s v="We are creating a Christian social network to empower, educate, and connect Christians all over the world."/>
    <x v="154"/>
    <n v="0"/>
    <x v="1"/>
    <s v="US"/>
    <x v="0"/>
    <n v="1429732586"/>
    <n v="1427140586"/>
    <b v="0"/>
    <n v="0"/>
    <b v="0"/>
    <s v="technology"/>
    <x v="7"/>
    <d v="2015-04-22T19:56:26"/>
    <d v="2015-03-23T19:56:26"/>
    <n v="2015"/>
    <n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x v="3"/>
    <n v="1453210037"/>
    <n v="1448026037"/>
    <b v="0"/>
    <n v="0"/>
    <b v="0"/>
    <s v="technology"/>
    <x v="7"/>
    <d v="2016-01-19T13:27:17"/>
    <d v="2015-11-20T13:27:17"/>
    <n v="2015"/>
    <n v="0"/>
  </r>
  <r>
    <n v="612"/>
    <s v="Web Streaming 2.0 (Canceled)"/>
    <s v="A Fast and Reliable new Web platform to stream videos from Internet"/>
    <x v="3"/>
    <n v="0"/>
    <x v="1"/>
    <s v="IT"/>
    <x v="3"/>
    <n v="1472777146"/>
    <n v="1470185146"/>
    <b v="0"/>
    <n v="0"/>
    <b v="0"/>
    <s v="technology"/>
    <x v="7"/>
    <d v="2016-09-02T00:45:46"/>
    <d v="2016-08-03T00:45:46"/>
    <n v="2016"/>
    <n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x v="0"/>
    <n v="1443675540"/>
    <n v="1441022120"/>
    <b v="0"/>
    <n v="121"/>
    <b v="0"/>
    <s v="technology"/>
    <x v="7"/>
    <d v="2015-10-01T04:59:00"/>
    <d v="2015-08-31T11:55:20"/>
    <n v="2015"/>
    <n v="21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x v="0"/>
    <n v="1466731740"/>
    <n v="1464139740"/>
    <b v="0"/>
    <n v="0"/>
    <b v="0"/>
    <s v="technology"/>
    <x v="7"/>
    <d v="2016-06-24T01:29:00"/>
    <d v="2016-05-25T01:29:00"/>
    <n v="2016"/>
    <n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x v="4"/>
    <n v="1443149759"/>
    <n v="1440557759"/>
    <b v="0"/>
    <n v="0"/>
    <b v="0"/>
    <s v="technology"/>
    <x v="7"/>
    <d v="2015-09-25T02:55:59"/>
    <d v="2015-08-26T02:55:59"/>
    <n v="2015"/>
    <n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x v="3"/>
    <n v="1488013307"/>
    <n v="1485421307"/>
    <b v="0"/>
    <n v="0"/>
    <b v="0"/>
    <s v="technology"/>
    <x v="7"/>
    <d v="2017-02-25T09:01:47"/>
    <d v="2017-01-26T09:01:47"/>
    <n v="2017"/>
    <n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x v="1"/>
    <n v="1431072843"/>
    <n v="1427184843"/>
    <b v="0"/>
    <n v="3"/>
    <b v="0"/>
    <s v="technology"/>
    <x v="7"/>
    <d v="2015-05-08T08:14:03"/>
    <d v="2015-03-24T08:14:03"/>
    <n v="2015"/>
    <n v="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x v="0"/>
    <n v="1449689203"/>
    <n v="1447097203"/>
    <b v="0"/>
    <n v="0"/>
    <b v="0"/>
    <s v="technology"/>
    <x v="7"/>
    <d v="2015-12-09T19:26:43"/>
    <d v="2015-11-09T19:26:43"/>
    <n v="2015"/>
    <n v="0"/>
  </r>
  <r>
    <n v="619"/>
    <s v="Big Data (Canceled)"/>
    <s v="Big Data Sets for researchers interested in improving the quality of life."/>
    <x v="156"/>
    <n v="1"/>
    <x v="1"/>
    <s v="US"/>
    <x v="0"/>
    <n v="1416933390"/>
    <n v="1411745790"/>
    <b v="0"/>
    <n v="1"/>
    <b v="0"/>
    <s v="technology"/>
    <x v="7"/>
    <d v="2014-11-25T16:36:30"/>
    <d v="2014-09-26T15:36:30"/>
    <n v="2014"/>
    <n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x v="5"/>
    <n v="1408986738"/>
    <n v="1405098738"/>
    <b v="0"/>
    <n v="1"/>
    <b v="0"/>
    <s v="technology"/>
    <x v="7"/>
    <d v="2014-08-25T17:12:18"/>
    <d v="2014-07-11T17:12:18"/>
    <n v="2014"/>
    <n v="1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x v="0"/>
    <n v="1467934937"/>
    <n v="1465342937"/>
    <b v="0"/>
    <n v="3"/>
    <b v="0"/>
    <s v="technology"/>
    <x v="7"/>
    <d v="2016-07-07T23:42:17"/>
    <d v="2016-06-07T23:42:17"/>
    <n v="2016"/>
    <n v="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x v="0"/>
    <n v="1467398138"/>
    <n v="1465670138"/>
    <b v="0"/>
    <n v="9"/>
    <b v="0"/>
    <s v="technology"/>
    <x v="7"/>
    <d v="2016-07-01T18:35:38"/>
    <d v="2016-06-11T18:35:38"/>
    <n v="2016"/>
    <n v="6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x v="2"/>
    <n v="1432771997"/>
    <n v="1430179997"/>
    <b v="0"/>
    <n v="0"/>
    <b v="0"/>
    <s v="technology"/>
    <x v="7"/>
    <d v="2015-05-28T00:13:17"/>
    <d v="2015-04-28T00:13:17"/>
    <n v="2015"/>
    <n v="0"/>
  </r>
  <r>
    <n v="624"/>
    <s v="NeedSomeLoven.com (Canceled)"/>
    <s v="I am designing a fun, high tech dating website, with over 25 cool features. It is innovate as well as user friendly."/>
    <x v="10"/>
    <n v="0"/>
    <x v="1"/>
    <s v="US"/>
    <x v="0"/>
    <n v="1431647041"/>
    <n v="1429055041"/>
    <b v="0"/>
    <n v="0"/>
    <b v="0"/>
    <s v="technology"/>
    <x v="7"/>
    <d v="2015-05-14T23:44:01"/>
    <d v="2015-04-14T23:44:01"/>
    <n v="2015"/>
    <n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x v="5"/>
    <n v="1490560177"/>
    <n v="1487971777"/>
    <b v="0"/>
    <n v="0"/>
    <b v="0"/>
    <s v="technology"/>
    <x v="7"/>
    <d v="2017-03-26T20:29:37"/>
    <d v="2017-02-24T21:29:37"/>
    <n v="2017"/>
    <n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x v="0"/>
    <n v="1439644920"/>
    <n v="1436793939"/>
    <b v="0"/>
    <n v="39"/>
    <b v="0"/>
    <s v="technology"/>
    <x v="7"/>
    <d v="2015-08-15T13:22:00"/>
    <d v="2015-07-13T13:25:39"/>
    <n v="2015"/>
    <n v="1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x v="9"/>
    <n v="1457996400"/>
    <n v="1452842511"/>
    <b v="0"/>
    <n v="1"/>
    <b v="0"/>
    <s v="technology"/>
    <x v="7"/>
    <d v="2016-03-14T23:00:00"/>
    <d v="2016-01-15T07:21:51"/>
    <n v="2016"/>
    <n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x v="0"/>
    <n v="1405269457"/>
    <n v="1402677457"/>
    <b v="0"/>
    <n v="0"/>
    <b v="0"/>
    <s v="technology"/>
    <x v="7"/>
    <d v="2014-07-13T16:37:37"/>
    <d v="2014-06-13T16:37:37"/>
    <n v="2014"/>
    <n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x v="2"/>
    <n v="1463239108"/>
    <n v="1460647108"/>
    <b v="0"/>
    <n v="3"/>
    <b v="0"/>
    <s v="technology"/>
    <x v="7"/>
    <d v="2016-05-14T15:18:28"/>
    <d v="2016-04-14T15:18:28"/>
    <n v="2016"/>
    <n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x v="0"/>
    <n v="1441516200"/>
    <n v="1438959121"/>
    <b v="0"/>
    <n v="1"/>
    <b v="0"/>
    <s v="technology"/>
    <x v="7"/>
    <d v="2015-09-06T05:10:00"/>
    <d v="2015-08-07T14:52:01"/>
    <n v="2015"/>
    <n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x v="5"/>
    <n v="1464460329"/>
    <n v="1461954729"/>
    <b v="0"/>
    <n v="9"/>
    <b v="0"/>
    <s v="technology"/>
    <x v="7"/>
    <d v="2016-05-28T18:32:09"/>
    <d v="2016-04-29T18:32:09"/>
    <n v="2016"/>
    <n v="1"/>
  </r>
  <r>
    <n v="632"/>
    <s v="UniWherse.com - Bring students future (Canceled)"/>
    <s v="Our goal is to create a system, students can find universities that best match their interests."/>
    <x v="22"/>
    <n v="0"/>
    <x v="1"/>
    <s v="NL"/>
    <x v="3"/>
    <n v="1448470165"/>
    <n v="1445874565"/>
    <b v="0"/>
    <n v="0"/>
    <b v="0"/>
    <s v="technology"/>
    <x v="7"/>
    <d v="2015-11-25T16:49:25"/>
    <d v="2015-10-26T15:49:25"/>
    <n v="2015"/>
    <n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x v="0"/>
    <n v="1466204400"/>
    <n v="1463469062"/>
    <b v="0"/>
    <n v="25"/>
    <b v="0"/>
    <s v="technology"/>
    <x v="7"/>
    <d v="2016-06-17T23:00:00"/>
    <d v="2016-05-17T07:11:02"/>
    <n v="2016"/>
    <n v="12"/>
  </r>
  <r>
    <n v="634"/>
    <s v="pitchtograndma (Canceled)"/>
    <s v="We help companies to explain what they do in simple, grandma-would-understand terms."/>
    <x v="10"/>
    <n v="1"/>
    <x v="1"/>
    <s v="US"/>
    <x v="0"/>
    <n v="1424989029"/>
    <n v="1422397029"/>
    <b v="0"/>
    <n v="1"/>
    <b v="0"/>
    <s v="technology"/>
    <x v="7"/>
    <d v="2015-02-26T22:17:09"/>
    <d v="2015-01-27T22:17:09"/>
    <n v="2015"/>
    <n v="0"/>
  </r>
  <r>
    <n v="635"/>
    <s v="Pleero, A Technology Team Building Website (Canceled)"/>
    <s v="Network used for building technology development teams."/>
    <x v="31"/>
    <n v="2"/>
    <x v="1"/>
    <s v="US"/>
    <x v="0"/>
    <n v="1428804762"/>
    <n v="1426212762"/>
    <b v="0"/>
    <n v="1"/>
    <b v="0"/>
    <s v="technology"/>
    <x v="7"/>
    <d v="2015-04-12T02:12:42"/>
    <d v="2015-03-13T02:12:42"/>
    <n v="2015"/>
    <n v="0"/>
  </r>
  <r>
    <n v="636"/>
    <s v="Keto Advice (Canceled)"/>
    <s v="With no central location for keto knowledge, keto advice will be a community run knowledge base."/>
    <x v="13"/>
    <n v="4"/>
    <x v="1"/>
    <s v="GB"/>
    <x v="1"/>
    <n v="1433587620"/>
    <n v="1430996150"/>
    <b v="0"/>
    <n v="1"/>
    <b v="0"/>
    <s v="technology"/>
    <x v="7"/>
    <d v="2015-06-06T10:47:00"/>
    <d v="2015-05-07T10:55:50"/>
    <n v="2015"/>
    <n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x v="1"/>
    <n v="1488063840"/>
    <n v="1485558318"/>
    <b v="0"/>
    <n v="0"/>
    <b v="0"/>
    <s v="technology"/>
    <x v="7"/>
    <d v="2017-02-25T23:04:00"/>
    <d v="2017-01-27T23:05:18"/>
    <n v="2017"/>
    <n v="0"/>
  </r>
  <r>
    <n v="638"/>
    <s v="W (Canceled)"/>
    <s v="O0"/>
    <x v="61"/>
    <n v="18"/>
    <x v="1"/>
    <s v="DE"/>
    <x v="3"/>
    <n v="1490447662"/>
    <n v="1485267262"/>
    <b v="0"/>
    <n v="6"/>
    <b v="0"/>
    <s v="technology"/>
    <x v="7"/>
    <d v="2017-03-25T13:14:22"/>
    <d v="2017-01-24T14:14:22"/>
    <n v="2017"/>
    <n v="0"/>
  </r>
  <r>
    <n v="639"/>
    <s v="Kids Educational Social Media Site (Canceled)"/>
    <s v="Development of a Safe and Educational Social Media site for kids."/>
    <x v="80"/>
    <n v="1"/>
    <x v="1"/>
    <s v="US"/>
    <x v="0"/>
    <n v="1413208795"/>
    <n v="1408024795"/>
    <b v="0"/>
    <n v="1"/>
    <b v="0"/>
    <s v="technology"/>
    <x v="7"/>
    <d v="2014-10-13T13:59:55"/>
    <d v="2014-08-14T13:59:55"/>
    <n v="2014"/>
    <n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x v="3"/>
    <n v="1480028400"/>
    <n v="1478685915"/>
    <b v="0"/>
    <n v="2"/>
    <b v="1"/>
    <s v="technology"/>
    <x v="8"/>
    <d v="2016-11-24T23:00:00"/>
    <d v="2016-11-09T10:05:15"/>
    <n v="2016"/>
    <n v="144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x v="0"/>
    <n v="1439473248"/>
    <n v="1436881248"/>
    <b v="0"/>
    <n v="315"/>
    <b v="1"/>
    <s v="technology"/>
    <x v="8"/>
    <d v="2015-08-13T13:40:48"/>
    <d v="2015-07-14T13:40:48"/>
    <n v="2015"/>
    <n v="119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x v="3"/>
    <n v="1439998674"/>
    <n v="1436888274"/>
    <b v="0"/>
    <n v="2174"/>
    <b v="1"/>
    <s v="technology"/>
    <x v="8"/>
    <d v="2015-08-19T15:37:54"/>
    <d v="2015-07-14T15:37:54"/>
    <n v="2015"/>
    <n v="146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x v="0"/>
    <n v="1433085875"/>
    <n v="1428333875"/>
    <b v="0"/>
    <n v="152"/>
    <b v="1"/>
    <s v="technology"/>
    <x v="8"/>
    <d v="2015-05-31T15:24:35"/>
    <d v="2015-04-06T15:24:35"/>
    <n v="2015"/>
    <n v="106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x v="0"/>
    <n v="1414544400"/>
    <n v="1410883139"/>
    <b v="0"/>
    <n v="1021"/>
    <b v="1"/>
    <s v="technology"/>
    <x v="8"/>
    <d v="2014-10-29T01:00:00"/>
    <d v="2014-09-16T15:58:59"/>
    <n v="2014"/>
    <n v="300"/>
  </r>
  <r>
    <n v="645"/>
    <s v="Carbon Fiber Collar Stays"/>
    <s v="Ever wanted to own something made out of carbon fiber? Now you can!"/>
    <x v="13"/>
    <n v="5574"/>
    <x v="0"/>
    <s v="US"/>
    <x v="0"/>
    <n v="1470962274"/>
    <n v="1468370274"/>
    <b v="0"/>
    <n v="237"/>
    <b v="1"/>
    <s v="technology"/>
    <x v="8"/>
    <d v="2016-08-12T00:37:54"/>
    <d v="2016-07-13T00:37:54"/>
    <n v="2016"/>
    <n v="279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x v="0"/>
    <n v="1407788867"/>
    <n v="1405196867"/>
    <b v="0"/>
    <n v="27"/>
    <b v="1"/>
    <s v="technology"/>
    <x v="8"/>
    <d v="2014-08-11T20:27:47"/>
    <d v="2014-07-12T20:27:47"/>
    <n v="2014"/>
    <n v="132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x v="5"/>
    <n v="1458235549"/>
    <n v="1455647149"/>
    <b v="0"/>
    <n v="17"/>
    <b v="1"/>
    <s v="technology"/>
    <x v="8"/>
    <d v="2016-03-17T17:25:49"/>
    <d v="2016-02-16T18:25:49"/>
    <n v="2016"/>
    <n v="107"/>
  </r>
  <r>
    <n v="648"/>
    <s v="Audio Jacket"/>
    <s v="Get ready for the next product that you canâ€™t live without"/>
    <x v="19"/>
    <n v="44388"/>
    <x v="0"/>
    <s v="US"/>
    <x v="0"/>
    <n v="1413304708"/>
    <n v="1410280708"/>
    <b v="0"/>
    <n v="27"/>
    <b v="1"/>
    <s v="technology"/>
    <x v="8"/>
    <d v="2014-10-14T16:38:28"/>
    <d v="2014-09-09T16:38:28"/>
    <n v="2014"/>
    <n v="127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x v="0"/>
    <n v="1410904413"/>
    <n v="1409090013"/>
    <b v="0"/>
    <n v="82"/>
    <b v="1"/>
    <s v="technology"/>
    <x v="8"/>
    <d v="2014-09-16T21:53:33"/>
    <d v="2014-08-26T21:53:33"/>
    <n v="2014"/>
    <n v="14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x v="0"/>
    <n v="1418953984"/>
    <n v="1413766384"/>
    <b v="0"/>
    <n v="48"/>
    <b v="1"/>
    <s v="technology"/>
    <x v="8"/>
    <d v="2014-12-19T01:53:04"/>
    <d v="2014-10-20T00:53:04"/>
    <n v="2014"/>
    <n v="112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x v="0"/>
    <n v="1418430311"/>
    <n v="1415838311"/>
    <b v="0"/>
    <n v="105"/>
    <b v="1"/>
    <s v="technology"/>
    <x v="8"/>
    <d v="2014-12-13T00:25:11"/>
    <d v="2014-11-13T00:25:11"/>
    <n v="2014"/>
    <n v="10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x v="0"/>
    <n v="1480613650"/>
    <n v="1478018050"/>
    <b v="0"/>
    <n v="28"/>
    <b v="1"/>
    <s v="technology"/>
    <x v="8"/>
    <d v="2016-12-01T17:34:10"/>
    <d v="2016-11-01T16:34:10"/>
    <n v="2016"/>
    <n v="10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x v="0"/>
    <n v="1440082240"/>
    <n v="1436885440"/>
    <b v="0"/>
    <n v="1107"/>
    <b v="1"/>
    <s v="technology"/>
    <x v="8"/>
    <d v="2015-08-20T14:50:40"/>
    <d v="2015-07-14T14:50:40"/>
    <n v="2015"/>
    <n v="141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x v="0"/>
    <n v="1436396313"/>
    <n v="1433804313"/>
    <b v="0"/>
    <n v="1013"/>
    <b v="1"/>
    <s v="technology"/>
    <x v="8"/>
    <d v="2015-07-08T22:58:33"/>
    <d v="2015-06-08T22:58:33"/>
    <n v="2015"/>
    <n v="267"/>
  </r>
  <r>
    <n v="655"/>
    <s v="Spark: The Watch That Keeps You Awake"/>
    <s v="Meet Spark: The friendly companion that helps you stay awake during the day. Re-released with new features!"/>
    <x v="6"/>
    <n v="11751"/>
    <x v="0"/>
    <s v="US"/>
    <x v="0"/>
    <n v="1426197512"/>
    <n v="1423609112"/>
    <b v="0"/>
    <n v="274"/>
    <b v="1"/>
    <s v="technology"/>
    <x v="8"/>
    <d v="2015-03-12T21:58:32"/>
    <d v="2015-02-10T22:58:32"/>
    <n v="2015"/>
    <n v="147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x v="0"/>
    <n v="1460917119"/>
    <n v="1455736719"/>
    <b v="0"/>
    <n v="87"/>
    <b v="1"/>
    <s v="technology"/>
    <x v="8"/>
    <d v="2016-04-17T18:18:39"/>
    <d v="2016-02-17T19:18:39"/>
    <n v="2016"/>
    <n v="214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x v="0"/>
    <n v="1450901872"/>
    <n v="1448309872"/>
    <b v="0"/>
    <n v="99"/>
    <b v="1"/>
    <s v="technology"/>
    <x v="8"/>
    <d v="2015-12-23T20:17:52"/>
    <d v="2015-11-23T20:17:52"/>
    <n v="2015"/>
    <n v="126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x v="0"/>
    <n v="1437933600"/>
    <n v="1435117889"/>
    <b v="0"/>
    <n v="276"/>
    <b v="1"/>
    <s v="technology"/>
    <x v="8"/>
    <d v="2015-07-26T18:00:00"/>
    <d v="2015-06-24T03:51:29"/>
    <n v="2015"/>
    <n v="104"/>
  </r>
  <r>
    <n v="659"/>
    <s v="Lulu Watch Designs - Apple Watch"/>
    <s v="Sync up your lifestyle"/>
    <x v="9"/>
    <n v="3017"/>
    <x v="0"/>
    <s v="US"/>
    <x v="0"/>
    <n v="1440339295"/>
    <n v="1437747295"/>
    <b v="0"/>
    <n v="21"/>
    <b v="1"/>
    <s v="technology"/>
    <x v="8"/>
    <d v="2015-08-23T14:14:55"/>
    <d v="2015-07-24T14:14:55"/>
    <n v="2015"/>
    <n v="101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x v="0"/>
    <n v="1415558879"/>
    <n v="1412963279"/>
    <b v="0"/>
    <n v="18"/>
    <b v="0"/>
    <s v="technology"/>
    <x v="8"/>
    <d v="2014-11-09T18:47:59"/>
    <d v="2014-10-10T17:47:59"/>
    <n v="2014"/>
    <n v="3"/>
  </r>
  <r>
    <n v="661"/>
    <s v="AirString"/>
    <s v="AirString keeps your AirPods from getting lost by keeping the pair together with a  durable and premium quality string."/>
    <x v="3"/>
    <n v="95"/>
    <x v="2"/>
    <s v="US"/>
    <x v="0"/>
    <n v="1477236559"/>
    <n v="1474644559"/>
    <b v="0"/>
    <n v="9"/>
    <b v="0"/>
    <s v="technology"/>
    <x v="8"/>
    <d v="2016-10-23T15:29:19"/>
    <d v="2016-09-23T15:29:19"/>
    <n v="2016"/>
    <n v="1"/>
  </r>
  <r>
    <n v="662"/>
    <s v="LW - the cool luminescent band with a watch"/>
    <s v="A stylish, durable safety light band on your wrist or ankle holds a watch or another modular accessory."/>
    <x v="130"/>
    <n v="156"/>
    <x v="2"/>
    <s v="US"/>
    <x v="0"/>
    <n v="1421404247"/>
    <n v="1418812247"/>
    <b v="0"/>
    <n v="4"/>
    <b v="0"/>
    <s v="technology"/>
    <x v="8"/>
    <d v="2015-01-16T10:30:47"/>
    <d v="2014-12-17T10:30:47"/>
    <n v="2014"/>
    <n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x v="7"/>
    <n v="1437250456"/>
    <n v="1434658456"/>
    <b v="0"/>
    <n v="7"/>
    <b v="0"/>
    <s v="technology"/>
    <x v="8"/>
    <d v="2015-07-18T20:14:16"/>
    <d v="2015-06-18T20:14:16"/>
    <n v="2015"/>
    <n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x v="0"/>
    <n v="1428940775"/>
    <n v="1426348775"/>
    <b v="0"/>
    <n v="29"/>
    <b v="0"/>
    <s v="technology"/>
    <x v="8"/>
    <d v="2015-04-13T15:59:35"/>
    <d v="2015-03-14T15:59:35"/>
    <n v="2015"/>
    <n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x v="0"/>
    <n v="1484327061"/>
    <n v="1479143061"/>
    <b v="0"/>
    <n v="12"/>
    <b v="0"/>
    <s v="technology"/>
    <x v="8"/>
    <d v="2017-01-13T17:04:21"/>
    <d v="2016-11-14T17:04:21"/>
    <n v="2016"/>
    <n v="19"/>
  </r>
  <r>
    <n v="666"/>
    <s v="Ducky Diapers"/>
    <s v="Have you ever dreamed of having a pet duckling, but concerned about all the pooping, here is a a solution to help solve that issue."/>
    <x v="61"/>
    <n v="8"/>
    <x v="2"/>
    <s v="US"/>
    <x v="0"/>
    <n v="1408305498"/>
    <n v="1405713498"/>
    <b v="0"/>
    <n v="4"/>
    <b v="0"/>
    <s v="technology"/>
    <x v="8"/>
    <d v="2014-08-17T19:58:18"/>
    <d v="2014-07-18T19:58:18"/>
    <n v="2014"/>
    <n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x v="3"/>
    <n v="1477731463"/>
    <n v="1474275463"/>
    <b v="0"/>
    <n v="28"/>
    <b v="0"/>
    <s v="technology"/>
    <x v="8"/>
    <d v="2016-10-29T08:57:43"/>
    <d v="2016-09-19T08:57:43"/>
    <n v="2016"/>
    <n v="1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x v="0"/>
    <n v="1431374222"/>
    <n v="1427486222"/>
    <b v="0"/>
    <n v="25"/>
    <b v="0"/>
    <s v="technology"/>
    <x v="8"/>
    <d v="2015-05-11T19:57:02"/>
    <d v="2015-03-27T19:57:02"/>
    <n v="2015"/>
    <n v="5"/>
  </r>
  <r>
    <n v="669"/>
    <s v="Christian DiLusso Watches"/>
    <s v="Beautiful automatic watches, made for every moment._x000a_Sports, business, casual.....it fits every moment of your life."/>
    <x v="61"/>
    <n v="43015"/>
    <x v="2"/>
    <s v="SE"/>
    <x v="9"/>
    <n v="1467817258"/>
    <n v="1465225258"/>
    <b v="0"/>
    <n v="28"/>
    <b v="0"/>
    <s v="technology"/>
    <x v="8"/>
    <d v="2016-07-06T15:00:58"/>
    <d v="2016-06-06T15:00:58"/>
    <n v="2016"/>
    <n v="2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x v="3"/>
    <n v="1466323800"/>
    <n v="1463418120"/>
    <b v="0"/>
    <n v="310"/>
    <b v="0"/>
    <s v="technology"/>
    <x v="8"/>
    <d v="2016-06-19T08:10:00"/>
    <d v="2016-05-16T17:02:00"/>
    <n v="2016"/>
    <n v="29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x v="0"/>
    <n v="1421208000"/>
    <n v="1418315852"/>
    <b v="0"/>
    <n v="15"/>
    <b v="0"/>
    <s v="technology"/>
    <x v="8"/>
    <d v="2015-01-14T04:00:00"/>
    <d v="2014-12-11T16:37:32"/>
    <n v="2014"/>
    <n v="39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x v="0"/>
    <n v="1420088340"/>
    <n v="1417410964"/>
    <b v="0"/>
    <n v="215"/>
    <b v="0"/>
    <s v="technology"/>
    <x v="8"/>
    <d v="2015-01-01T04:59:00"/>
    <d v="2014-12-01T05:16:04"/>
    <n v="2014"/>
    <n v="2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x v="0"/>
    <n v="1409602217"/>
    <n v="1405714217"/>
    <b v="0"/>
    <n v="3"/>
    <b v="0"/>
    <s v="technology"/>
    <x v="8"/>
    <d v="2014-09-01T20:10:17"/>
    <d v="2014-07-18T20:10:17"/>
    <n v="2014"/>
    <n v="0"/>
  </r>
  <r>
    <n v="674"/>
    <s v="Something To Wear For Hearing Sounds By Feeling Vibrations"/>
    <s v="Listen to sounds by feeling an array of vibrational patterns against your body."/>
    <x v="63"/>
    <n v="15"/>
    <x v="2"/>
    <s v="US"/>
    <x v="0"/>
    <n v="1407811627"/>
    <n v="1402627627"/>
    <b v="0"/>
    <n v="2"/>
    <b v="0"/>
    <s v="technology"/>
    <x v="8"/>
    <d v="2014-08-12T02:47:07"/>
    <d v="2014-06-13T02:47:07"/>
    <n v="2014"/>
    <n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x v="0"/>
    <n v="1420095540"/>
    <n v="1417558804"/>
    <b v="0"/>
    <n v="26"/>
    <b v="0"/>
    <s v="technology"/>
    <x v="8"/>
    <d v="2015-01-01T06:59:00"/>
    <d v="2014-12-02T22:20:04"/>
    <n v="2014"/>
    <n v="1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x v="5"/>
    <n v="1423333581"/>
    <n v="1420741581"/>
    <b v="0"/>
    <n v="24"/>
    <b v="0"/>
    <s v="technology"/>
    <x v="8"/>
    <d v="2015-02-07T18:26:21"/>
    <d v="2015-01-08T18:26:21"/>
    <n v="2015"/>
    <n v="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x v="3"/>
    <n v="1467106895"/>
    <n v="1463218895"/>
    <b v="0"/>
    <n v="96"/>
    <b v="0"/>
    <s v="technology"/>
    <x v="8"/>
    <d v="2016-06-28T09:41:35"/>
    <d v="2016-05-14T09:41:35"/>
    <n v="2016"/>
    <n v="2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x v="0"/>
    <n v="1463821338"/>
    <n v="1461229338"/>
    <b v="0"/>
    <n v="17"/>
    <b v="0"/>
    <s v="technology"/>
    <x v="8"/>
    <d v="2016-05-21T09:02:18"/>
    <d v="2016-04-21T09:02:18"/>
    <n v="2016"/>
    <n v="4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x v="0"/>
    <n v="1472920909"/>
    <n v="1467736909"/>
    <b v="0"/>
    <n v="94"/>
    <b v="0"/>
    <s v="technology"/>
    <x v="8"/>
    <d v="2016-09-03T16:41:49"/>
    <d v="2016-07-05T16:41:49"/>
    <n v="2016"/>
    <n v="15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x v="0"/>
    <n v="1410955331"/>
    <n v="1407931331"/>
    <b v="0"/>
    <n v="129"/>
    <b v="0"/>
    <s v="technology"/>
    <x v="8"/>
    <d v="2014-09-17T12:02:11"/>
    <d v="2014-08-13T12:02:11"/>
    <n v="2014"/>
    <n v="26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x v="0"/>
    <n v="1477509604"/>
    <n v="1474917604"/>
    <b v="0"/>
    <n v="1"/>
    <b v="0"/>
    <s v="technology"/>
    <x v="8"/>
    <d v="2016-10-26T19:20:04"/>
    <d v="2016-09-26T19:20:04"/>
    <n v="2016"/>
    <n v="0"/>
  </r>
  <r>
    <n v="682"/>
    <s v="Deception Belt"/>
    <s v="The Deception Belt is an innovative belt with app capability, designed to assist any user gain control over their appetite."/>
    <x v="63"/>
    <n v="53"/>
    <x v="2"/>
    <s v="US"/>
    <x v="0"/>
    <n v="1489512122"/>
    <n v="1486923722"/>
    <b v="0"/>
    <n v="4"/>
    <b v="0"/>
    <s v="technology"/>
    <x v="8"/>
    <d v="2017-03-14T17:22:02"/>
    <d v="2017-02-12T18:22:02"/>
    <n v="2017"/>
    <n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x v="0"/>
    <n v="1477949764"/>
    <n v="1474493764"/>
    <b v="0"/>
    <n v="3"/>
    <b v="0"/>
    <s v="technology"/>
    <x v="8"/>
    <d v="2016-10-31T21:36:04"/>
    <d v="2016-09-21T21:36:04"/>
    <n v="2016"/>
    <n v="1"/>
  </r>
  <r>
    <n v="684"/>
    <s v="Arcus Motion Analyzer | The Versatile Smart Ring"/>
    <s v="Arcus gives your fingers super powers."/>
    <x v="163"/>
    <n v="23948"/>
    <x v="2"/>
    <s v="US"/>
    <x v="0"/>
    <n v="1406257200"/>
    <n v="1403176891"/>
    <b v="0"/>
    <n v="135"/>
    <b v="0"/>
    <s v="technology"/>
    <x v="8"/>
    <d v="2014-07-25T03:00:00"/>
    <d v="2014-06-19T11:21:31"/>
    <n v="2014"/>
    <n v="7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x v="0"/>
    <n v="1421095672"/>
    <n v="1417207672"/>
    <b v="0"/>
    <n v="10"/>
    <b v="0"/>
    <s v="technology"/>
    <x v="8"/>
    <d v="2015-01-12T20:47:52"/>
    <d v="2014-11-28T20:47:52"/>
    <n v="2014"/>
    <n v="28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x v="3"/>
    <n v="1438618170"/>
    <n v="1436026170"/>
    <b v="0"/>
    <n v="0"/>
    <b v="0"/>
    <s v="technology"/>
    <x v="8"/>
    <d v="2015-08-03T16:09:30"/>
    <d v="2015-07-04T16:09:30"/>
    <n v="2015"/>
    <n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x v="10"/>
    <n v="1486317653"/>
    <n v="1481133653"/>
    <b v="0"/>
    <n v="6"/>
    <b v="0"/>
    <s v="technology"/>
    <x v="8"/>
    <d v="2017-02-05T18:00:53"/>
    <d v="2016-12-07T18:00:53"/>
    <n v="2016"/>
    <n v="4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x v="0"/>
    <n v="1444876253"/>
    <n v="1442284253"/>
    <b v="0"/>
    <n v="36"/>
    <b v="0"/>
    <s v="technology"/>
    <x v="8"/>
    <d v="2015-10-15T02:30:53"/>
    <d v="2015-09-15T02:30:53"/>
    <n v="2015"/>
    <n v="7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x v="0"/>
    <n v="1481173140"/>
    <n v="1478016097"/>
    <b v="0"/>
    <n v="336"/>
    <b v="0"/>
    <s v="technology"/>
    <x v="8"/>
    <d v="2016-12-08T04:59:00"/>
    <d v="2016-11-01T16:01:37"/>
    <n v="2016"/>
    <n v="58"/>
  </r>
  <r>
    <n v="690"/>
    <s v="BLOXSHIELD"/>
    <s v="A radiation shield for your fitness tracker, smartwatch or other wearable smart device"/>
    <x v="22"/>
    <n v="2468"/>
    <x v="2"/>
    <s v="US"/>
    <x v="0"/>
    <n v="1473400800"/>
    <n v="1469718841"/>
    <b v="0"/>
    <n v="34"/>
    <b v="0"/>
    <s v="technology"/>
    <x v="8"/>
    <d v="2016-09-09T06:00:00"/>
    <d v="2016-07-28T15:14:01"/>
    <n v="2016"/>
    <n v="1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x v="0"/>
    <n v="1435711246"/>
    <n v="1433292046"/>
    <b v="0"/>
    <n v="10"/>
    <b v="0"/>
    <s v="technology"/>
    <x v="8"/>
    <d v="2015-07-01T00:40:46"/>
    <d v="2015-06-03T00:40:46"/>
    <n v="2015"/>
    <n v="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x v="1"/>
    <n v="1482397263"/>
    <n v="1479805263"/>
    <b v="0"/>
    <n v="201"/>
    <b v="0"/>
    <s v="technology"/>
    <x v="8"/>
    <d v="2016-12-22T09:01:03"/>
    <d v="2016-11-22T09:01:03"/>
    <n v="2016"/>
    <n v="7"/>
  </r>
  <r>
    <n v="693"/>
    <s v="Prana: Wearable for Breathing and Posture"/>
    <s v="Prana is the first wearable combining breath and posture tracking to make your sitting time count."/>
    <x v="57"/>
    <n v="35338"/>
    <x v="2"/>
    <s v="US"/>
    <x v="0"/>
    <n v="1430421827"/>
    <n v="1427829827"/>
    <b v="0"/>
    <n v="296"/>
    <b v="0"/>
    <s v="technology"/>
    <x v="8"/>
    <d v="2015-04-30T19:23:47"/>
    <d v="2015-03-31T19:23:47"/>
    <n v="2015"/>
    <n v="35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x v="0"/>
    <n v="1485964559"/>
    <n v="1483372559"/>
    <b v="0"/>
    <n v="7"/>
    <b v="0"/>
    <s v="technology"/>
    <x v="8"/>
    <d v="2017-02-01T15:55:59"/>
    <d v="2017-01-02T15:55:59"/>
    <n v="2017"/>
    <n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x v="0"/>
    <n v="1414758620"/>
    <n v="1412166620"/>
    <b v="0"/>
    <n v="7"/>
    <b v="0"/>
    <s v="technology"/>
    <x v="8"/>
    <d v="2014-10-31T12:30:20"/>
    <d v="2014-10-01T12:30:20"/>
    <n v="2014"/>
    <n v="1"/>
  </r>
  <r>
    <n v="696"/>
    <s v="trustee"/>
    <s v="Show your fidelity by wearing the Trustee rings! Show where you are (at)!"/>
    <x v="164"/>
    <n v="1"/>
    <x v="2"/>
    <s v="NL"/>
    <x v="3"/>
    <n v="1406326502"/>
    <n v="1403734502"/>
    <b v="0"/>
    <n v="1"/>
    <b v="0"/>
    <s v="technology"/>
    <x v="8"/>
    <d v="2014-07-25T22:15:02"/>
    <d v="2014-06-25T22:15:02"/>
    <n v="2014"/>
    <n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x v="3"/>
    <n v="1454502789"/>
    <n v="1453206789"/>
    <b v="0"/>
    <n v="114"/>
    <b v="0"/>
    <s v="technology"/>
    <x v="8"/>
    <d v="2016-02-03T12:33:09"/>
    <d v="2016-01-19T12:33:09"/>
    <n v="2016"/>
    <n v="46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x v="0"/>
    <n v="1411005600"/>
    <n v="1408141245"/>
    <b v="0"/>
    <n v="29"/>
    <b v="0"/>
    <s v="technology"/>
    <x v="8"/>
    <d v="2014-09-18T02:00:00"/>
    <d v="2014-08-15T22:20:45"/>
    <n v="2014"/>
    <n v="1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x v="0"/>
    <n v="1385136000"/>
    <n v="1381923548"/>
    <b v="0"/>
    <n v="890"/>
    <b v="0"/>
    <s v="technology"/>
    <x v="8"/>
    <d v="2013-11-22T16:00:00"/>
    <d v="2013-10-16T11:39:08"/>
    <n v="2013"/>
    <n v="82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x v="3"/>
    <n v="1484065881"/>
    <n v="1481473881"/>
    <b v="0"/>
    <n v="31"/>
    <b v="0"/>
    <s v="technology"/>
    <x v="8"/>
    <d v="2017-01-10T16:31:21"/>
    <d v="2016-12-11T16:31:21"/>
    <n v="2016"/>
    <n v="3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x v="1"/>
    <n v="1406130880"/>
    <n v="1403538880"/>
    <b v="0"/>
    <n v="21"/>
    <b v="0"/>
    <s v="technology"/>
    <x v="8"/>
    <d v="2014-07-23T15:54:40"/>
    <d v="2014-06-23T15:54:40"/>
    <n v="2014"/>
    <n v="27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x v="0"/>
    <n v="1480011987"/>
    <n v="1477416387"/>
    <b v="0"/>
    <n v="37"/>
    <b v="0"/>
    <s v="technology"/>
    <x v="8"/>
    <d v="2016-11-24T18:26:27"/>
    <d v="2016-10-25T17:26:27"/>
    <n v="2016"/>
    <n v="31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x v="0"/>
    <n v="1485905520"/>
    <n v="1481150949"/>
    <b v="0"/>
    <n v="7"/>
    <b v="0"/>
    <s v="technology"/>
    <x v="8"/>
    <d v="2017-01-31T23:32:00"/>
    <d v="2016-12-07T22:49:09"/>
    <n v="2016"/>
    <n v="6"/>
  </r>
  <r>
    <n v="704"/>
    <s v="ZNITCH- The Evolution in Helmet Safety"/>
    <s v="Turn you helmet into the safest helmet and don't worry about a thing,you will always have the right fit!!"/>
    <x v="56"/>
    <n v="481"/>
    <x v="2"/>
    <s v="CA"/>
    <x v="5"/>
    <n v="1487565468"/>
    <n v="1482381468"/>
    <b v="0"/>
    <n v="4"/>
    <b v="0"/>
    <s v="technology"/>
    <x v="8"/>
    <d v="2017-02-20T04:37:48"/>
    <d v="2016-12-22T04:37:48"/>
    <n v="2016"/>
    <n v="1"/>
  </r>
  <r>
    <n v="705"/>
    <s v="SomnoScope"/>
    <s v="The closest thing ever to the Holy Grail of wearables technology"/>
    <x v="57"/>
    <n v="977"/>
    <x v="2"/>
    <s v="NL"/>
    <x v="3"/>
    <n v="1484999278"/>
    <n v="1482407278"/>
    <b v="0"/>
    <n v="5"/>
    <b v="0"/>
    <s v="technology"/>
    <x v="8"/>
    <d v="2017-01-21T11:47:58"/>
    <d v="2016-12-22T11:47:58"/>
    <n v="2016"/>
    <n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x v="3"/>
    <n v="1481740740"/>
    <n v="1478130783"/>
    <b v="0"/>
    <n v="0"/>
    <b v="0"/>
    <s v="technology"/>
    <x v="8"/>
    <d v="2016-12-14T18:39:00"/>
    <d v="2016-11-02T23:53:03"/>
    <n v="2016"/>
    <n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x v="1"/>
    <n v="1483286127"/>
    <n v="1479830127"/>
    <b v="0"/>
    <n v="456"/>
    <b v="0"/>
    <s v="technology"/>
    <x v="8"/>
    <d v="2017-01-01T15:55:27"/>
    <d v="2016-11-22T15:55:27"/>
    <n v="2016"/>
    <n v="79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x v="1"/>
    <n v="1410616600"/>
    <n v="1405432600"/>
    <b v="0"/>
    <n v="369"/>
    <b v="0"/>
    <s v="technology"/>
    <x v="8"/>
    <d v="2014-09-13T13:56:40"/>
    <d v="2014-07-15T13:56:40"/>
    <n v="2014"/>
    <n v="22"/>
  </r>
  <r>
    <n v="709"/>
    <s v="lumiglove"/>
    <s v="A &quot;handheld&quot; light, which eases the way you illuminate objects and/or paths."/>
    <x v="36"/>
    <n v="61"/>
    <x v="2"/>
    <s v="US"/>
    <x v="0"/>
    <n v="1417741159"/>
    <n v="1415149159"/>
    <b v="0"/>
    <n v="2"/>
    <b v="0"/>
    <s v="technology"/>
    <x v="8"/>
    <d v="2014-12-05T00:59:19"/>
    <d v="2014-11-05T00:59:19"/>
    <n v="2014"/>
    <n v="0"/>
  </r>
  <r>
    <n v="710"/>
    <s v="Hate York Shirt 2.0"/>
    <s v="Shirts, so technologically advanced, they connect mentally to their audience upon sight."/>
    <x v="38"/>
    <n v="0"/>
    <x v="2"/>
    <s v="CA"/>
    <x v="5"/>
    <n v="1408495440"/>
    <n v="1405640302"/>
    <b v="0"/>
    <n v="0"/>
    <b v="0"/>
    <s v="technology"/>
    <x v="8"/>
    <d v="2014-08-20T00:44:00"/>
    <d v="2014-07-17T23:38:22"/>
    <n v="2014"/>
    <n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x v="3"/>
    <n v="1481716868"/>
    <n v="1478257268"/>
    <b v="0"/>
    <n v="338"/>
    <b v="0"/>
    <s v="technology"/>
    <x v="8"/>
    <d v="2016-12-14T12:01:08"/>
    <d v="2016-11-04T11:01:08"/>
    <n v="2016"/>
    <n v="3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x v="0"/>
    <n v="1455466832"/>
    <n v="1452874832"/>
    <b v="0"/>
    <n v="4"/>
    <b v="0"/>
    <s v="technology"/>
    <x v="8"/>
    <d v="2016-02-14T16:20:32"/>
    <d v="2016-01-15T16:20:32"/>
    <n v="2016"/>
    <n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x v="3"/>
    <n v="1465130532"/>
    <n v="1462538532"/>
    <b v="0"/>
    <n v="1"/>
    <b v="0"/>
    <s v="technology"/>
    <x v="8"/>
    <d v="2016-06-05T12:42:12"/>
    <d v="2016-05-06T12:42:12"/>
    <n v="2016"/>
    <n v="1"/>
  </r>
  <r>
    <n v="714"/>
    <s v="Prep Packs Survival Belt"/>
    <s v="The Prep Packs Survival Belt allows you to carry all of the essentials for outdoor survival inside your belt buckle"/>
    <x v="36"/>
    <n v="2249"/>
    <x v="2"/>
    <s v="US"/>
    <x v="0"/>
    <n v="1488308082"/>
    <n v="1483124082"/>
    <b v="0"/>
    <n v="28"/>
    <b v="0"/>
    <s v="technology"/>
    <x v="8"/>
    <d v="2017-02-28T18:54:42"/>
    <d v="2016-12-30T18:54:42"/>
    <n v="2016"/>
    <n v="15"/>
  </r>
  <r>
    <n v="715"/>
    <s v="Mouse^3"/>
    <s v="Mouse^3 is the next generation of input devices. With cursor control and customized gesture recognition, its applications are endless!"/>
    <x v="167"/>
    <n v="1389"/>
    <x v="2"/>
    <s v="US"/>
    <x v="0"/>
    <n v="1446693040"/>
    <n v="1443233440"/>
    <b v="0"/>
    <n v="12"/>
    <b v="0"/>
    <s v="technology"/>
    <x v="8"/>
    <d v="2015-11-05T03:10:40"/>
    <d v="2015-09-26T02:10:40"/>
    <n v="2015"/>
    <n v="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x v="0"/>
    <n v="1417392000"/>
    <n v="1414511307"/>
    <b v="0"/>
    <n v="16"/>
    <b v="0"/>
    <s v="technology"/>
    <x v="8"/>
    <d v="2014-12-01T00:00:00"/>
    <d v="2014-10-28T15:48:27"/>
    <n v="2014"/>
    <n v="10"/>
  </r>
  <r>
    <n v="717"/>
    <s v="cool air belt"/>
    <s v="Cool air flowing under clothing keeps you cool."/>
    <x v="57"/>
    <n v="305"/>
    <x v="2"/>
    <s v="US"/>
    <x v="0"/>
    <n v="1409949002"/>
    <n v="1407357002"/>
    <b v="0"/>
    <n v="4"/>
    <b v="0"/>
    <s v="technology"/>
    <x v="8"/>
    <d v="2014-09-05T20:30:02"/>
    <d v="2014-08-06T20:30:02"/>
    <n v="2014"/>
    <n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x v="0"/>
    <n v="1487397540"/>
    <n v="1484684247"/>
    <b v="0"/>
    <n v="4"/>
    <b v="0"/>
    <s v="technology"/>
    <x v="8"/>
    <d v="2017-02-18T05:59:00"/>
    <d v="2017-01-17T20:17:27"/>
    <n v="2017"/>
    <n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x v="0"/>
    <n v="1456189076"/>
    <n v="1454979476"/>
    <b v="0"/>
    <n v="10"/>
    <b v="0"/>
    <s v="technology"/>
    <x v="8"/>
    <d v="2016-02-23T00:57:56"/>
    <d v="2016-02-09T00:57:56"/>
    <n v="2016"/>
    <n v="1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x v="0"/>
    <n v="1327851291"/>
    <n v="1325432091"/>
    <b v="0"/>
    <n v="41"/>
    <b v="1"/>
    <s v="publishing"/>
    <x v="9"/>
    <d v="2012-01-29T15:34:51"/>
    <d v="2012-01-01T15:34:51"/>
    <n v="2012"/>
    <n v="144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x v="0"/>
    <n v="1406900607"/>
    <n v="1403012607"/>
    <b v="0"/>
    <n v="119"/>
    <b v="1"/>
    <s v="publishing"/>
    <x v="9"/>
    <d v="2014-08-01T13:43:27"/>
    <d v="2014-06-17T13:43:27"/>
    <n v="2014"/>
    <n v="122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x v="0"/>
    <n v="1333909178"/>
    <n v="1331320778"/>
    <b v="0"/>
    <n v="153"/>
    <b v="1"/>
    <s v="publishing"/>
    <x v="9"/>
    <d v="2012-04-08T18:19:38"/>
    <d v="2012-03-09T19:19:38"/>
    <n v="2012"/>
    <n v="132"/>
  </r>
  <r>
    <n v="723"/>
    <s v="The 2015 Pro Football Beast Book"/>
    <s v="The Definitive (and Slightly Ridiculous) Guide to Enjoying the 2015 Pro Football Season"/>
    <x v="10"/>
    <n v="5469"/>
    <x v="0"/>
    <s v="US"/>
    <x v="0"/>
    <n v="1438228740"/>
    <n v="1435606549"/>
    <b v="0"/>
    <n v="100"/>
    <b v="1"/>
    <s v="publishing"/>
    <x v="9"/>
    <d v="2015-07-30T03:59:00"/>
    <d v="2015-06-29T19:35:49"/>
    <n v="2015"/>
    <n v="10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x v="0"/>
    <n v="1309447163"/>
    <n v="1306855163"/>
    <b v="0"/>
    <n v="143"/>
    <b v="1"/>
    <s v="publishing"/>
    <x v="9"/>
    <d v="2011-06-30T15:19:23"/>
    <d v="2011-05-31T15:19:23"/>
    <n v="2011"/>
    <n v="105"/>
  </r>
  <r>
    <n v="725"/>
    <s v="The Year It All Made Sense"/>
    <s v="A true story about inspiration and survival - David Alfred George turns his powerful experience into a compelling vBook."/>
    <x v="22"/>
    <n v="20070"/>
    <x v="0"/>
    <s v="US"/>
    <x v="0"/>
    <n v="1450018912"/>
    <n v="1447426912"/>
    <b v="0"/>
    <n v="140"/>
    <b v="1"/>
    <s v="publishing"/>
    <x v="9"/>
    <d v="2015-12-13T15:01:52"/>
    <d v="2015-11-13T15:01:52"/>
    <n v="2015"/>
    <n v="10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x v="0"/>
    <n v="1365728487"/>
    <n v="1363136487"/>
    <b v="0"/>
    <n v="35"/>
    <b v="1"/>
    <s v="publishing"/>
    <x v="9"/>
    <d v="2013-04-12T01:01:27"/>
    <d v="2013-03-13T01:01:27"/>
    <n v="2013"/>
    <n v="101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x v="0"/>
    <n v="1358198400"/>
    <n v="1354580949"/>
    <b v="0"/>
    <n v="149"/>
    <b v="1"/>
    <s v="publishing"/>
    <x v="9"/>
    <d v="2013-01-14T21:20:00"/>
    <d v="2012-12-04T00:29:09"/>
    <n v="2012"/>
    <n v="156"/>
  </r>
  <r>
    <n v="728"/>
    <s v="The Age of the Platform: My Fourth Book"/>
    <s v="A big idea non-fiction book by an impatient three-time author and insomniac willing to bet on himself."/>
    <x v="51"/>
    <n v="7917.45"/>
    <x v="0"/>
    <s v="US"/>
    <x v="0"/>
    <n v="1313957157"/>
    <n v="1310069157"/>
    <b v="0"/>
    <n v="130"/>
    <b v="1"/>
    <s v="publishing"/>
    <x v="9"/>
    <d v="2011-08-21T20:05:57"/>
    <d v="2011-07-07T20:05:57"/>
    <n v="2011"/>
    <n v="10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x v="0"/>
    <n v="1348028861"/>
    <n v="1342844861"/>
    <b v="0"/>
    <n v="120"/>
    <b v="1"/>
    <s v="publishing"/>
    <x v="9"/>
    <d v="2012-09-19T04:27:41"/>
    <d v="2012-07-21T04:27:41"/>
    <n v="2012"/>
    <n v="131"/>
  </r>
  <r>
    <n v="730"/>
    <s v="Encyclopedia of Surfing"/>
    <s v="A Massive but Cheerful Online Digital Archive of Surfing"/>
    <x v="22"/>
    <n v="26438"/>
    <x v="0"/>
    <s v="US"/>
    <x v="0"/>
    <n v="1323280391"/>
    <n v="1320688391"/>
    <b v="0"/>
    <n v="265"/>
    <b v="1"/>
    <s v="publishing"/>
    <x v="9"/>
    <d v="2011-12-07T17:53:11"/>
    <d v="2011-11-07T17:53:11"/>
    <n v="2011"/>
    <n v="132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x v="0"/>
    <n v="1327212000"/>
    <n v="1322852747"/>
    <b v="0"/>
    <n v="71"/>
    <b v="1"/>
    <s v="publishing"/>
    <x v="9"/>
    <d v="2012-01-22T06:00:00"/>
    <d v="2011-12-02T19:05:47"/>
    <n v="2011"/>
    <n v="12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x v="1"/>
    <n v="1380449461"/>
    <n v="1375265461"/>
    <b v="0"/>
    <n v="13"/>
    <b v="1"/>
    <s v="publishing"/>
    <x v="9"/>
    <d v="2013-09-29T10:11:01"/>
    <d v="2013-07-31T10:11:01"/>
    <n v="2013"/>
    <n v="16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x v="1"/>
    <n v="1387533892"/>
    <n v="1384941892"/>
    <b v="0"/>
    <n v="169"/>
    <b v="1"/>
    <s v="publishing"/>
    <x v="9"/>
    <d v="2013-12-20T10:04:52"/>
    <d v="2013-11-20T10:04:52"/>
    <n v="2013"/>
    <n v="120"/>
  </r>
  <r>
    <n v="734"/>
    <s v="Sideswiped"/>
    <s v="Sideswiped is my story of growing in and trusting God through the mess and mysteries of life."/>
    <x v="0"/>
    <n v="10670"/>
    <x v="0"/>
    <s v="CA"/>
    <x v="5"/>
    <n v="1431147600"/>
    <n v="1428465420"/>
    <b v="0"/>
    <n v="57"/>
    <b v="1"/>
    <s v="publishing"/>
    <x v="9"/>
    <d v="2015-05-09T05:00:00"/>
    <d v="2015-04-08T03:57:00"/>
    <n v="2015"/>
    <n v="126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x v="0"/>
    <n v="1417653540"/>
    <n v="1414975346"/>
    <b v="0"/>
    <n v="229"/>
    <b v="1"/>
    <s v="publishing"/>
    <x v="9"/>
    <d v="2014-12-04T00:39:00"/>
    <d v="2014-11-03T00:42:26"/>
    <n v="2014"/>
    <n v="11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x v="0"/>
    <n v="1385009940"/>
    <n v="1383327440"/>
    <b v="0"/>
    <n v="108"/>
    <b v="1"/>
    <s v="publishing"/>
    <x v="9"/>
    <d v="2013-11-21T04:59:00"/>
    <d v="2013-11-01T17:37:20"/>
    <n v="2013"/>
    <n v="315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x v="0"/>
    <n v="1392408000"/>
    <n v="1390890987"/>
    <b v="0"/>
    <n v="108"/>
    <b v="1"/>
    <s v="publishing"/>
    <x v="9"/>
    <d v="2014-02-14T20:00:00"/>
    <d v="2014-01-28T06:36:27"/>
    <n v="2014"/>
    <n v="122"/>
  </r>
  <r>
    <n v="738"/>
    <s v="Under the Sour Sun: Hunger through the Eyes of a Child"/>
    <s v="The true story of a child's struggle with hunger, poverty, and war in El Salvador."/>
    <x v="15"/>
    <n v="1601"/>
    <x v="0"/>
    <s v="US"/>
    <x v="0"/>
    <n v="1417409940"/>
    <n v="1414765794"/>
    <b v="0"/>
    <n v="41"/>
    <b v="1"/>
    <s v="publishing"/>
    <x v="9"/>
    <d v="2014-12-01T04:59:00"/>
    <d v="2014-10-31T14:29:54"/>
    <n v="2014"/>
    <n v="107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x v="0"/>
    <n v="1407758629"/>
    <n v="1404907429"/>
    <b v="0"/>
    <n v="139"/>
    <b v="1"/>
    <s v="publishing"/>
    <x v="9"/>
    <d v="2014-08-11T12:03:49"/>
    <d v="2014-07-09T12:03:49"/>
    <n v="2014"/>
    <n v="158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x v="0"/>
    <n v="1434857482"/>
    <n v="1433647882"/>
    <b v="0"/>
    <n v="19"/>
    <b v="1"/>
    <s v="publishing"/>
    <x v="9"/>
    <d v="2015-06-21T03:31:22"/>
    <d v="2015-06-07T03:31:22"/>
    <n v="2015"/>
    <n v="107"/>
  </r>
  <r>
    <n v="741"/>
    <s v="reVILNA: the vilna ghetto project"/>
    <s v="A revolutionary digital mapping project of the Vilna Ghetto"/>
    <x v="93"/>
    <n v="13293.8"/>
    <x v="0"/>
    <s v="US"/>
    <x v="0"/>
    <n v="1370964806"/>
    <n v="1367940806"/>
    <b v="0"/>
    <n v="94"/>
    <b v="1"/>
    <s v="publishing"/>
    <x v="9"/>
    <d v="2013-06-11T15:33:26"/>
    <d v="2013-05-07T15:33:26"/>
    <n v="2013"/>
    <n v="102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x v="0"/>
    <n v="1395435712"/>
    <n v="1392847312"/>
    <b v="0"/>
    <n v="23"/>
    <b v="1"/>
    <s v="publishing"/>
    <x v="9"/>
    <d v="2014-03-21T21:01:52"/>
    <d v="2014-02-19T22:01:52"/>
    <n v="2014"/>
    <n v="111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x v="0"/>
    <n v="1334610000"/>
    <n v="1332435685"/>
    <b v="0"/>
    <n v="15"/>
    <b v="1"/>
    <s v="publishing"/>
    <x v="9"/>
    <d v="2012-04-16T21:00:00"/>
    <d v="2012-03-22T17:01:25"/>
    <n v="2012"/>
    <n v="148"/>
  </r>
  <r>
    <n v="744"/>
    <s v="A Revolutionary Leadership Resource Book"/>
    <s v="Join others to help create a world that is possible -- in your workplace, community and society!"/>
    <x v="10"/>
    <n v="5116"/>
    <x v="0"/>
    <s v="US"/>
    <x v="0"/>
    <n v="1355439503"/>
    <n v="1352847503"/>
    <b v="0"/>
    <n v="62"/>
    <b v="1"/>
    <s v="publishing"/>
    <x v="9"/>
    <d v="2012-12-13T22:58:23"/>
    <d v="2012-11-13T22:58:23"/>
    <n v="2012"/>
    <n v="102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x v="0"/>
    <n v="1367588645"/>
    <n v="1364996645"/>
    <b v="0"/>
    <n v="74"/>
    <b v="1"/>
    <s v="publishing"/>
    <x v="9"/>
    <d v="2013-05-03T13:44:05"/>
    <d v="2013-04-03T13:44:05"/>
    <n v="2013"/>
    <n v="179"/>
  </r>
  <r>
    <n v="746"/>
    <s v="Attention: People With Body Parts"/>
    <s v="This is a book of letters. Letters to our body parts."/>
    <x v="174"/>
    <n v="3318"/>
    <x v="0"/>
    <s v="US"/>
    <x v="0"/>
    <n v="1348372740"/>
    <n v="1346806909"/>
    <b v="0"/>
    <n v="97"/>
    <b v="1"/>
    <s v="publishing"/>
    <x v="9"/>
    <d v="2012-09-23T03:59:00"/>
    <d v="2012-09-05T01:01:49"/>
    <n v="2012"/>
    <n v="111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x v="3"/>
    <n v="1421319240"/>
    <n v="1418649019"/>
    <b v="0"/>
    <n v="55"/>
    <b v="1"/>
    <s v="publishing"/>
    <x v="9"/>
    <d v="2015-01-15T10:54:00"/>
    <d v="2014-12-15T13:10:19"/>
    <n v="2014"/>
    <n v="1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x v="0"/>
    <n v="1407701966"/>
    <n v="1405109966"/>
    <b v="0"/>
    <n v="44"/>
    <b v="1"/>
    <s v="publishing"/>
    <x v="9"/>
    <d v="2014-08-10T20:19:26"/>
    <d v="2014-07-11T20:19:26"/>
    <n v="2014"/>
    <n v="100"/>
  </r>
  <r>
    <n v="749"/>
    <s v="chartwellwest.com"/>
    <s v="A place for rational, fact and data based non-partisan political and societal commentary on things that matter to Americans."/>
    <x v="3"/>
    <n v="10556"/>
    <x v="0"/>
    <s v="US"/>
    <x v="0"/>
    <n v="1485642930"/>
    <n v="1483050930"/>
    <b v="0"/>
    <n v="110"/>
    <b v="1"/>
    <s v="publishing"/>
    <x v="9"/>
    <d v="2017-01-28T22:35:30"/>
    <d v="2016-12-29T22:35:30"/>
    <n v="2016"/>
    <n v="106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x v="0"/>
    <n v="1361739872"/>
    <n v="1359147872"/>
    <b v="0"/>
    <n v="59"/>
    <b v="1"/>
    <s v="publishing"/>
    <x v="9"/>
    <d v="2013-02-24T21:04:32"/>
    <d v="2013-01-25T21:04:32"/>
    <n v="2013"/>
    <n v="103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x v="0"/>
    <n v="1312470475"/>
    <n v="1308496075"/>
    <b v="0"/>
    <n v="62"/>
    <b v="1"/>
    <s v="publishing"/>
    <x v="9"/>
    <d v="2011-08-04T15:07:55"/>
    <d v="2011-06-19T15:07:55"/>
    <n v="2011"/>
    <n v="11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x v="2"/>
    <n v="1476615600"/>
    <n v="1474884417"/>
    <b v="0"/>
    <n v="105"/>
    <b v="1"/>
    <s v="publishing"/>
    <x v="9"/>
    <d v="2016-10-16T11:00:00"/>
    <d v="2016-09-26T10:06:57"/>
    <n v="2016"/>
    <n v="11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x v="0"/>
    <n v="1423922991"/>
    <n v="1421330991"/>
    <b v="0"/>
    <n v="26"/>
    <b v="1"/>
    <s v="publishing"/>
    <x v="9"/>
    <d v="2015-02-14T14:09:51"/>
    <d v="2015-01-15T14:09:51"/>
    <n v="2015"/>
    <n v="128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x v="0"/>
    <n v="1357408721"/>
    <n v="1354816721"/>
    <b v="0"/>
    <n v="49"/>
    <b v="1"/>
    <s v="publishing"/>
    <x v="9"/>
    <d v="2013-01-05T17:58:41"/>
    <d v="2012-12-06T17:58:41"/>
    <n v="2012"/>
    <n v="10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x v="0"/>
    <n v="1369010460"/>
    <n v="1366381877"/>
    <b v="0"/>
    <n v="68"/>
    <b v="1"/>
    <s v="publishing"/>
    <x v="9"/>
    <d v="2013-05-20T00:41:00"/>
    <d v="2013-04-19T14:31:17"/>
    <n v="2013"/>
    <n v="102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x v="0"/>
    <n v="1303147459"/>
    <n v="1297880659"/>
    <b v="0"/>
    <n v="22"/>
    <b v="1"/>
    <s v="publishing"/>
    <x v="9"/>
    <d v="2011-04-18T17:24:19"/>
    <d v="2011-02-16T18:24:19"/>
    <n v="2011"/>
    <n v="118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x v="0"/>
    <n v="1354756714"/>
    <n v="1353547114"/>
    <b v="0"/>
    <n v="18"/>
    <b v="1"/>
    <s v="publishing"/>
    <x v="9"/>
    <d v="2012-12-06T01:18:34"/>
    <d v="2012-11-22T01:18:34"/>
    <n v="2012"/>
    <n v="238"/>
  </r>
  <r>
    <n v="758"/>
    <s v="Publish Waiting On Humanity"/>
    <s v="I am publishing my book, Waiting on Humanity and need some finishing funds to do so."/>
    <x v="30"/>
    <n v="2550"/>
    <x v="0"/>
    <s v="US"/>
    <x v="0"/>
    <n v="1286568268"/>
    <n v="1283976268"/>
    <b v="0"/>
    <n v="19"/>
    <b v="1"/>
    <s v="publishing"/>
    <x v="9"/>
    <d v="2010-10-08T20:04:28"/>
    <d v="2010-09-08T20:04:28"/>
    <n v="2010"/>
    <n v="102"/>
  </r>
  <r>
    <n v="759"/>
    <s v="Wild Ruins"/>
    <s v="Help me search for the lost ruins of the UK. A unique guide to  lesser known and somewhat known ruins of Britain."/>
    <x v="10"/>
    <n v="5096"/>
    <x v="0"/>
    <s v="GB"/>
    <x v="1"/>
    <n v="1404892539"/>
    <n v="1401436539"/>
    <b v="0"/>
    <n v="99"/>
    <b v="1"/>
    <s v="publishing"/>
    <x v="9"/>
    <d v="2014-07-09T07:55:39"/>
    <d v="2014-05-30T07:55:39"/>
    <n v="2014"/>
    <n v="102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x v="0"/>
    <n v="1480188013"/>
    <n v="1477592413"/>
    <b v="0"/>
    <n v="0"/>
    <b v="0"/>
    <s v="publishing"/>
    <x v="10"/>
    <d v="2016-11-26T19:20:13"/>
    <d v="2016-10-27T18:20:13"/>
    <n v="2016"/>
    <n v="0"/>
  </r>
  <r>
    <n v="761"/>
    <s v="DONE WITH DEATH"/>
    <s v="The day Chuck died was the day everything changed. Now he has to save the afterlife from extinction or die again trying."/>
    <x v="10"/>
    <n v="235"/>
    <x v="2"/>
    <s v="US"/>
    <x v="0"/>
    <n v="1391364126"/>
    <n v="1388772126"/>
    <b v="0"/>
    <n v="6"/>
    <b v="0"/>
    <s v="publishing"/>
    <x v="10"/>
    <d v="2014-02-02T18:02:06"/>
    <d v="2014-01-03T18:02:06"/>
    <n v="2014"/>
    <n v="5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x v="10"/>
    <n v="1480831200"/>
    <n v="1479328570"/>
    <b v="0"/>
    <n v="0"/>
    <b v="0"/>
    <s v="publishing"/>
    <x v="10"/>
    <d v="2016-12-04T06:00:00"/>
    <d v="2016-11-16T20:36:10"/>
    <n v="2016"/>
    <n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x v="1"/>
    <n v="1376563408"/>
    <n v="1373971408"/>
    <b v="0"/>
    <n v="1"/>
    <b v="0"/>
    <s v="publishing"/>
    <x v="10"/>
    <d v="2013-08-15T10:43:28"/>
    <d v="2013-07-16T10:43:28"/>
    <n v="2013"/>
    <n v="0"/>
  </r>
  <r>
    <n v="764"/>
    <s v="[JOE]KES"/>
    <s v="[JOE]KES is a book full of over 200 original, sometimes funny, pun-ish Joekes. If you hate the book, use it as a coster!"/>
    <x v="10"/>
    <n v="0"/>
    <x v="2"/>
    <s v="US"/>
    <x v="0"/>
    <n v="1441858161"/>
    <n v="1439266161"/>
    <b v="0"/>
    <n v="0"/>
    <b v="0"/>
    <s v="publishing"/>
    <x v="10"/>
    <d v="2015-09-10T04:09:21"/>
    <d v="2015-08-11T04:09:21"/>
    <n v="2015"/>
    <n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x v="0"/>
    <n v="1413723684"/>
    <n v="1411131684"/>
    <b v="0"/>
    <n v="44"/>
    <b v="0"/>
    <s v="publishing"/>
    <x v="10"/>
    <d v="2014-10-19T13:01:24"/>
    <d v="2014-09-19T13:01:24"/>
    <n v="2014"/>
    <n v="36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x v="5"/>
    <n v="1424112483"/>
    <n v="1421520483"/>
    <b v="0"/>
    <n v="0"/>
    <b v="0"/>
    <s v="publishing"/>
    <x v="10"/>
    <d v="2015-02-16T18:48:03"/>
    <d v="2015-01-17T18:48:03"/>
    <n v="2015"/>
    <n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x v="0"/>
    <n v="1432178810"/>
    <n v="1429586810"/>
    <b v="0"/>
    <n v="3"/>
    <b v="0"/>
    <s v="publishing"/>
    <x v="10"/>
    <d v="2015-05-21T03:26:50"/>
    <d v="2015-04-21T03:26:50"/>
    <n v="2015"/>
    <n v="4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x v="0"/>
    <n v="1387169890"/>
    <n v="1384577890"/>
    <b v="0"/>
    <n v="0"/>
    <b v="0"/>
    <s v="publishing"/>
    <x v="10"/>
    <d v="2013-12-16T04:58:10"/>
    <d v="2013-11-16T04:58:10"/>
    <n v="2013"/>
    <n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x v="0"/>
    <n v="1388102094"/>
    <n v="1385510094"/>
    <b v="0"/>
    <n v="52"/>
    <b v="0"/>
    <s v="publishing"/>
    <x v="10"/>
    <d v="2013-12-26T23:54:54"/>
    <d v="2013-11-26T23:54:54"/>
    <n v="2013"/>
    <n v="41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x v="0"/>
    <n v="1361750369"/>
    <n v="1358294369"/>
    <b v="0"/>
    <n v="0"/>
    <b v="0"/>
    <s v="publishing"/>
    <x v="10"/>
    <d v="2013-02-24T23:59:29"/>
    <d v="2013-01-15T23:59:29"/>
    <n v="2013"/>
    <n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x v="0"/>
    <n v="1454183202"/>
    <n v="1449863202"/>
    <b v="0"/>
    <n v="1"/>
    <b v="0"/>
    <s v="publishing"/>
    <x v="10"/>
    <d v="2016-01-30T19:46:42"/>
    <d v="2015-12-11T19:46:42"/>
    <n v="2015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x v="0"/>
    <n v="1257047940"/>
    <n v="1252718519"/>
    <b v="0"/>
    <n v="1"/>
    <b v="0"/>
    <s v="publishing"/>
    <x v="10"/>
    <d v="2009-11-01T03:59:00"/>
    <d v="2009-09-12T01:21:59"/>
    <n v="2009"/>
    <n v="3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x v="1"/>
    <n v="1431298860"/>
    <n v="1428341985"/>
    <b v="0"/>
    <n v="2"/>
    <b v="0"/>
    <s v="publishing"/>
    <x v="10"/>
    <d v="2015-05-10T23:01:00"/>
    <d v="2015-04-06T17:39:45"/>
    <n v="2015"/>
    <n v="1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x v="0"/>
    <n v="1393181018"/>
    <n v="1390589018"/>
    <b v="0"/>
    <n v="9"/>
    <b v="0"/>
    <s v="publishing"/>
    <x v="10"/>
    <d v="2014-02-23T18:43:38"/>
    <d v="2014-01-24T18:43:38"/>
    <n v="2014"/>
    <n v="7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x v="0"/>
    <n v="1323998795"/>
    <n v="1321406795"/>
    <b v="0"/>
    <n v="5"/>
    <b v="0"/>
    <s v="publishing"/>
    <x v="10"/>
    <d v="2011-12-16T01:26:35"/>
    <d v="2011-11-16T01:26:35"/>
    <n v="2011"/>
    <n v="2"/>
  </r>
  <r>
    <n v="776"/>
    <s v="Run Ragged"/>
    <s v="Would anything change if women were in charge? Book Clubs, readers, and critics herald the latest by award-winning author, Aguila."/>
    <x v="39"/>
    <n v="3598"/>
    <x v="2"/>
    <s v="US"/>
    <x v="0"/>
    <n v="1444539600"/>
    <n v="1441297645"/>
    <b v="0"/>
    <n v="57"/>
    <b v="0"/>
    <s v="publishing"/>
    <x v="10"/>
    <d v="2015-10-11T05:00:00"/>
    <d v="2015-09-03T16:27:25"/>
    <n v="2015"/>
    <n v="51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x v="0"/>
    <n v="1375313577"/>
    <n v="1372721577"/>
    <b v="0"/>
    <n v="3"/>
    <b v="0"/>
    <s v="publishing"/>
    <x v="10"/>
    <d v="2013-07-31T23:32:57"/>
    <d v="2013-07-01T23:32:57"/>
    <n v="2013"/>
    <n v="1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x v="0"/>
    <n v="1398876680"/>
    <n v="1396284680"/>
    <b v="0"/>
    <n v="1"/>
    <b v="0"/>
    <s v="publishing"/>
    <x v="10"/>
    <d v="2014-04-30T16:51:20"/>
    <d v="2014-03-31T16:51:20"/>
    <n v="2014"/>
    <n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x v="0"/>
    <n v="1287115200"/>
    <n v="1284567905"/>
    <b v="0"/>
    <n v="6"/>
    <b v="0"/>
    <s v="publishing"/>
    <x v="10"/>
    <d v="2010-10-15T04:00:00"/>
    <d v="2010-09-15T16:25:05"/>
    <n v="2010"/>
    <n v="3"/>
  </r>
  <r>
    <n v="780"/>
    <s v="Wess Meets West - Press Our New Album on CD!"/>
    <s v="We are finishing up recording our new record and we would like help with its physical CD release."/>
    <x v="28"/>
    <n v="1040"/>
    <x v="0"/>
    <s v="US"/>
    <x v="0"/>
    <n v="1304439025"/>
    <n v="1301847025"/>
    <b v="0"/>
    <n v="27"/>
    <b v="1"/>
    <s v="music"/>
    <x v="11"/>
    <d v="2011-05-03T16:10:25"/>
    <d v="2011-04-03T16:10:25"/>
    <n v="2011"/>
    <n v="104"/>
  </r>
  <r>
    <n v="781"/>
    <s v="Touring the United States This July"/>
    <s v="&quot;WE ARE ON A MISSION TO TOUR THE UNITED STATES NON-STOP. TO DO SO WE NEED TO PURCHASE A NEW VAN.&quot;"/>
    <x v="134"/>
    <n v="1065.23"/>
    <x v="0"/>
    <s v="US"/>
    <x v="0"/>
    <n v="1370649674"/>
    <n v="1368057674"/>
    <b v="0"/>
    <n v="25"/>
    <b v="1"/>
    <s v="music"/>
    <x v="11"/>
    <d v="2013-06-08T00:01:14"/>
    <d v="2013-05-09T00:01:14"/>
    <n v="2013"/>
    <n v="133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x v="0"/>
    <n v="1345918302"/>
    <n v="1343326302"/>
    <b v="0"/>
    <n v="14"/>
    <b v="1"/>
    <s v="music"/>
    <x v="11"/>
    <d v="2012-08-25T18:11:42"/>
    <d v="2012-07-26T18:11:42"/>
    <n v="2012"/>
    <n v="10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x v="0"/>
    <n v="1335564000"/>
    <n v="1332182049"/>
    <b v="0"/>
    <n v="35"/>
    <b v="1"/>
    <s v="music"/>
    <x v="11"/>
    <d v="2012-04-27T22:00:00"/>
    <d v="2012-03-19T18:34:09"/>
    <n v="2012"/>
    <n v="148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x v="0"/>
    <n v="1395023719"/>
    <n v="1391571319"/>
    <b v="0"/>
    <n v="10"/>
    <b v="1"/>
    <s v="music"/>
    <x v="11"/>
    <d v="2014-03-17T02:35:19"/>
    <d v="2014-02-05T03:35:19"/>
    <n v="2014"/>
    <n v="10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x v="0"/>
    <n v="1362060915"/>
    <n v="1359468915"/>
    <b v="0"/>
    <n v="29"/>
    <b v="1"/>
    <s v="music"/>
    <x v="11"/>
    <d v="2013-02-28T14:15:15"/>
    <d v="2013-01-29T14:15:15"/>
    <n v="2013"/>
    <n v="181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x v="0"/>
    <n v="1336751220"/>
    <n v="1331774434"/>
    <b v="0"/>
    <n v="44"/>
    <b v="1"/>
    <s v="music"/>
    <x v="11"/>
    <d v="2012-05-11T15:47:00"/>
    <d v="2012-03-15T01:20:34"/>
    <n v="2012"/>
    <n v="143"/>
  </r>
  <r>
    <n v="787"/>
    <s v="Mahayla CD Pressing"/>
    <s v="We've made our goal with your help. Thanks so much! This is a great time to pre-purchase the album and get some extra perks."/>
    <x v="38"/>
    <n v="1370"/>
    <x v="0"/>
    <s v="US"/>
    <x v="0"/>
    <n v="1383318226"/>
    <n v="1380726226"/>
    <b v="0"/>
    <n v="17"/>
    <b v="1"/>
    <s v="music"/>
    <x v="11"/>
    <d v="2013-11-01T15:03:46"/>
    <d v="2013-10-02T15:03:46"/>
    <n v="2013"/>
    <n v="11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x v="0"/>
    <n v="1341633540"/>
    <n v="1338336588"/>
    <b v="0"/>
    <n v="34"/>
    <b v="1"/>
    <s v="music"/>
    <x v="11"/>
    <d v="2012-07-07T03:59:00"/>
    <d v="2012-05-30T00:09:48"/>
    <n v="2012"/>
    <n v="204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x v="0"/>
    <n v="1358755140"/>
    <n v="1357187280"/>
    <b v="0"/>
    <n v="14"/>
    <b v="1"/>
    <s v="music"/>
    <x v="11"/>
    <d v="2013-01-21T07:59:00"/>
    <d v="2013-01-03T04:28:00"/>
    <n v="2013"/>
    <n v="10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x v="0"/>
    <n v="1359680939"/>
    <n v="1357088939"/>
    <b v="0"/>
    <n v="156"/>
    <b v="1"/>
    <s v="music"/>
    <x v="11"/>
    <d v="2013-02-01T01:08:59"/>
    <d v="2013-01-02T01:08:59"/>
    <n v="2013"/>
    <n v="14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x v="0"/>
    <n v="1384322340"/>
    <n v="1381430646"/>
    <b v="0"/>
    <n v="128"/>
    <b v="1"/>
    <s v="music"/>
    <x v="11"/>
    <d v="2013-11-13T05:59:00"/>
    <d v="2013-10-10T18:44:06"/>
    <n v="2013"/>
    <n v="104"/>
  </r>
  <r>
    <n v="792"/>
    <s v="&quot;Believable Lies&quot; - The Album"/>
    <s v="Rock n' Roll about the intersection of lies and belief: the Believable Lie."/>
    <x v="30"/>
    <n v="2511.11"/>
    <x v="0"/>
    <s v="US"/>
    <x v="0"/>
    <n v="1383861483"/>
    <n v="1381265883"/>
    <b v="0"/>
    <n v="60"/>
    <b v="1"/>
    <s v="music"/>
    <x v="11"/>
    <d v="2013-11-07T21:58:03"/>
    <d v="2013-10-08T20:58:03"/>
    <n v="2013"/>
    <n v="10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x v="0"/>
    <n v="1372827540"/>
    <n v="1371491244"/>
    <b v="0"/>
    <n v="32"/>
    <b v="1"/>
    <s v="music"/>
    <x v="11"/>
    <d v="2013-07-03T04:59:00"/>
    <d v="2013-06-17T17:47:24"/>
    <n v="2013"/>
    <n v="103"/>
  </r>
  <r>
    <n v="794"/>
    <s v="Begins Again"/>
    <s v="The Brian Davis Band is a group of friends that want to share their lives and experiences through music that connects with people."/>
    <x v="6"/>
    <n v="8425"/>
    <x v="0"/>
    <s v="US"/>
    <x v="0"/>
    <n v="1315242360"/>
    <n v="1310438737"/>
    <b v="0"/>
    <n v="53"/>
    <b v="1"/>
    <s v="music"/>
    <x v="11"/>
    <d v="2011-09-05T17:06:00"/>
    <d v="2011-07-12T02:45:37"/>
    <n v="2011"/>
    <n v="105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x v="0"/>
    <n v="1333774740"/>
    <n v="1330094566"/>
    <b v="0"/>
    <n v="184"/>
    <b v="1"/>
    <s v="music"/>
    <x v="11"/>
    <d v="2012-04-07T04:59:00"/>
    <d v="2012-02-24T14:42:46"/>
    <n v="2012"/>
    <n v="112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x v="0"/>
    <n v="1379279400"/>
    <n v="1376687485"/>
    <b v="0"/>
    <n v="90"/>
    <b v="1"/>
    <s v="music"/>
    <x v="11"/>
    <d v="2013-09-15T21:10:00"/>
    <d v="2013-08-16T21:11:25"/>
    <n v="2013"/>
    <n v="101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x v="0"/>
    <n v="1335672000"/>
    <n v="1332978688"/>
    <b v="0"/>
    <n v="71"/>
    <b v="1"/>
    <s v="music"/>
    <x v="11"/>
    <d v="2012-04-29T04:00:00"/>
    <d v="2012-03-28T23:51:28"/>
    <n v="2012"/>
    <n v="108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x v="0"/>
    <n v="1412086187"/>
    <n v="1409494187"/>
    <b v="0"/>
    <n v="87"/>
    <b v="1"/>
    <s v="music"/>
    <x v="11"/>
    <d v="2014-09-30T14:09:47"/>
    <d v="2014-08-31T14:09:47"/>
    <n v="2014"/>
    <n v="115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x v="0"/>
    <n v="1335542446"/>
    <n v="1332950446"/>
    <b v="0"/>
    <n v="28"/>
    <b v="1"/>
    <s v="music"/>
    <x v="11"/>
    <d v="2012-04-27T16:00:46"/>
    <d v="2012-03-28T16:00:46"/>
    <n v="2012"/>
    <n v="100"/>
  </r>
  <r>
    <n v="800"/>
    <s v="LF4 WildFire"/>
    <s v="Scotland's premier classic rock and metal festival, 3 days, 3-4 stages, family friendly,  for people of all ages"/>
    <x v="15"/>
    <n v="2282"/>
    <x v="0"/>
    <s v="GB"/>
    <x v="1"/>
    <n v="1410431054"/>
    <n v="1407839054"/>
    <b v="0"/>
    <n v="56"/>
    <b v="1"/>
    <s v="music"/>
    <x v="11"/>
    <d v="2014-09-11T10:24:14"/>
    <d v="2014-08-12T10:24:14"/>
    <n v="2014"/>
    <n v="152"/>
  </r>
  <r>
    <n v="801"/>
    <s v="SLUTEVER DO AMERICA TOUR"/>
    <s v="ALL WE WANT TO DO IS DRIVE AROUND AMERICA AND PLAY A BUNCH OF SHOWS, BUT WE DON'T HAVE ANY MONEY..."/>
    <x v="13"/>
    <n v="2230.4299999999998"/>
    <x v="0"/>
    <s v="US"/>
    <x v="0"/>
    <n v="1309547120"/>
    <n v="1306955120"/>
    <b v="0"/>
    <n v="51"/>
    <b v="1"/>
    <s v="music"/>
    <x v="11"/>
    <d v="2011-07-01T19:05:20"/>
    <d v="2011-06-01T19:05:20"/>
    <n v="2011"/>
    <n v="112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x v="0"/>
    <n v="1347854700"/>
    <n v="1343867524"/>
    <b v="0"/>
    <n v="75"/>
    <b v="1"/>
    <s v="music"/>
    <x v="11"/>
    <d v="2012-09-17T04:05:00"/>
    <d v="2012-08-02T00:32:04"/>
    <n v="2012"/>
    <n v="10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x v="0"/>
    <n v="1306630800"/>
    <n v="1304376478"/>
    <b v="0"/>
    <n v="38"/>
    <b v="1"/>
    <s v="music"/>
    <x v="11"/>
    <d v="2011-05-29T01:00:00"/>
    <d v="2011-05-02T22:47:58"/>
    <n v="2011"/>
    <n v="12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x v="0"/>
    <n v="1311393540"/>
    <n v="1309919526"/>
    <b v="0"/>
    <n v="18"/>
    <b v="1"/>
    <s v="music"/>
    <x v="11"/>
    <d v="2011-07-23T03:59:00"/>
    <d v="2011-07-06T02:32:06"/>
    <n v="2011"/>
    <n v="1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x v="0"/>
    <n v="1310857200"/>
    <n v="1306525512"/>
    <b v="0"/>
    <n v="54"/>
    <b v="1"/>
    <s v="music"/>
    <x v="11"/>
    <d v="2011-07-16T23:00:00"/>
    <d v="2011-05-27T19:45:12"/>
    <n v="2011"/>
    <n v="105"/>
  </r>
  <r>
    <n v="806"/>
    <s v="Golden Animals NEW Album!"/>
    <s v="Help Golden Animals finish their NEW Album!"/>
    <x v="6"/>
    <n v="8355"/>
    <x v="0"/>
    <s v="US"/>
    <x v="0"/>
    <n v="1315413339"/>
    <n v="1312821339"/>
    <b v="0"/>
    <n v="71"/>
    <b v="1"/>
    <s v="music"/>
    <x v="11"/>
    <d v="2011-09-07T16:35:39"/>
    <d v="2011-08-08T16:35:39"/>
    <n v="2011"/>
    <n v="104"/>
  </r>
  <r>
    <n v="807"/>
    <s v="Sic Vita - New EP Release - 2017"/>
    <s v="Join the Sic Vita family and lend a hand as we create a new album!"/>
    <x v="23"/>
    <n v="4205"/>
    <x v="0"/>
    <s v="US"/>
    <x v="0"/>
    <n v="1488333600"/>
    <n v="1485270311"/>
    <b v="0"/>
    <n v="57"/>
    <b v="1"/>
    <s v="music"/>
    <x v="11"/>
    <d v="2017-03-01T02:00:00"/>
    <d v="2017-01-24T15:05:11"/>
    <n v="2017"/>
    <n v="105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x v="5"/>
    <n v="1419224340"/>
    <n v="1416363886"/>
    <b v="0"/>
    <n v="43"/>
    <b v="1"/>
    <s v="music"/>
    <x v="11"/>
    <d v="2014-12-22T04:59:00"/>
    <d v="2014-11-19T02:24:46"/>
    <n v="2014"/>
    <n v="100"/>
  </r>
  <r>
    <n v="809"/>
    <s v="Peter's New Album!!"/>
    <s v="Acknowledged songwriter looking to record album of new songs to secure a Publishing Contract"/>
    <x v="23"/>
    <n v="4151"/>
    <x v="0"/>
    <s v="US"/>
    <x v="0"/>
    <n v="1390161630"/>
    <n v="1387569630"/>
    <b v="0"/>
    <n v="52"/>
    <b v="1"/>
    <s v="music"/>
    <x v="11"/>
    <d v="2014-01-19T20:00:30"/>
    <d v="2013-12-20T20:00:30"/>
    <n v="2013"/>
    <n v="10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x v="0"/>
    <n v="1346462462"/>
    <n v="1343870462"/>
    <b v="0"/>
    <n v="27"/>
    <b v="1"/>
    <s v="music"/>
    <x v="11"/>
    <d v="2012-09-01T01:21:02"/>
    <d v="2012-08-02T01:21:02"/>
    <n v="2012"/>
    <n v="105"/>
  </r>
  <r>
    <n v="811"/>
    <s v="Love Water Tour"/>
    <s v="We need your financial support to cover the tour costs!  (Sound, lights, travel, stage design)"/>
    <x v="28"/>
    <n v="1040"/>
    <x v="0"/>
    <s v="US"/>
    <x v="0"/>
    <n v="1373475120"/>
    <n v="1371569202"/>
    <b v="0"/>
    <n v="12"/>
    <b v="1"/>
    <s v="music"/>
    <x v="11"/>
    <d v="2013-07-10T16:52:00"/>
    <d v="2013-06-18T15:26:42"/>
    <n v="2013"/>
    <n v="10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x v="0"/>
    <n v="1362146280"/>
    <n v="1357604752"/>
    <b v="0"/>
    <n v="33"/>
    <b v="1"/>
    <s v="music"/>
    <x v="11"/>
    <d v="2013-03-01T13:58:00"/>
    <d v="2013-01-08T00:25:52"/>
    <n v="2013"/>
    <n v="152"/>
  </r>
  <r>
    <n v="813"/>
    <s v="Rules of Civility and Decent Behavior"/>
    <s v="A pre order campaign to fund the pressing of our second full length vinyl LP"/>
    <x v="15"/>
    <n v="2399.94"/>
    <x v="0"/>
    <s v="US"/>
    <x v="0"/>
    <n v="1342825365"/>
    <n v="1340233365"/>
    <b v="0"/>
    <n v="96"/>
    <b v="1"/>
    <s v="music"/>
    <x v="11"/>
    <d v="2012-07-20T23:02:45"/>
    <d v="2012-06-20T23:02:45"/>
    <n v="2012"/>
    <n v="16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x v="0"/>
    <n v="1306865040"/>
    <n v="1305568201"/>
    <b v="0"/>
    <n v="28"/>
    <b v="1"/>
    <s v="music"/>
    <x v="11"/>
    <d v="2011-05-31T18:04:00"/>
    <d v="2011-05-16T17:50:01"/>
    <n v="2011"/>
    <n v="127"/>
  </r>
  <r>
    <n v="815"/>
    <s v="Some Late Help for The Early Reset"/>
    <s v="Be a part of helping The Early Reset finish their new 7 song EP."/>
    <x v="23"/>
    <n v="4280"/>
    <x v="0"/>
    <s v="US"/>
    <x v="0"/>
    <n v="1414879303"/>
    <n v="1412287303"/>
    <b v="0"/>
    <n v="43"/>
    <b v="1"/>
    <s v="music"/>
    <x v="11"/>
    <d v="2014-11-01T22:01:43"/>
    <d v="2014-10-02T22:01:43"/>
    <n v="2014"/>
    <n v="107"/>
  </r>
  <r>
    <n v="816"/>
    <s v="Help Friends and Family Release Their Debut Album"/>
    <s v="Friends and Family have an album for you. They need your help to release it to the world."/>
    <x v="39"/>
    <n v="8058.55"/>
    <x v="0"/>
    <s v="US"/>
    <x v="0"/>
    <n v="1365489000"/>
    <n v="1362776043"/>
    <b v="0"/>
    <n v="205"/>
    <b v="1"/>
    <s v="music"/>
    <x v="11"/>
    <d v="2013-04-09T06:30:00"/>
    <d v="2013-03-08T20:54:03"/>
    <n v="2013"/>
    <n v="115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x v="0"/>
    <n v="1331441940"/>
    <n v="1326810211"/>
    <b v="0"/>
    <n v="23"/>
    <b v="1"/>
    <s v="music"/>
    <x v="11"/>
    <d v="2012-03-11T04:59:00"/>
    <d v="2012-01-17T14:23:31"/>
    <n v="2012"/>
    <n v="13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x v="0"/>
    <n v="1344358860"/>
    <n v="1343682681"/>
    <b v="0"/>
    <n v="19"/>
    <b v="1"/>
    <s v="music"/>
    <x v="11"/>
    <d v="2012-08-07T17:01:00"/>
    <d v="2012-07-30T21:11:21"/>
    <n v="2012"/>
    <n v="156"/>
  </r>
  <r>
    <n v="819"/>
    <s v="Winter Tour"/>
    <s v="We are touring the Southeast in support of our new EP"/>
    <x v="44"/>
    <n v="435"/>
    <x v="0"/>
    <s v="US"/>
    <x v="0"/>
    <n v="1387601040"/>
    <n v="1386806254"/>
    <b v="0"/>
    <n v="14"/>
    <b v="1"/>
    <s v="music"/>
    <x v="11"/>
    <d v="2013-12-21T04:44:00"/>
    <d v="2013-12-11T23:57:34"/>
    <n v="2013"/>
    <n v="10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x v="0"/>
    <n v="1402290000"/>
    <n v="1399666342"/>
    <b v="0"/>
    <n v="38"/>
    <b v="1"/>
    <s v="music"/>
    <x v="11"/>
    <d v="2014-06-09T05:00:00"/>
    <d v="2014-05-09T20:12:22"/>
    <n v="2014"/>
    <n v="134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x v="0"/>
    <n v="1430712060"/>
    <n v="1427753265"/>
    <b v="0"/>
    <n v="78"/>
    <b v="1"/>
    <s v="music"/>
    <x v="11"/>
    <d v="2015-05-04T04:01:00"/>
    <d v="2015-03-30T22:07:45"/>
    <n v="2015"/>
    <n v="100"/>
  </r>
  <r>
    <n v="822"/>
    <s v="Soul Easy - Making music for our friends."/>
    <s v="Soul Easy recording our first full length CD.  Inspired by lots of friends and lots of good times."/>
    <x v="9"/>
    <n v="3575"/>
    <x v="0"/>
    <s v="US"/>
    <x v="0"/>
    <n v="1349477050"/>
    <n v="1346885050"/>
    <b v="0"/>
    <n v="69"/>
    <b v="1"/>
    <s v="music"/>
    <x v="11"/>
    <d v="2012-10-05T22:44:10"/>
    <d v="2012-09-05T22:44:10"/>
    <n v="2012"/>
    <n v="119"/>
  </r>
  <r>
    <n v="823"/>
    <s v="Debut Album"/>
    <s v="Eyes For Fire is finally ready to release their Debut Album but we need YOU to help us put the final touches on it."/>
    <x v="134"/>
    <n v="1436"/>
    <x v="0"/>
    <s v="US"/>
    <x v="0"/>
    <n v="1427062852"/>
    <n v="1424474452"/>
    <b v="0"/>
    <n v="33"/>
    <b v="1"/>
    <s v="music"/>
    <x v="11"/>
    <d v="2015-03-22T22:20:52"/>
    <d v="2015-02-20T23:20:52"/>
    <n v="2015"/>
    <n v="18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x v="0"/>
    <n v="1271573940"/>
    <n v="1268459318"/>
    <b v="0"/>
    <n v="54"/>
    <b v="1"/>
    <s v="music"/>
    <x v="11"/>
    <d v="2010-04-18T06:59:00"/>
    <d v="2010-03-13T05:48:38"/>
    <n v="2010"/>
    <n v="134"/>
  </r>
  <r>
    <n v="825"/>
    <s v="KILL FREEMAN"/>
    <s v="Kickstarting Kill Freeman independently. Help fund the New Record, Video and Live Shows."/>
    <x v="78"/>
    <n v="12554"/>
    <x v="0"/>
    <s v="US"/>
    <x v="0"/>
    <n v="1351495284"/>
    <n v="1349335284"/>
    <b v="0"/>
    <n v="99"/>
    <b v="1"/>
    <s v="music"/>
    <x v="11"/>
    <d v="2012-10-29T07:21:24"/>
    <d v="2012-10-04T07:21:24"/>
    <n v="2012"/>
    <n v="100"/>
  </r>
  <r>
    <n v="826"/>
    <s v="Protect The Dream Debut Album"/>
    <s v="Protect The Dream is preparing to record their debut album 8 years in the making. Lets make it happen Kickstarter!"/>
    <x v="62"/>
    <n v="5580"/>
    <x v="0"/>
    <s v="US"/>
    <x v="0"/>
    <n v="1332719730"/>
    <n v="1330908930"/>
    <b v="0"/>
    <n v="49"/>
    <b v="1"/>
    <s v="music"/>
    <x v="11"/>
    <d v="2012-03-25T23:55:30"/>
    <d v="2012-03-05T00:55:30"/>
    <n v="2012"/>
    <n v="10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x v="0"/>
    <n v="1329248940"/>
    <n v="1326972107"/>
    <b v="0"/>
    <n v="11"/>
    <b v="1"/>
    <s v="music"/>
    <x v="11"/>
    <d v="2012-02-14T19:49:00"/>
    <d v="2012-01-19T11:21:47"/>
    <n v="2012"/>
    <n v="103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x v="0"/>
    <n v="1340641440"/>
    <n v="1339549982"/>
    <b v="0"/>
    <n v="38"/>
    <b v="1"/>
    <s v="music"/>
    <x v="11"/>
    <d v="2012-06-25T16:24:00"/>
    <d v="2012-06-13T01:13:02"/>
    <n v="2012"/>
    <n v="107"/>
  </r>
  <r>
    <n v="829"/>
    <s v="Monk"/>
    <s v="We are a band from South East London- each member is19 years OA. We have been together for two years. Taking pride in making good music"/>
    <x v="2"/>
    <n v="520"/>
    <x v="0"/>
    <s v="GB"/>
    <x v="1"/>
    <n v="1468437240"/>
    <n v="1463253240"/>
    <b v="0"/>
    <n v="16"/>
    <b v="1"/>
    <s v="music"/>
    <x v="11"/>
    <d v="2016-07-13T19:14:00"/>
    <d v="2016-05-14T19:14:00"/>
    <n v="2016"/>
    <n v="104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x v="0"/>
    <n v="1363952225"/>
    <n v="1361363825"/>
    <b v="0"/>
    <n v="32"/>
    <b v="1"/>
    <s v="music"/>
    <x v="11"/>
    <d v="2013-03-22T11:37:05"/>
    <d v="2013-02-20T12:37:05"/>
    <n v="2013"/>
    <n v="108"/>
  </r>
  <r>
    <n v="831"/>
    <s v="Let The 7Horse Run!"/>
    <s v="7Horse is a new band with a self-funded album and a show they want to rock in your town!"/>
    <x v="15"/>
    <n v="3500"/>
    <x v="0"/>
    <s v="US"/>
    <x v="0"/>
    <n v="1335540694"/>
    <n v="1332948694"/>
    <b v="0"/>
    <n v="20"/>
    <b v="1"/>
    <s v="music"/>
    <x v="11"/>
    <d v="2012-04-27T15:31:34"/>
    <d v="2012-03-28T15:31:34"/>
    <n v="2012"/>
    <n v="233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x v="0"/>
    <n v="1327133580"/>
    <n v="1321978335"/>
    <b v="0"/>
    <n v="154"/>
    <b v="1"/>
    <s v="music"/>
    <x v="11"/>
    <d v="2012-01-21T08:13:00"/>
    <d v="2011-11-22T16:12:15"/>
    <n v="2011"/>
    <n v="101"/>
  </r>
  <r>
    <n v="833"/>
    <s v="Ragman Rolls"/>
    <s v="This is an American rock album."/>
    <x v="12"/>
    <n v="6100"/>
    <x v="0"/>
    <s v="US"/>
    <x v="0"/>
    <n v="1397941475"/>
    <n v="1395349475"/>
    <b v="0"/>
    <n v="41"/>
    <b v="1"/>
    <s v="music"/>
    <x v="11"/>
    <d v="2014-04-19T21:04:35"/>
    <d v="2014-03-20T21:04:35"/>
    <n v="2014"/>
    <n v="102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x v="0"/>
    <n v="1372651140"/>
    <n v="1369770292"/>
    <b v="0"/>
    <n v="75"/>
    <b v="1"/>
    <s v="music"/>
    <x v="11"/>
    <d v="2013-07-01T03:59:00"/>
    <d v="2013-05-28T19:44:52"/>
    <n v="2013"/>
    <n v="13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x v="0"/>
    <n v="1337396400"/>
    <n v="1333709958"/>
    <b v="0"/>
    <n v="40"/>
    <b v="1"/>
    <s v="music"/>
    <x v="11"/>
    <d v="2012-05-19T03:00:00"/>
    <d v="2012-04-06T10:59:18"/>
    <n v="2012"/>
    <n v="117"/>
  </r>
  <r>
    <n v="836"/>
    <s v="DESMADRE Full Album + Press Kit"/>
    <s v="An album you can bring home to mom."/>
    <x v="10"/>
    <n v="5046.5200000000004"/>
    <x v="0"/>
    <s v="US"/>
    <x v="0"/>
    <n v="1381108918"/>
    <n v="1378516918"/>
    <b v="0"/>
    <n v="46"/>
    <b v="1"/>
    <s v="music"/>
    <x v="11"/>
    <d v="2013-10-07T01:21:58"/>
    <d v="2013-09-07T01:21:58"/>
    <n v="2013"/>
    <n v="101"/>
  </r>
  <r>
    <n v="837"/>
    <s v="Take 147 - Nothin' to Lose CD Project"/>
    <s v="Take 147 is currently in the process of recording the debut album called, &quot;Nothin' to Lose&quot;."/>
    <x v="30"/>
    <n v="3045"/>
    <x v="0"/>
    <s v="US"/>
    <x v="0"/>
    <n v="1398988662"/>
    <n v="1396396662"/>
    <b v="0"/>
    <n v="62"/>
    <b v="1"/>
    <s v="music"/>
    <x v="11"/>
    <d v="2014-05-01T23:57:42"/>
    <d v="2014-04-01T23:57:42"/>
    <n v="2014"/>
    <n v="12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x v="0"/>
    <n v="1326835985"/>
    <n v="1324243985"/>
    <b v="0"/>
    <n v="61"/>
    <b v="1"/>
    <s v="music"/>
    <x v="11"/>
    <d v="2012-01-17T21:33:05"/>
    <d v="2011-12-18T21:33:05"/>
    <n v="2011"/>
    <n v="145"/>
  </r>
  <r>
    <n v="839"/>
    <s v="The Waffle Stompers - We'll Never Die"/>
    <s v="The Waffle Stompers need your support to keep doing what we love--go on tour, make music and music videos."/>
    <x v="10"/>
    <n v="5830.83"/>
    <x v="0"/>
    <s v="US"/>
    <x v="0"/>
    <n v="1348337956"/>
    <n v="1345745956"/>
    <b v="0"/>
    <n v="96"/>
    <b v="1"/>
    <s v="music"/>
    <x v="11"/>
    <d v="2012-09-22T18:19:16"/>
    <d v="2012-08-23T18:19:16"/>
    <n v="2012"/>
    <n v="117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x v="0"/>
    <n v="1474694787"/>
    <n v="1472102787"/>
    <b v="0"/>
    <n v="190"/>
    <b v="1"/>
    <s v="music"/>
    <x v="12"/>
    <d v="2016-09-24T05:26:27"/>
    <d v="2016-08-25T05:26:27"/>
    <n v="2016"/>
    <n v="12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x v="0"/>
    <n v="1415653663"/>
    <n v="1413058063"/>
    <b v="1"/>
    <n v="94"/>
    <b v="1"/>
    <s v="music"/>
    <x v="12"/>
    <d v="2014-11-10T21:07:43"/>
    <d v="2014-10-11T20:07:43"/>
    <n v="2014"/>
    <n v="10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x v="5"/>
    <n v="1381723140"/>
    <n v="1378735983"/>
    <b v="1"/>
    <n v="39"/>
    <b v="1"/>
    <s v="music"/>
    <x v="12"/>
    <d v="2013-10-14T03:59:00"/>
    <d v="2013-09-09T14:13:03"/>
    <n v="2013"/>
    <n v="10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x v="0"/>
    <n v="1481184000"/>
    <n v="1479708680"/>
    <b v="0"/>
    <n v="127"/>
    <b v="1"/>
    <s v="music"/>
    <x v="12"/>
    <d v="2016-12-08T08:00:00"/>
    <d v="2016-11-21T06:11:20"/>
    <n v="2016"/>
    <n v="267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x v="0"/>
    <n v="1414817940"/>
    <n v="1411489552"/>
    <b v="1"/>
    <n v="159"/>
    <b v="1"/>
    <s v="music"/>
    <x v="12"/>
    <d v="2014-11-01T04:59:00"/>
    <d v="2014-09-23T16:25:52"/>
    <n v="2014"/>
    <n v="19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x v="0"/>
    <n v="1473047940"/>
    <n v="1469595396"/>
    <b v="0"/>
    <n v="177"/>
    <b v="1"/>
    <s v="music"/>
    <x v="12"/>
    <d v="2016-09-05T03:59:00"/>
    <d v="2016-07-27T04:56:36"/>
    <n v="2016"/>
    <n v="12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x v="1"/>
    <n v="1394460000"/>
    <n v="1393233855"/>
    <b v="0"/>
    <n v="47"/>
    <b v="1"/>
    <s v="music"/>
    <x v="12"/>
    <d v="2014-03-10T14:00:00"/>
    <d v="2014-02-24T09:24:15"/>
    <n v="2014"/>
    <n v="122"/>
  </r>
  <r>
    <n v="847"/>
    <s v="CENTROPYMUSIC"/>
    <s v="MUSIC WITH MEANING!  MUSIC THAT MATTERS!!!"/>
    <x v="185"/>
    <n v="10"/>
    <x v="0"/>
    <s v="US"/>
    <x v="0"/>
    <n v="1436555376"/>
    <n v="1433963376"/>
    <b v="0"/>
    <n v="1"/>
    <b v="1"/>
    <s v="music"/>
    <x v="12"/>
    <d v="2015-07-10T19:09:36"/>
    <d v="2015-06-10T19:09:36"/>
    <n v="2015"/>
    <n v="100"/>
  </r>
  <r>
    <n v="848"/>
    <s v="God Am"/>
    <s v="God Am, a Grunge/Doom metal band, who have been trying to fund the production of our EP to bring you a unique aural assault."/>
    <x v="43"/>
    <n v="300"/>
    <x v="0"/>
    <s v="US"/>
    <x v="0"/>
    <n v="1429038033"/>
    <n v="1426446033"/>
    <b v="0"/>
    <n v="16"/>
    <b v="1"/>
    <s v="music"/>
    <x v="12"/>
    <d v="2015-04-14T19:00:33"/>
    <d v="2015-03-15T19:00:33"/>
    <n v="2015"/>
    <n v="10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x v="0"/>
    <n v="1426473264"/>
    <n v="1424057664"/>
    <b v="0"/>
    <n v="115"/>
    <b v="1"/>
    <s v="music"/>
    <x v="12"/>
    <d v="2015-03-16T02:34:24"/>
    <d v="2015-02-16T03:34:24"/>
    <n v="2015"/>
    <n v="120"/>
  </r>
  <r>
    <n v="850"/>
    <s v="Yet Further: Sioum's Second Full-Length Album"/>
    <s v="Help Chicago-based instrumental group Sioum complete the production of their 2nd full-length album."/>
    <x v="23"/>
    <n v="6207"/>
    <x v="0"/>
    <s v="US"/>
    <x v="0"/>
    <n v="1461560340"/>
    <n v="1458762717"/>
    <b v="0"/>
    <n v="133"/>
    <b v="1"/>
    <s v="music"/>
    <x v="12"/>
    <d v="2016-04-25T04:59:00"/>
    <d v="2016-03-23T19:51:57"/>
    <n v="2016"/>
    <n v="155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x v="3"/>
    <n v="1469994300"/>
    <n v="1464815253"/>
    <b v="0"/>
    <n v="70"/>
    <b v="1"/>
    <s v="music"/>
    <x v="12"/>
    <d v="2016-07-31T19:45:00"/>
    <d v="2016-06-01T21:07:33"/>
    <n v="2016"/>
    <n v="130"/>
  </r>
  <r>
    <n v="852"/>
    <s v="Covers Album - Limited Vinyl Pressing"/>
    <s v="Limited edition 2x12&quot; vinyl pressing of our latest album &quot;Who Do You Think We Are?&quot;"/>
    <x v="8"/>
    <n v="3674"/>
    <x v="0"/>
    <s v="US"/>
    <x v="0"/>
    <n v="1477342800"/>
    <n v="1476386395"/>
    <b v="0"/>
    <n v="62"/>
    <b v="1"/>
    <s v="music"/>
    <x v="12"/>
    <d v="2016-10-24T21:00:00"/>
    <d v="2016-10-13T19:19:55"/>
    <n v="2016"/>
    <n v="105"/>
  </r>
  <r>
    <n v="853"/>
    <s v="sloggoth"/>
    <s v="Help release a CD of sloggoth's first album &quot;sloggoth&quot;.  All contributors of $5 or more get a CD when the goal is met!"/>
    <x v="43"/>
    <n v="300"/>
    <x v="0"/>
    <s v="US"/>
    <x v="0"/>
    <n v="1424116709"/>
    <n v="1421524709"/>
    <b v="0"/>
    <n v="10"/>
    <b v="1"/>
    <s v="music"/>
    <x v="12"/>
    <d v="2015-02-16T19:58:29"/>
    <d v="2015-01-17T19:58:29"/>
    <n v="2015"/>
    <n v="10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x v="0"/>
    <n v="1482901546"/>
    <n v="1480309546"/>
    <b v="0"/>
    <n v="499"/>
    <b v="1"/>
    <s v="music"/>
    <x v="12"/>
    <d v="2016-12-28T05:05:46"/>
    <d v="2016-11-28T05:05:46"/>
    <n v="2016"/>
    <n v="118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x v="0"/>
    <n v="1469329217"/>
    <n v="1466737217"/>
    <b v="0"/>
    <n v="47"/>
    <b v="1"/>
    <s v="music"/>
    <x v="12"/>
    <d v="2016-07-24T03:00:17"/>
    <d v="2016-06-24T03:00:17"/>
    <n v="2016"/>
    <n v="103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x v="3"/>
    <n v="1477422000"/>
    <n v="1472282956"/>
    <b v="0"/>
    <n v="28"/>
    <b v="1"/>
    <s v="music"/>
    <x v="12"/>
    <d v="2016-10-25T19:00:00"/>
    <d v="2016-08-27T07:29:16"/>
    <n v="2016"/>
    <n v="218"/>
  </r>
  <r>
    <n v="857"/>
    <s v="A Reason To Breathe - DEBUT ALBUM"/>
    <s v="Modern Post-Hardcore/Electro music (Hardstyle, EDM, Trap, Dubstep, Dembow, House)."/>
    <x v="38"/>
    <n v="1200"/>
    <x v="0"/>
    <s v="ES"/>
    <x v="3"/>
    <n v="1448463431"/>
    <n v="1444831031"/>
    <b v="0"/>
    <n v="24"/>
    <b v="1"/>
    <s v="music"/>
    <x v="12"/>
    <d v="2015-11-25T14:57:11"/>
    <d v="2015-10-14T13:57:11"/>
    <n v="2015"/>
    <n v="10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x v="1"/>
    <n v="1429138740"/>
    <n v="1426528418"/>
    <b v="0"/>
    <n v="76"/>
    <b v="1"/>
    <s v="music"/>
    <x v="12"/>
    <d v="2015-04-15T22:59:00"/>
    <d v="2015-03-16T17:53:38"/>
    <n v="2015"/>
    <n v="144"/>
  </r>
  <r>
    <n v="859"/>
    <s v="Rise With Us Campaign"/>
    <s v="We are heading to the studio to create our second album and we want you to be right there with us!"/>
    <x v="23"/>
    <n v="4187"/>
    <x v="0"/>
    <s v="US"/>
    <x v="0"/>
    <n v="1433376000"/>
    <n v="1430768468"/>
    <b v="0"/>
    <n v="98"/>
    <b v="1"/>
    <s v="music"/>
    <x v="12"/>
    <d v="2015-06-04T00:00:00"/>
    <d v="2015-05-04T19:41:08"/>
    <n v="2015"/>
    <n v="105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x v="0"/>
    <n v="1385123713"/>
    <n v="1382528113"/>
    <b v="0"/>
    <n v="48"/>
    <b v="0"/>
    <s v="music"/>
    <x v="13"/>
    <d v="2013-11-22T12:35:13"/>
    <d v="2013-10-23T11:35:13"/>
    <n v="2013"/>
    <n v="18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x v="0"/>
    <n v="1474067404"/>
    <n v="1471475404"/>
    <b v="0"/>
    <n v="2"/>
    <b v="0"/>
    <s v="music"/>
    <x v="13"/>
    <d v="2016-09-16T23:10:04"/>
    <d v="2016-08-17T23:10:04"/>
    <n v="2016"/>
    <n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x v="1"/>
    <n v="1384179548"/>
    <n v="1381583948"/>
    <b v="0"/>
    <n v="4"/>
    <b v="0"/>
    <s v="music"/>
    <x v="13"/>
    <d v="2013-11-11T14:19:08"/>
    <d v="2013-10-12T13:19:08"/>
    <n v="2013"/>
    <n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x v="0"/>
    <n v="1329014966"/>
    <n v="1326422966"/>
    <b v="0"/>
    <n v="5"/>
    <b v="0"/>
    <s v="music"/>
    <x v="13"/>
    <d v="2012-02-12T02:49:26"/>
    <d v="2012-01-13T02:49:26"/>
    <n v="2012"/>
    <n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x v="0"/>
    <n v="1381917540"/>
    <n v="1379990038"/>
    <b v="0"/>
    <n v="79"/>
    <b v="0"/>
    <s v="music"/>
    <x v="13"/>
    <d v="2013-10-16T09:59:00"/>
    <d v="2013-09-24T02:33:58"/>
    <n v="2013"/>
    <n v="4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x v="0"/>
    <n v="1358361197"/>
    <n v="1353177197"/>
    <b v="0"/>
    <n v="2"/>
    <b v="0"/>
    <s v="music"/>
    <x v="13"/>
    <d v="2013-01-16T18:33:17"/>
    <d v="2012-11-17T18:33:17"/>
    <n v="2012"/>
    <n v="2"/>
  </r>
  <r>
    <n v="866"/>
    <s v="California Dreamin' Tour 2015"/>
    <s v="Drivetime heads to Cali for summer tour supported by @Smoothjazz.com &amp; @JJZPhilly  #Spaghettini #The Roxy"/>
    <x v="8"/>
    <n v="640"/>
    <x v="2"/>
    <s v="US"/>
    <x v="0"/>
    <n v="1425136200"/>
    <n v="1421853518"/>
    <b v="0"/>
    <n v="11"/>
    <b v="0"/>
    <s v="music"/>
    <x v="13"/>
    <d v="2015-02-28T15:10:00"/>
    <d v="2015-01-21T15:18:38"/>
    <n v="2015"/>
    <n v="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x v="0"/>
    <n v="1259643540"/>
    <n v="1254450706"/>
    <b v="0"/>
    <n v="11"/>
    <b v="0"/>
    <s v="music"/>
    <x v="13"/>
    <d v="2009-12-01T04:59:00"/>
    <d v="2009-10-02T02:31:46"/>
    <n v="2009"/>
    <n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x v="0"/>
    <n v="1389055198"/>
    <n v="1386463198"/>
    <b v="0"/>
    <n v="1"/>
    <b v="0"/>
    <s v="music"/>
    <x v="13"/>
    <d v="2014-01-07T00:39:58"/>
    <d v="2013-12-08T00:39:58"/>
    <n v="2013"/>
    <n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x v="0"/>
    <n v="1365448657"/>
    <n v="1362860257"/>
    <b v="0"/>
    <n v="3"/>
    <b v="0"/>
    <s v="music"/>
    <x v="13"/>
    <d v="2013-04-08T19:17:37"/>
    <d v="2013-03-09T20:17:37"/>
    <n v="2013"/>
    <n v="12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x v="1"/>
    <n v="1377995523"/>
    <n v="1375403523"/>
    <b v="0"/>
    <n v="5"/>
    <b v="0"/>
    <s v="music"/>
    <x v="13"/>
    <d v="2013-09-01T00:32:03"/>
    <d v="2013-08-02T00:32:03"/>
    <n v="2013"/>
    <n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x v="0"/>
    <n v="1385735295"/>
    <n v="1383139695"/>
    <b v="0"/>
    <n v="12"/>
    <b v="0"/>
    <s v="music"/>
    <x v="13"/>
    <d v="2013-11-29T14:28:15"/>
    <d v="2013-10-30T13:28:15"/>
    <n v="2013"/>
    <n v="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x v="0"/>
    <n v="1299786527"/>
    <n v="1295898527"/>
    <b v="0"/>
    <n v="2"/>
    <b v="0"/>
    <s v="music"/>
    <x v="13"/>
    <d v="2011-03-10T19:48:47"/>
    <d v="2011-01-24T19:48:47"/>
    <n v="2011"/>
    <n v="1"/>
  </r>
  <r>
    <n v="873"/>
    <s v="The Dreamer-An Original Jazz CD"/>
    <s v="Fall in love with &quot;The Dreamer&quot;, new original music from trumpeter Freddie Dunn!"/>
    <x v="8"/>
    <n v="45"/>
    <x v="2"/>
    <s v="US"/>
    <x v="0"/>
    <n v="1352610040"/>
    <n v="1349150440"/>
    <b v="0"/>
    <n v="5"/>
    <b v="0"/>
    <s v="music"/>
    <x v="13"/>
    <d v="2012-11-11T05:00:40"/>
    <d v="2012-10-02T04:00:40"/>
    <n v="2012"/>
    <n v="1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x v="0"/>
    <n v="1367676034"/>
    <n v="1365084034"/>
    <b v="0"/>
    <n v="21"/>
    <b v="0"/>
    <s v="music"/>
    <x v="13"/>
    <d v="2013-05-04T14:00:34"/>
    <d v="2013-04-04T14:00:34"/>
    <n v="2013"/>
    <n v="2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x v="0"/>
    <n v="1442856131"/>
    <n v="1441128131"/>
    <b v="0"/>
    <n v="0"/>
    <b v="0"/>
    <s v="music"/>
    <x v="13"/>
    <d v="2015-09-21T17:22:11"/>
    <d v="2015-09-01T17:22:11"/>
    <n v="2015"/>
    <n v="0"/>
  </r>
  <r>
    <n v="876"/>
    <s v="Sound Of Dobells"/>
    <s v="What was the greatest record shop ever?  DOBELLS!"/>
    <x v="189"/>
    <n v="1286"/>
    <x v="2"/>
    <s v="GB"/>
    <x v="1"/>
    <n v="1359978927"/>
    <n v="1357127727"/>
    <b v="0"/>
    <n v="45"/>
    <b v="0"/>
    <s v="music"/>
    <x v="13"/>
    <d v="2013-02-04T11:55:27"/>
    <d v="2013-01-02T11:55:27"/>
    <n v="2013"/>
    <n v="41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x v="0"/>
    <n v="1387479360"/>
    <n v="1384887360"/>
    <b v="0"/>
    <n v="29"/>
    <b v="0"/>
    <s v="music"/>
    <x v="13"/>
    <d v="2013-12-19T18:56:00"/>
    <d v="2013-11-19T18:56:00"/>
    <n v="2013"/>
    <n v="68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x v="0"/>
    <n v="1293082524"/>
    <n v="1290490524"/>
    <b v="0"/>
    <n v="2"/>
    <b v="0"/>
    <s v="music"/>
    <x v="13"/>
    <d v="2010-12-23T05:35:24"/>
    <d v="2010-11-23T05:35:24"/>
    <n v="2010"/>
    <n v="1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x v="0"/>
    <n v="1338321305"/>
    <n v="1336506905"/>
    <b v="0"/>
    <n v="30"/>
    <b v="0"/>
    <s v="music"/>
    <x v="13"/>
    <d v="2012-05-29T19:55:05"/>
    <d v="2012-05-08T19:55:05"/>
    <n v="2012"/>
    <n v="3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x v="0"/>
    <n v="1351582938"/>
    <n v="1348731738"/>
    <b v="0"/>
    <n v="8"/>
    <b v="0"/>
    <s v="music"/>
    <x v="14"/>
    <d v="2012-10-30T07:42:18"/>
    <d v="2012-09-27T07:42:18"/>
    <n v="2012"/>
    <n v="3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x v="0"/>
    <n v="1326520886"/>
    <n v="1322632886"/>
    <b v="0"/>
    <n v="1"/>
    <b v="0"/>
    <s v="music"/>
    <x v="14"/>
    <d v="2012-01-14T06:01:26"/>
    <d v="2011-11-30T06:01:26"/>
    <n v="2011"/>
    <n v="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x v="0"/>
    <n v="1315341550"/>
    <n v="1312490350"/>
    <b v="0"/>
    <n v="14"/>
    <b v="0"/>
    <s v="music"/>
    <x v="14"/>
    <d v="2011-09-06T20:39:10"/>
    <d v="2011-08-04T20:39:10"/>
    <n v="2011"/>
    <n v="2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x v="0"/>
    <n v="1456957635"/>
    <n v="1451773635"/>
    <b v="0"/>
    <n v="24"/>
    <b v="0"/>
    <s v="music"/>
    <x v="14"/>
    <d v="2016-03-02T22:27:15"/>
    <d v="2016-01-02T22:27:15"/>
    <n v="2016"/>
    <n v="4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x v="0"/>
    <n v="1336789860"/>
    <n v="1331666146"/>
    <b v="0"/>
    <n v="2"/>
    <b v="0"/>
    <s v="music"/>
    <x v="14"/>
    <d v="2012-05-12T02:31:00"/>
    <d v="2012-03-13T19:15:46"/>
    <n v="2012"/>
    <n v="1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x v="0"/>
    <n v="1483137311"/>
    <n v="1481322911"/>
    <b v="0"/>
    <n v="21"/>
    <b v="0"/>
    <s v="music"/>
    <x v="14"/>
    <d v="2016-12-30T22:35:11"/>
    <d v="2016-12-09T22:35:11"/>
    <n v="2016"/>
    <n v="7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x v="0"/>
    <n v="1473972813"/>
    <n v="1471812813"/>
    <b v="0"/>
    <n v="7"/>
    <b v="0"/>
    <s v="music"/>
    <x v="14"/>
    <d v="2016-09-15T20:53:33"/>
    <d v="2016-08-21T20:53:33"/>
    <n v="2016"/>
    <n v="41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x v="0"/>
    <n v="1338159655"/>
    <n v="1335567655"/>
    <b v="0"/>
    <n v="0"/>
    <b v="0"/>
    <s v="music"/>
    <x v="14"/>
    <d v="2012-05-27T23:00:55"/>
    <d v="2012-04-27T23:00:55"/>
    <n v="2012"/>
    <n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x v="0"/>
    <n v="1314856800"/>
    <n v="1311789885"/>
    <b v="0"/>
    <n v="4"/>
    <b v="0"/>
    <s v="music"/>
    <x v="14"/>
    <d v="2011-09-01T06:00:00"/>
    <d v="2011-07-27T18:04:45"/>
    <n v="2011"/>
    <n v="7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x v="0"/>
    <n v="1412534943"/>
    <n v="1409942943"/>
    <b v="0"/>
    <n v="32"/>
    <b v="0"/>
    <s v="music"/>
    <x v="14"/>
    <d v="2014-10-05T18:49:03"/>
    <d v="2014-09-05T18:49:03"/>
    <n v="2014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x v="0"/>
    <n v="1385055979"/>
    <n v="1382460379"/>
    <b v="0"/>
    <n v="4"/>
    <b v="0"/>
    <s v="music"/>
    <x v="14"/>
    <d v="2013-11-21T17:46:19"/>
    <d v="2013-10-22T16:46:19"/>
    <n v="2013"/>
    <n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x v="0"/>
    <n v="1408581930"/>
    <n v="1405989930"/>
    <b v="0"/>
    <n v="9"/>
    <b v="0"/>
    <s v="music"/>
    <x v="14"/>
    <d v="2014-08-21T00:45:30"/>
    <d v="2014-07-22T00:45:30"/>
    <n v="2014"/>
    <n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x v="0"/>
    <n v="1280635200"/>
    <n v="1273121283"/>
    <b v="0"/>
    <n v="17"/>
    <b v="0"/>
    <s v="music"/>
    <x v="14"/>
    <d v="2010-08-01T04:00:00"/>
    <d v="2010-05-06T04:48:03"/>
    <n v="2010"/>
    <n v="41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x v="0"/>
    <n v="1427920363"/>
    <n v="1425331963"/>
    <b v="0"/>
    <n v="5"/>
    <b v="0"/>
    <s v="music"/>
    <x v="14"/>
    <d v="2015-04-01T20:32:43"/>
    <d v="2015-03-02T21:32:43"/>
    <n v="2015"/>
    <n v="1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x v="0"/>
    <n v="1465169610"/>
    <n v="1462577610"/>
    <b v="0"/>
    <n v="53"/>
    <b v="0"/>
    <s v="music"/>
    <x v="14"/>
    <d v="2016-06-05T23:33:30"/>
    <d v="2016-05-06T23:33:30"/>
    <n v="2016"/>
    <n v="39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x v="0"/>
    <n v="1287975829"/>
    <n v="1284087829"/>
    <b v="0"/>
    <n v="7"/>
    <b v="0"/>
    <s v="music"/>
    <x v="14"/>
    <d v="2010-10-25T03:03:49"/>
    <d v="2010-09-10T03:03:49"/>
    <n v="2010"/>
    <n v="2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x v="0"/>
    <n v="1440734400"/>
    <n v="1438549026"/>
    <b v="0"/>
    <n v="72"/>
    <b v="0"/>
    <s v="music"/>
    <x v="14"/>
    <d v="2015-08-28T04:00:00"/>
    <d v="2015-08-02T20:57:06"/>
    <n v="2015"/>
    <n v="4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x v="0"/>
    <n v="1354123908"/>
    <n v="1351528308"/>
    <b v="0"/>
    <n v="0"/>
    <b v="0"/>
    <s v="music"/>
    <x v="14"/>
    <d v="2012-11-28T17:31:48"/>
    <d v="2012-10-29T16:31:48"/>
    <n v="2012"/>
    <n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x v="0"/>
    <n v="1326651110"/>
    <n v="1322763110"/>
    <b v="0"/>
    <n v="2"/>
    <b v="0"/>
    <s v="music"/>
    <x v="14"/>
    <d v="2012-01-15T18:11:50"/>
    <d v="2011-12-01T18:11:50"/>
    <n v="2011"/>
    <n v="3"/>
  </r>
  <r>
    <n v="899"/>
    <s v="Lets get 48/14 pressed!!!"/>
    <s v="Lets get 48/14 pressed and in your cd players,ipods,blogs, and facebook status'. Lets get it everywhere!"/>
    <x v="47"/>
    <n v="280"/>
    <x v="2"/>
    <s v="US"/>
    <x v="0"/>
    <n v="1306549362"/>
    <n v="1302661362"/>
    <b v="0"/>
    <n v="8"/>
    <b v="0"/>
    <s v="music"/>
    <x v="14"/>
    <d v="2011-05-28T02:22:42"/>
    <d v="2011-04-13T02:22:42"/>
    <n v="2011"/>
    <n v="37"/>
  </r>
  <r>
    <n v="900"/>
    <s v="Project Revive: Protecting the Creative Impulse"/>
    <s v="With Project Revive, I aim to protect and nurture the creative impulse through music."/>
    <x v="10"/>
    <n v="21"/>
    <x v="2"/>
    <s v="US"/>
    <x v="0"/>
    <n v="1459365802"/>
    <n v="1456777402"/>
    <b v="0"/>
    <n v="2"/>
    <b v="0"/>
    <s v="music"/>
    <x v="13"/>
    <d v="2016-03-30T19:23:22"/>
    <d v="2016-02-29T20:23:22"/>
    <n v="2016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x v="0"/>
    <n v="1276024260"/>
    <n v="1272050914"/>
    <b v="0"/>
    <n v="0"/>
    <b v="0"/>
    <s v="music"/>
    <x v="13"/>
    <d v="2010-06-08T19:11:00"/>
    <d v="2010-04-23T19:28:34"/>
    <n v="2010"/>
    <n v="0"/>
  </r>
  <r>
    <n v="902"/>
    <s v="MISTER BROWN"/>
    <s v="I'VE STARTED A BRAND NEW ALBUM THAT WILL FEATURE ACID JAZZ, FUNK, ROCK, AND DANCE WITH THE PROMISE OF TOURING NEXT YEAR IN THE USA"/>
    <x v="11"/>
    <n v="90"/>
    <x v="2"/>
    <s v="US"/>
    <x v="0"/>
    <n v="1409412600"/>
    <n v="1404947422"/>
    <b v="0"/>
    <n v="3"/>
    <b v="0"/>
    <s v="music"/>
    <x v="13"/>
    <d v="2014-08-30T15:30:00"/>
    <d v="2014-07-09T23:10:22"/>
    <n v="2014"/>
    <n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x v="0"/>
    <n v="1348367100"/>
    <n v="1346180780"/>
    <b v="0"/>
    <n v="4"/>
    <b v="0"/>
    <s v="music"/>
    <x v="13"/>
    <d v="2012-09-23T02:25:00"/>
    <d v="2012-08-28T19:06:20"/>
    <n v="2012"/>
    <n v="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x v="0"/>
    <n v="1451786137"/>
    <n v="1449194137"/>
    <b v="0"/>
    <n v="3"/>
    <b v="0"/>
    <s v="music"/>
    <x v="13"/>
    <d v="2016-01-03T01:55:37"/>
    <d v="2015-12-04T01:55:37"/>
    <n v="2015"/>
    <n v="0"/>
  </r>
  <r>
    <n v="905"/>
    <s v="Jazz For Everyone!"/>
    <s v="Working hard to get into the studio to record, produce, and edit my break out CD. I hope to realize my vision!"/>
    <x v="115"/>
    <n v="196"/>
    <x v="2"/>
    <s v="US"/>
    <x v="0"/>
    <n v="1295847926"/>
    <n v="1290663926"/>
    <b v="0"/>
    <n v="6"/>
    <b v="0"/>
    <s v="music"/>
    <x v="13"/>
    <d v="2011-01-24T05:45:26"/>
    <d v="2010-11-25T05:45:26"/>
    <n v="2010"/>
    <n v="3"/>
  </r>
  <r>
    <n v="906"/>
    <s v="24th Music Presents Channeling Motown (Live)"/>
    <s v="The DMV's most respected saxophonist pay tribute to Motown."/>
    <x v="36"/>
    <n v="0"/>
    <x v="2"/>
    <s v="US"/>
    <x v="0"/>
    <n v="1394681590"/>
    <n v="1392093190"/>
    <b v="0"/>
    <n v="0"/>
    <b v="0"/>
    <s v="music"/>
    <x v="13"/>
    <d v="2014-03-13T03:33:10"/>
    <d v="2014-02-11T04:33:10"/>
    <n v="2014"/>
    <n v="0"/>
  </r>
  <r>
    <n v="907"/>
    <s v="Greg Chambers Saxophone CD"/>
    <s v="Greg Chambers' self-titled CD needs support for post production, replication, and promotion."/>
    <x v="193"/>
    <n v="0"/>
    <x v="2"/>
    <s v="US"/>
    <x v="0"/>
    <n v="1315715823"/>
    <n v="1313123823"/>
    <b v="0"/>
    <n v="0"/>
    <b v="0"/>
    <s v="music"/>
    <x v="13"/>
    <d v="2011-09-11T04:37:03"/>
    <d v="2011-08-12T04:37:03"/>
    <n v="2011"/>
    <n v="0"/>
  </r>
  <r>
    <n v="908"/>
    <s v="Help Tony Copeland and get free cd's and mp3's"/>
    <s v="This project is designed to help protect the environment by using Eco-friendly product packaging."/>
    <x v="30"/>
    <n v="0"/>
    <x v="2"/>
    <s v="US"/>
    <x v="0"/>
    <n v="1280206740"/>
    <n v="1276283655"/>
    <b v="0"/>
    <n v="0"/>
    <b v="0"/>
    <s v="music"/>
    <x v="13"/>
    <d v="2010-07-27T04:59:00"/>
    <d v="2010-06-11T19:14:15"/>
    <n v="2010"/>
    <n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x v="0"/>
    <n v="1343016000"/>
    <n v="1340296440"/>
    <b v="0"/>
    <n v="8"/>
    <b v="0"/>
    <s v="music"/>
    <x v="13"/>
    <d v="2012-07-23T04:00:00"/>
    <d v="2012-06-21T16:34:00"/>
    <n v="2012"/>
    <n v="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x v="1"/>
    <n v="1488546319"/>
    <n v="1483362319"/>
    <b v="0"/>
    <n v="5"/>
    <b v="0"/>
    <s v="music"/>
    <x v="13"/>
    <d v="2017-03-03T13:05:19"/>
    <d v="2017-01-02T13:05:19"/>
    <n v="2017"/>
    <n v="22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x v="0"/>
    <n v="1390522045"/>
    <n v="1388707645"/>
    <b v="0"/>
    <n v="0"/>
    <b v="0"/>
    <s v="music"/>
    <x v="13"/>
    <d v="2014-01-24T00:07:25"/>
    <d v="2014-01-03T00:07:25"/>
    <n v="2014"/>
    <n v="0"/>
  </r>
  <r>
    <n v="912"/>
    <s v="Triad a new album by James Murrell"/>
    <s v="My new album will be called Triad, an album of original music performed by me &amp; guest musical artists."/>
    <x v="8"/>
    <n v="30"/>
    <x v="2"/>
    <s v="US"/>
    <x v="0"/>
    <n v="1355197047"/>
    <n v="1350009447"/>
    <b v="0"/>
    <n v="2"/>
    <b v="0"/>
    <s v="music"/>
    <x v="13"/>
    <d v="2012-12-11T03:37:27"/>
    <d v="2012-10-12T02:37:27"/>
    <n v="2012"/>
    <n v="1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x v="0"/>
    <n v="1336188019"/>
    <n v="1333596019"/>
    <b v="0"/>
    <n v="24"/>
    <b v="0"/>
    <s v="music"/>
    <x v="13"/>
    <d v="2012-05-05T03:20:19"/>
    <d v="2012-04-05T03:20:19"/>
    <n v="2012"/>
    <n v="7"/>
  </r>
  <r>
    <n v="914"/>
    <s v="Soul Of Man Video Project"/>
    <s v="This project is for the making of a music video. All funds will go towards production costs for this event only."/>
    <x v="15"/>
    <n v="0"/>
    <x v="2"/>
    <s v="US"/>
    <x v="0"/>
    <n v="1345918747"/>
    <n v="1343326747"/>
    <b v="0"/>
    <n v="0"/>
    <b v="0"/>
    <s v="music"/>
    <x v="13"/>
    <d v="2012-08-25T18:19:07"/>
    <d v="2012-07-26T18:19:07"/>
    <n v="2012"/>
    <n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x v="0"/>
    <n v="1330577940"/>
    <n v="1327853914"/>
    <b v="0"/>
    <n v="9"/>
    <b v="0"/>
    <s v="music"/>
    <x v="13"/>
    <d v="2012-03-01T04:59:00"/>
    <d v="2012-01-29T16:18:34"/>
    <n v="2012"/>
    <n v="6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x v="0"/>
    <n v="1287723600"/>
    <n v="1284409734"/>
    <b v="0"/>
    <n v="0"/>
    <b v="0"/>
    <s v="music"/>
    <x v="13"/>
    <d v="2010-10-22T05:00:00"/>
    <d v="2010-09-13T20:28:54"/>
    <n v="201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x v="0"/>
    <n v="1405305000"/>
    <n v="1402612730"/>
    <b v="0"/>
    <n v="1"/>
    <b v="0"/>
    <s v="music"/>
    <x v="13"/>
    <d v="2014-07-14T02:30:00"/>
    <d v="2014-06-12T22:38:50"/>
    <n v="2014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x v="1"/>
    <n v="1417474761"/>
    <n v="1414879161"/>
    <b v="0"/>
    <n v="10"/>
    <b v="0"/>
    <s v="music"/>
    <x v="13"/>
    <d v="2014-12-01T22:59:21"/>
    <d v="2014-11-01T21:59:21"/>
    <n v="2014"/>
    <n v="5"/>
  </r>
  <r>
    <n v="919"/>
    <s v="Jazz CD:  Out of The Blue"/>
    <s v="Cool jazz with a New Orleans flavor."/>
    <x v="22"/>
    <n v="100"/>
    <x v="2"/>
    <s v="US"/>
    <x v="0"/>
    <n v="1355930645"/>
    <n v="1352906645"/>
    <b v="0"/>
    <n v="1"/>
    <b v="0"/>
    <s v="music"/>
    <x v="13"/>
    <d v="2012-12-19T15:24:05"/>
    <d v="2012-11-14T15:24:05"/>
    <n v="2012"/>
    <n v="1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x v="0"/>
    <n v="1384448822"/>
    <n v="1381853222"/>
    <b v="0"/>
    <n v="0"/>
    <b v="0"/>
    <s v="music"/>
    <x v="13"/>
    <d v="2013-11-14T17:07:02"/>
    <d v="2013-10-15T16:07:02"/>
    <n v="20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x v="0"/>
    <n v="1323666376"/>
    <n v="1320033976"/>
    <b v="0"/>
    <n v="20"/>
    <b v="0"/>
    <s v="music"/>
    <x v="13"/>
    <d v="2011-12-12T05:06:16"/>
    <d v="2011-10-31T04:06:16"/>
    <n v="2011"/>
    <n v="3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x v="0"/>
    <n v="1412167393"/>
    <n v="1409143393"/>
    <b v="0"/>
    <n v="30"/>
    <b v="0"/>
    <s v="music"/>
    <x v="13"/>
    <d v="2014-10-01T12:43:13"/>
    <d v="2014-08-27T12:43:13"/>
    <n v="2014"/>
    <n v="21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x v="0"/>
    <n v="1416614523"/>
    <n v="1414018923"/>
    <b v="0"/>
    <n v="6"/>
    <b v="0"/>
    <s v="music"/>
    <x v="13"/>
    <d v="2014-11-22T00:02:03"/>
    <d v="2014-10-22T23:02:03"/>
    <n v="2014"/>
    <n v="2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x v="0"/>
    <n v="1360795069"/>
    <n v="1358203069"/>
    <b v="0"/>
    <n v="15"/>
    <b v="0"/>
    <s v="music"/>
    <x v="13"/>
    <d v="2013-02-13T22:37:49"/>
    <d v="2013-01-14T22:37:49"/>
    <n v="2013"/>
    <n v="11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x v="0"/>
    <n v="1385590111"/>
    <n v="1382994511"/>
    <b v="0"/>
    <n v="5"/>
    <b v="0"/>
    <s v="music"/>
    <x v="13"/>
    <d v="2013-11-27T22:08:31"/>
    <d v="2013-10-28T21:08:31"/>
    <n v="2013"/>
    <n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x v="0"/>
    <n v="1278628800"/>
    <n v="1276043330"/>
    <b v="0"/>
    <n v="0"/>
    <b v="0"/>
    <s v="music"/>
    <x v="13"/>
    <d v="2010-07-08T22:40:00"/>
    <d v="2010-06-09T00:28:50"/>
    <n v="2010"/>
    <n v="0"/>
  </r>
  <r>
    <n v="927"/>
    <s v="JETRO DA SILVA FUNK PROJECT"/>
    <s v="Studio CD/DVD Solo project of Pianist &amp; Keyboardist Jetro da Silva"/>
    <x v="22"/>
    <n v="0"/>
    <x v="2"/>
    <s v="US"/>
    <x v="0"/>
    <n v="1337024695"/>
    <n v="1334432695"/>
    <b v="0"/>
    <n v="0"/>
    <b v="0"/>
    <s v="music"/>
    <x v="13"/>
    <d v="2012-05-14T19:44:55"/>
    <d v="2012-04-14T19:44:55"/>
    <n v="2012"/>
    <n v="0"/>
  </r>
  <r>
    <n v="928"/>
    <s v="In a Jazzy Motown"/>
    <s v="A real Motown Backup singer on 22 gold and platinum albums headlines her own Jazz CD of Motown songs."/>
    <x v="107"/>
    <n v="1575"/>
    <x v="2"/>
    <s v="US"/>
    <x v="0"/>
    <n v="1353196800"/>
    <n v="1348864913"/>
    <b v="0"/>
    <n v="28"/>
    <b v="0"/>
    <s v="music"/>
    <x v="13"/>
    <d v="2012-11-18T00:00:00"/>
    <d v="2012-09-28T20:41:53"/>
    <n v="2012"/>
    <n v="11"/>
  </r>
  <r>
    <n v="929"/>
    <s v="EXPERIMENTAL JAZZ STUDIO RECORDING"/>
    <s v="I am searching for monetary funding to go into a good recording studio and record experimental intuitive improv jazz."/>
    <x v="2"/>
    <n v="0"/>
    <x v="2"/>
    <s v="US"/>
    <x v="0"/>
    <n v="1333946569"/>
    <n v="1331358169"/>
    <b v="0"/>
    <n v="0"/>
    <b v="0"/>
    <s v="music"/>
    <x v="13"/>
    <d v="2012-04-09T04:42:49"/>
    <d v="2012-03-10T05:42:49"/>
    <n v="2012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x v="0"/>
    <n v="1277501520"/>
    <n v="1273874306"/>
    <b v="0"/>
    <n v="5"/>
    <b v="0"/>
    <s v="music"/>
    <x v="13"/>
    <d v="2010-06-25T21:32:00"/>
    <d v="2010-05-14T21:58:26"/>
    <n v="2010"/>
    <n v="38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x v="1"/>
    <n v="1395007200"/>
    <n v="1392021502"/>
    <b v="0"/>
    <n v="7"/>
    <b v="0"/>
    <s v="music"/>
    <x v="13"/>
    <d v="2014-03-16T22:00:00"/>
    <d v="2014-02-10T08:38:22"/>
    <n v="2014"/>
    <n v="7"/>
  </r>
  <r>
    <n v="932"/>
    <s v="Mandy Harvey Christmas Album"/>
    <s v="Help me to create my 3rd album, a Christmas CD with 16 Holiday/Original favorites!"/>
    <x v="196"/>
    <n v="1381"/>
    <x v="2"/>
    <s v="US"/>
    <x v="0"/>
    <n v="1363990545"/>
    <n v="1360106145"/>
    <b v="0"/>
    <n v="30"/>
    <b v="0"/>
    <s v="music"/>
    <x v="13"/>
    <d v="2013-03-22T22:15:45"/>
    <d v="2013-02-05T23:15:45"/>
    <n v="2013"/>
    <n v="1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x v="0"/>
    <n v="1399867409"/>
    <n v="1394683409"/>
    <b v="0"/>
    <n v="2"/>
    <b v="0"/>
    <s v="music"/>
    <x v="13"/>
    <d v="2014-05-12T04:03:29"/>
    <d v="2014-03-13T04:03:29"/>
    <n v="2014"/>
    <n v="6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x v="5"/>
    <n v="1399183200"/>
    <n v="1396633284"/>
    <b v="0"/>
    <n v="30"/>
    <b v="0"/>
    <s v="music"/>
    <x v="13"/>
    <d v="2014-05-04T06:00:00"/>
    <d v="2014-04-04T17:41:24"/>
    <n v="2014"/>
    <n v="3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x v="0"/>
    <n v="1454054429"/>
    <n v="1451462429"/>
    <b v="0"/>
    <n v="2"/>
    <b v="0"/>
    <s v="music"/>
    <x v="13"/>
    <d v="2016-01-29T08:00:29"/>
    <d v="2015-12-30T08:00:29"/>
    <n v="2015"/>
    <n v="1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x v="0"/>
    <n v="1326916800"/>
    <n v="1323131689"/>
    <b v="0"/>
    <n v="0"/>
    <b v="0"/>
    <s v="music"/>
    <x v="13"/>
    <d v="2012-01-18T20:00:00"/>
    <d v="2011-12-06T00:34:49"/>
    <n v="2011"/>
    <n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x v="0"/>
    <n v="1383509357"/>
    <n v="1380913757"/>
    <b v="0"/>
    <n v="2"/>
    <b v="0"/>
    <s v="music"/>
    <x v="13"/>
    <d v="2013-11-03T20:09:17"/>
    <d v="2013-10-04T19:09:17"/>
    <n v="2013"/>
    <n v="1"/>
  </r>
  <r>
    <n v="938"/>
    <s v="Celebrating American Jazz &amp; Soul Music"/>
    <s v="Creating new avenues of exposure for young Jazz &amp; Soul artists_x000a_to express their Art of Music."/>
    <x v="39"/>
    <n v="25"/>
    <x v="2"/>
    <s v="US"/>
    <x v="0"/>
    <n v="1346585448"/>
    <n v="1343993448"/>
    <b v="0"/>
    <n v="1"/>
    <b v="0"/>
    <s v="music"/>
    <x v="13"/>
    <d v="2012-09-02T11:30:48"/>
    <d v="2012-08-03T11:30:48"/>
    <n v="2012"/>
    <n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x v="0"/>
    <n v="1372622280"/>
    <n v="1369246738"/>
    <b v="0"/>
    <n v="2"/>
    <b v="0"/>
    <s v="music"/>
    <x v="13"/>
    <d v="2013-06-30T19:58:00"/>
    <d v="2013-05-22T18:18:58"/>
    <n v="2013"/>
    <n v="1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x v="0"/>
    <n v="1439251926"/>
    <n v="1435363926"/>
    <b v="0"/>
    <n v="14"/>
    <b v="0"/>
    <s v="technology"/>
    <x v="8"/>
    <d v="2015-08-11T00:12:06"/>
    <d v="2015-06-27T00:12:06"/>
    <n v="2015"/>
    <n v="17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x v="0"/>
    <n v="1486693145"/>
    <n v="1484101145"/>
    <b v="0"/>
    <n v="31"/>
    <b v="0"/>
    <s v="technology"/>
    <x v="8"/>
    <d v="2017-02-10T02:19:05"/>
    <d v="2017-01-11T02:19:05"/>
    <n v="2017"/>
    <n v="2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x v="0"/>
    <n v="1455826460"/>
    <n v="1452716060"/>
    <b v="0"/>
    <n v="16"/>
    <b v="0"/>
    <s v="technology"/>
    <x v="8"/>
    <d v="2016-02-18T20:14:20"/>
    <d v="2016-01-13T20:14:20"/>
    <n v="2016"/>
    <n v="9"/>
  </r>
  <r>
    <n v="943"/>
    <s v="SleepMode"/>
    <s v="A mask for home or travel that will give you the best, undisturbed sleep of your life."/>
    <x v="9"/>
    <n v="289"/>
    <x v="2"/>
    <s v="US"/>
    <x v="0"/>
    <n v="1480438905"/>
    <n v="1477843305"/>
    <b v="0"/>
    <n v="12"/>
    <b v="0"/>
    <s v="technology"/>
    <x v="8"/>
    <d v="2016-11-29T17:01:45"/>
    <d v="2016-10-30T16:01:45"/>
    <n v="2016"/>
    <n v="1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x v="0"/>
    <n v="1460988000"/>
    <n v="1458050450"/>
    <b v="0"/>
    <n v="96"/>
    <b v="0"/>
    <s v="technology"/>
    <x v="8"/>
    <d v="2016-04-18T14:00:00"/>
    <d v="2016-03-15T14:00:50"/>
    <n v="2016"/>
    <n v="13"/>
  </r>
  <r>
    <n v="945"/>
    <s v="CT BAND"/>
    <s v="Make your watch Smart ! CT Band is an ultra-thin, high-tech smart watch-strap awarded twice at CES 2017 las vegas"/>
    <x v="57"/>
    <n v="2484"/>
    <x v="2"/>
    <s v="FR"/>
    <x v="3"/>
    <n v="1487462340"/>
    <n v="1482958626"/>
    <b v="0"/>
    <n v="16"/>
    <b v="0"/>
    <s v="technology"/>
    <x v="8"/>
    <d v="2017-02-18T23:59:00"/>
    <d v="2016-12-28T20:57:06"/>
    <n v="2016"/>
    <n v="2"/>
  </r>
  <r>
    <n v="946"/>
    <s v="OmniTrade Apron"/>
    <s v="Soft edged-Hard working. The perfect wearable organization for the home and professional shop."/>
    <x v="36"/>
    <n v="286"/>
    <x v="2"/>
    <s v="US"/>
    <x v="0"/>
    <n v="1473444048"/>
    <n v="1470852048"/>
    <b v="0"/>
    <n v="5"/>
    <b v="0"/>
    <s v="technology"/>
    <x v="8"/>
    <d v="2016-09-09T18:00:48"/>
    <d v="2016-08-10T18:00:48"/>
    <n v="2016"/>
    <n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x v="0"/>
    <n v="1467312306"/>
    <n v="1462128306"/>
    <b v="0"/>
    <n v="0"/>
    <b v="0"/>
    <s v="technology"/>
    <x v="8"/>
    <d v="2016-06-30T18:45:06"/>
    <d v="2016-05-01T18:45:06"/>
    <n v="2016"/>
    <n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x v="3"/>
    <n v="1457812364"/>
    <n v="1455220364"/>
    <b v="0"/>
    <n v="8"/>
    <b v="0"/>
    <s v="technology"/>
    <x v="8"/>
    <d v="2016-03-12T19:52:44"/>
    <d v="2016-02-11T19:52:44"/>
    <n v="2016"/>
    <n v="12"/>
  </r>
  <r>
    <n v="949"/>
    <s v="INBED"/>
    <s v="Der INBED ist ein innovatives Multisensor-Wearable fÃ¼r die SturzprÃ¤vention motorisch eingeschrÃ¤nkter Personen."/>
    <x v="22"/>
    <n v="273"/>
    <x v="2"/>
    <s v="DE"/>
    <x v="3"/>
    <n v="1456016576"/>
    <n v="1450832576"/>
    <b v="0"/>
    <n v="7"/>
    <b v="0"/>
    <s v="technology"/>
    <x v="8"/>
    <d v="2016-02-21T01:02:56"/>
    <d v="2015-12-23T01:02:56"/>
    <n v="2015"/>
    <n v="1"/>
  </r>
  <r>
    <n v="950"/>
    <s v="EZC Smartlight"/>
    <s v="Rider worn tail light brake light. Adheres to virtually any coat, jacket or vest. Stays on even when you get off."/>
    <x v="10"/>
    <n v="1402"/>
    <x v="2"/>
    <s v="CA"/>
    <x v="5"/>
    <n v="1453053661"/>
    <n v="1450461661"/>
    <b v="0"/>
    <n v="24"/>
    <b v="0"/>
    <s v="technology"/>
    <x v="8"/>
    <d v="2016-01-17T18:01:01"/>
    <d v="2015-12-18T18:01:01"/>
    <n v="2015"/>
    <n v="28"/>
  </r>
  <r>
    <n v="951"/>
    <s v="Smart Harness"/>
    <s v="Revolutionizing the way we walk our dogs!"/>
    <x v="63"/>
    <n v="19195"/>
    <x v="2"/>
    <s v="US"/>
    <x v="0"/>
    <n v="1465054872"/>
    <n v="1461166872"/>
    <b v="0"/>
    <n v="121"/>
    <b v="0"/>
    <s v="technology"/>
    <x v="8"/>
    <d v="2016-06-04T15:41:12"/>
    <d v="2016-04-20T15:41:12"/>
    <n v="2016"/>
    <n v="38"/>
  </r>
  <r>
    <n v="952"/>
    <s v="Audionoggin - Join the Earvolution"/>
    <s v="Audionoggin: Wireless personal surround sound for the athlete in everyone."/>
    <x v="197"/>
    <n v="19572"/>
    <x v="2"/>
    <s v="US"/>
    <x v="0"/>
    <n v="1479483812"/>
    <n v="1476888212"/>
    <b v="0"/>
    <n v="196"/>
    <b v="0"/>
    <s v="technology"/>
    <x v="8"/>
    <d v="2016-11-18T15:43:32"/>
    <d v="2016-10-19T14:43:32"/>
    <n v="2016"/>
    <n v="4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x v="0"/>
    <n v="1422158199"/>
    <n v="1419566199"/>
    <b v="0"/>
    <n v="5"/>
    <b v="0"/>
    <s v="technology"/>
    <x v="8"/>
    <d v="2015-01-25T03:56:39"/>
    <d v="2014-12-26T03:56:39"/>
    <n v="2014"/>
    <n v="1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x v="0"/>
    <n v="1440100839"/>
    <n v="1436472039"/>
    <b v="0"/>
    <n v="73"/>
    <b v="0"/>
    <s v="technology"/>
    <x v="8"/>
    <d v="2015-08-20T20:00:39"/>
    <d v="2015-07-09T20:00:39"/>
    <n v="2015"/>
    <n v="43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x v="0"/>
    <n v="1473750300"/>
    <n v="1470294300"/>
    <b v="0"/>
    <n v="93"/>
    <b v="0"/>
    <s v="technology"/>
    <x v="8"/>
    <d v="2016-09-13T07:05:00"/>
    <d v="2016-08-04T07:05:00"/>
    <n v="2016"/>
    <n v="6"/>
  </r>
  <r>
    <n v="956"/>
    <s v="SemiYours"/>
    <s v="You can rent out your Car with Uber. _x000a_You can rent out your Home with Airbnb. _x000a_Now you can rent out your CLOSET with SemiYOURS!"/>
    <x v="63"/>
    <n v="861"/>
    <x v="2"/>
    <s v="US"/>
    <x v="0"/>
    <n v="1430081759"/>
    <n v="1424901359"/>
    <b v="0"/>
    <n v="17"/>
    <b v="0"/>
    <s v="technology"/>
    <x v="8"/>
    <d v="2015-04-26T20:55:59"/>
    <d v="2015-02-25T21:55:59"/>
    <n v="2015"/>
    <n v="2"/>
  </r>
  <r>
    <n v="957"/>
    <s v="DUALBAND, the Leather NFC Smart Watch Band"/>
    <s v="A Leather Smart watch Band, that NEVER needs to be charged for only $37!"/>
    <x v="14"/>
    <n v="233"/>
    <x v="2"/>
    <s v="US"/>
    <x v="0"/>
    <n v="1479392133"/>
    <n v="1476710133"/>
    <b v="0"/>
    <n v="7"/>
    <b v="0"/>
    <s v="technology"/>
    <x v="8"/>
    <d v="2016-11-17T14:15:33"/>
    <d v="2016-10-17T13:15:33"/>
    <n v="2016"/>
    <n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x v="0"/>
    <n v="1428641940"/>
    <n v="1426792563"/>
    <b v="0"/>
    <n v="17"/>
    <b v="0"/>
    <s v="technology"/>
    <x v="8"/>
    <d v="2015-04-10T04:59:00"/>
    <d v="2015-03-19T19:16:03"/>
    <n v="2015"/>
    <n v="11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x v="0"/>
    <n v="1421640665"/>
    <n v="1419048665"/>
    <b v="0"/>
    <n v="171"/>
    <b v="0"/>
    <s v="technology"/>
    <x v="8"/>
    <d v="2015-01-19T04:11:05"/>
    <d v="2014-12-20T04:11:05"/>
    <n v="2014"/>
    <n v="3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x v="0"/>
    <n v="1489500155"/>
    <n v="1485874955"/>
    <b v="0"/>
    <n v="188"/>
    <b v="0"/>
    <s v="technology"/>
    <x v="8"/>
    <d v="2017-03-14T14:02:35"/>
    <d v="2017-01-31T15:02:35"/>
    <n v="2017"/>
    <n v="46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x v="0"/>
    <n v="1487617200"/>
    <n v="1483634335"/>
    <b v="0"/>
    <n v="110"/>
    <b v="0"/>
    <s v="technology"/>
    <x v="8"/>
    <d v="2017-02-20T19:00:00"/>
    <d v="2017-01-05T16:38:55"/>
    <n v="2017"/>
    <n v="42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x v="0"/>
    <n v="1455210353"/>
    <n v="1451927153"/>
    <b v="0"/>
    <n v="37"/>
    <b v="0"/>
    <s v="technology"/>
    <x v="8"/>
    <d v="2016-02-11T17:05:53"/>
    <d v="2016-01-04T17:05:53"/>
    <n v="2016"/>
    <n v="28"/>
  </r>
  <r>
    <n v="963"/>
    <s v="The Ultimate Learning Center"/>
    <s v="WE are molding an educated, motivated, non violent GENERATION!"/>
    <x v="19"/>
    <n v="377"/>
    <x v="2"/>
    <s v="US"/>
    <x v="0"/>
    <n v="1476717319"/>
    <n v="1473693319"/>
    <b v="0"/>
    <n v="9"/>
    <b v="0"/>
    <s v="technology"/>
    <x v="8"/>
    <d v="2016-10-17T15:15:19"/>
    <d v="2016-09-12T15:15:19"/>
    <n v="2016"/>
    <n v="1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x v="5"/>
    <n v="1441119919"/>
    <n v="1437663919"/>
    <b v="0"/>
    <n v="29"/>
    <b v="0"/>
    <s v="technology"/>
    <x v="8"/>
    <d v="2015-09-01T15:05:19"/>
    <d v="2015-07-23T15:05:19"/>
    <n v="2015"/>
    <n v="1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x v="0"/>
    <n v="1477454340"/>
    <n v="1474676646"/>
    <b v="0"/>
    <n v="6"/>
    <b v="0"/>
    <s v="technology"/>
    <x v="8"/>
    <d v="2016-10-26T03:59:00"/>
    <d v="2016-09-24T00:24:06"/>
    <n v="2016"/>
    <n v="1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x v="0"/>
    <n v="1475766932"/>
    <n v="1473174932"/>
    <b v="0"/>
    <n v="30"/>
    <b v="0"/>
    <s v="technology"/>
    <x v="8"/>
    <d v="2016-10-06T15:15:32"/>
    <d v="2016-09-06T15:15:32"/>
    <n v="2016"/>
    <n v="15"/>
  </r>
  <r>
    <n v="967"/>
    <s v="Better Beanie"/>
    <s v="Better Beanie is the new therapeutic wearable designed to assist you while keeping your hands free."/>
    <x v="22"/>
    <n v="3562"/>
    <x v="2"/>
    <s v="US"/>
    <x v="0"/>
    <n v="1461301574"/>
    <n v="1456121174"/>
    <b v="0"/>
    <n v="81"/>
    <b v="0"/>
    <s v="technology"/>
    <x v="8"/>
    <d v="2016-04-22T05:06:14"/>
    <d v="2016-02-22T06:06:14"/>
    <n v="2016"/>
    <n v="1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x v="0"/>
    <n v="1408134034"/>
    <n v="1405542034"/>
    <b v="0"/>
    <n v="4"/>
    <b v="0"/>
    <s v="technology"/>
    <x v="8"/>
    <d v="2014-08-15T20:20:34"/>
    <d v="2014-07-16T20:20:34"/>
    <n v="2014"/>
    <n v="1"/>
  </r>
  <r>
    <n v="969"/>
    <s v="Make 100 | Geek &amp; Chic: Smart Safety Jewelry."/>
    <s v="Geek &amp; Chic Smart Jewelry Collection, Wearables Meet Style!"/>
    <x v="11"/>
    <n v="14000"/>
    <x v="2"/>
    <s v="MX"/>
    <x v="10"/>
    <n v="1486624607"/>
    <n v="1483773407"/>
    <b v="0"/>
    <n v="11"/>
    <b v="0"/>
    <s v="technology"/>
    <x v="8"/>
    <d v="2017-02-09T07:16:47"/>
    <d v="2017-01-07T07:16:47"/>
    <n v="2017"/>
    <n v="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x v="5"/>
    <n v="1485147540"/>
    <n v="1481951853"/>
    <b v="0"/>
    <n v="14"/>
    <b v="0"/>
    <s v="technology"/>
    <x v="8"/>
    <d v="2017-01-23T04:59:00"/>
    <d v="2016-12-17T05:17:33"/>
    <n v="2016"/>
    <n v="46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x v="0"/>
    <n v="1433178060"/>
    <n v="1429290060"/>
    <b v="0"/>
    <n v="5"/>
    <b v="0"/>
    <s v="technology"/>
    <x v="8"/>
    <d v="2015-06-01T17:01:00"/>
    <d v="2015-04-17T17:01:00"/>
    <n v="2015"/>
    <n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x v="0"/>
    <n v="1409813940"/>
    <n v="1407271598"/>
    <b v="0"/>
    <n v="45"/>
    <b v="0"/>
    <s v="technology"/>
    <x v="8"/>
    <d v="2014-09-04T06:59:00"/>
    <d v="2014-08-05T20:46:38"/>
    <n v="2014"/>
    <n v="35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x v="0"/>
    <n v="1447032093"/>
    <n v="1441844493"/>
    <b v="0"/>
    <n v="8"/>
    <b v="0"/>
    <s v="technology"/>
    <x v="8"/>
    <d v="2015-11-09T01:21:33"/>
    <d v="2015-09-10T00:21:33"/>
    <n v="2015"/>
    <n v="2"/>
  </r>
  <r>
    <n v="974"/>
    <s v="KneeJack"/>
    <s v="The device that allows those with artificial knees or arthritic knees to kneel down without putting pressure on their knees."/>
    <x v="63"/>
    <n v="280"/>
    <x v="2"/>
    <s v="US"/>
    <x v="0"/>
    <n v="1458925156"/>
    <n v="1456336756"/>
    <b v="0"/>
    <n v="3"/>
    <b v="0"/>
    <s v="technology"/>
    <x v="8"/>
    <d v="2016-03-25T16:59:16"/>
    <d v="2016-02-24T17:59:16"/>
    <n v="2016"/>
    <n v="1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x v="0"/>
    <n v="1467132185"/>
    <n v="1461948185"/>
    <b v="0"/>
    <n v="24"/>
    <b v="0"/>
    <s v="technology"/>
    <x v="8"/>
    <d v="2016-06-28T16:43:05"/>
    <d v="2016-04-29T16:43:05"/>
    <n v="2016"/>
    <n v="3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x v="2"/>
    <n v="1439515497"/>
    <n v="1435627497"/>
    <b v="0"/>
    <n v="18"/>
    <b v="0"/>
    <s v="technology"/>
    <x v="8"/>
    <d v="2015-08-14T01:24:57"/>
    <d v="2015-06-30T01:24:57"/>
    <n v="2015"/>
    <n v="2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x v="3"/>
    <n v="1456094197"/>
    <n v="1453502197"/>
    <b v="0"/>
    <n v="12"/>
    <b v="0"/>
    <s v="technology"/>
    <x v="8"/>
    <d v="2016-02-21T22:36:37"/>
    <d v="2016-01-22T22:36:37"/>
    <n v="2016"/>
    <n v="34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x v="9"/>
    <n v="1456385101"/>
    <n v="1453793101"/>
    <b v="0"/>
    <n v="123"/>
    <b v="0"/>
    <s v="technology"/>
    <x v="8"/>
    <d v="2016-02-25T07:25:01"/>
    <d v="2016-01-26T07:25:01"/>
    <n v="2016"/>
    <n v="56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x v="0"/>
    <n v="1466449140"/>
    <n v="1463392828"/>
    <b v="0"/>
    <n v="96"/>
    <b v="0"/>
    <s v="technology"/>
    <x v="8"/>
    <d v="2016-06-20T18:59:00"/>
    <d v="2016-05-16T10:00:28"/>
    <n v="2016"/>
    <n v="83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x v="0"/>
    <n v="1417387322"/>
    <n v="1413495722"/>
    <b v="0"/>
    <n v="31"/>
    <b v="0"/>
    <s v="technology"/>
    <x v="8"/>
    <d v="2014-11-30T22:42:02"/>
    <d v="2014-10-16T21:42:02"/>
    <n v="2014"/>
    <n v="15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x v="0"/>
    <n v="1407624222"/>
    <n v="1405032222"/>
    <b v="0"/>
    <n v="4"/>
    <b v="0"/>
    <s v="technology"/>
    <x v="8"/>
    <d v="2014-08-09T22:43:42"/>
    <d v="2014-07-10T22:43:42"/>
    <n v="2014"/>
    <n v="0"/>
  </r>
  <r>
    <n v="982"/>
    <s v="Smart 2-in-1 I-PHONE HANDLE/WALLETtm"/>
    <s v="revolutonary ultra-slim 2-in-1 Smart  2-in-1 I-PHONE handle/WALLETtm with 360 rotatiion"/>
    <x v="178"/>
    <n v="3"/>
    <x v="2"/>
    <s v="US"/>
    <x v="0"/>
    <n v="1475431486"/>
    <n v="1472839486"/>
    <b v="0"/>
    <n v="3"/>
    <b v="0"/>
    <s v="technology"/>
    <x v="8"/>
    <d v="2016-10-02T18:04:46"/>
    <d v="2016-09-02T18:04:46"/>
    <n v="2016"/>
    <n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x v="3"/>
    <n v="1471985640"/>
    <n v="1469289685"/>
    <b v="0"/>
    <n v="179"/>
    <b v="0"/>
    <s v="technology"/>
    <x v="8"/>
    <d v="2016-08-23T20:54:00"/>
    <d v="2016-07-23T16:01:25"/>
    <n v="2016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x v="0"/>
    <n v="1427507208"/>
    <n v="1424918808"/>
    <b v="0"/>
    <n v="3"/>
    <b v="0"/>
    <s v="technology"/>
    <x v="8"/>
    <d v="2015-03-28T01:46:48"/>
    <d v="2015-02-26T02:46:48"/>
    <n v="2015"/>
    <n v="1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x v="3"/>
    <n v="1451602800"/>
    <n v="1449011610"/>
    <b v="0"/>
    <n v="23"/>
    <b v="0"/>
    <s v="technology"/>
    <x v="8"/>
    <d v="2015-12-31T23:00:00"/>
    <d v="2015-12-01T23:13:30"/>
    <n v="2015"/>
    <n v="6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x v="1"/>
    <n v="1452384000"/>
    <n v="1447698300"/>
    <b v="0"/>
    <n v="23"/>
    <b v="0"/>
    <s v="technology"/>
    <x v="8"/>
    <d v="2016-01-10T00:00:00"/>
    <d v="2015-11-16T18:25:00"/>
    <n v="2015"/>
    <n v="13"/>
  </r>
  <r>
    <n v="987"/>
    <s v="Kidswatcher"/>
    <s v="Always know where your precious children are. Let them explore the world freely and in a secure way by using the Kidswatcher."/>
    <x v="63"/>
    <n v="6610"/>
    <x v="2"/>
    <s v="NL"/>
    <x v="3"/>
    <n v="1403507050"/>
    <n v="1400051050"/>
    <b v="0"/>
    <n v="41"/>
    <b v="0"/>
    <s v="technology"/>
    <x v="8"/>
    <d v="2014-06-23T07:04:10"/>
    <d v="2014-05-14T07:04:10"/>
    <n v="2014"/>
    <n v="1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x v="3"/>
    <n v="1475310825"/>
    <n v="1472718825"/>
    <b v="0"/>
    <n v="0"/>
    <b v="0"/>
    <s v="technology"/>
    <x v="8"/>
    <d v="2016-10-01T08:33:45"/>
    <d v="2016-09-01T08:33:45"/>
    <n v="2016"/>
    <n v="0"/>
  </r>
  <r>
    <n v="989"/>
    <s v="Power Rope"/>
    <s v="The most useful phone charger you will ever buy"/>
    <x v="3"/>
    <n v="1677"/>
    <x v="2"/>
    <s v="US"/>
    <x v="0"/>
    <n v="1475101495"/>
    <n v="1472509495"/>
    <b v="0"/>
    <n v="32"/>
    <b v="0"/>
    <s v="technology"/>
    <x v="8"/>
    <d v="2016-09-28T22:24:55"/>
    <d v="2016-08-29T22:24:55"/>
    <n v="2016"/>
    <n v="17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x v="0"/>
    <n v="1409770164"/>
    <n v="1407178164"/>
    <b v="0"/>
    <n v="2"/>
    <b v="0"/>
    <s v="technology"/>
    <x v="8"/>
    <d v="2014-09-03T18:49:24"/>
    <d v="2014-08-04T18:49:24"/>
    <n v="2014"/>
    <n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x v="1"/>
    <n v="1468349460"/>
    <n v="1466186988"/>
    <b v="0"/>
    <n v="7"/>
    <b v="0"/>
    <s v="technology"/>
    <x v="8"/>
    <d v="2016-07-12T18:51:00"/>
    <d v="2016-06-17T18:09:48"/>
    <n v="2016"/>
    <n v="4"/>
  </r>
  <r>
    <n v="992"/>
    <s v="WairConditioning"/>
    <s v="The HOTTEST and COOLEST thing yet! WairConditioning... an entirely new level of comfortability!"/>
    <x v="57"/>
    <n v="467"/>
    <x v="2"/>
    <s v="US"/>
    <x v="0"/>
    <n v="1462655519"/>
    <n v="1457475119"/>
    <b v="0"/>
    <n v="4"/>
    <b v="0"/>
    <s v="technology"/>
    <x v="8"/>
    <d v="2016-05-07T21:11:59"/>
    <d v="2016-03-08T22:11:59"/>
    <n v="2016"/>
    <n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x v="0"/>
    <n v="1478926800"/>
    <n v="1476054568"/>
    <b v="0"/>
    <n v="196"/>
    <b v="0"/>
    <s v="technology"/>
    <x v="8"/>
    <d v="2016-11-12T05:00:00"/>
    <d v="2016-10-09T23:09:28"/>
    <n v="2016"/>
    <n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x v="0"/>
    <n v="1417388340"/>
    <n v="1412835530"/>
    <b v="0"/>
    <n v="11"/>
    <b v="0"/>
    <s v="technology"/>
    <x v="8"/>
    <d v="2014-11-30T22:59:00"/>
    <d v="2014-10-09T06:18:50"/>
    <n v="2014"/>
    <n v="2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x v="0"/>
    <n v="1417276800"/>
    <n v="1415140480"/>
    <b v="0"/>
    <n v="9"/>
    <b v="0"/>
    <s v="technology"/>
    <x v="8"/>
    <d v="2014-11-29T16:00:00"/>
    <d v="2014-11-04T22:34:40"/>
    <n v="2014"/>
    <n v="7"/>
  </r>
  <r>
    <n v="996"/>
    <s v="Social behavior in technical communities"/>
    <s v="Study the behaviour of technical communities by tracking their movement  through wearables"/>
    <x v="23"/>
    <n v="65"/>
    <x v="2"/>
    <s v="US"/>
    <x v="0"/>
    <n v="1406474820"/>
    <n v="1403902060"/>
    <b v="0"/>
    <n v="5"/>
    <b v="0"/>
    <s v="technology"/>
    <x v="8"/>
    <d v="2014-07-27T15:27:00"/>
    <d v="2014-06-27T20:47:40"/>
    <n v="2014"/>
    <n v="2"/>
  </r>
  <r>
    <n v="997"/>
    <s v="iPhanny"/>
    <s v="The iPhanny keeps your iPhone 6 safe from bending in those dangerous pants pockets."/>
    <x v="10"/>
    <n v="65"/>
    <x v="2"/>
    <s v="US"/>
    <x v="0"/>
    <n v="1417145297"/>
    <n v="1414549697"/>
    <b v="0"/>
    <n v="8"/>
    <b v="0"/>
    <s v="technology"/>
    <x v="8"/>
    <d v="2014-11-28T03:28:17"/>
    <d v="2014-10-29T02:28:17"/>
    <n v="2014"/>
    <n v="1"/>
  </r>
  <r>
    <n v="998"/>
    <s v="Ollinfit: The Wearable Personal Trainer"/>
    <s v="Ollinfit is the first wearable fitness trainer with 3 sensors for superior accuracy, feedback and results."/>
    <x v="127"/>
    <n v="35135"/>
    <x v="2"/>
    <s v="CA"/>
    <x v="5"/>
    <n v="1447909401"/>
    <n v="1444017801"/>
    <b v="0"/>
    <n v="229"/>
    <b v="0"/>
    <s v="technology"/>
    <x v="8"/>
    <d v="2015-11-19T05:03:21"/>
    <d v="2015-10-05T04:03:21"/>
    <n v="2015"/>
    <n v="59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x v="5"/>
    <n v="1415865720"/>
    <n v="1413270690"/>
    <b v="0"/>
    <n v="40"/>
    <b v="0"/>
    <s v="technology"/>
    <x v="8"/>
    <d v="2014-11-13T08:02:00"/>
    <d v="2014-10-14T07:11:30"/>
    <n v="2014"/>
    <n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x v="0"/>
    <n v="1489537560"/>
    <n v="1484357160"/>
    <b v="0"/>
    <n v="6"/>
    <b v="0"/>
    <s v="technology"/>
    <x v="8"/>
    <d v="2017-03-15T00:26:00"/>
    <d v="2017-01-14T01:26:00"/>
    <n v="2017"/>
    <n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x v="1"/>
    <n v="1485796613"/>
    <n v="1481908613"/>
    <b v="0"/>
    <n v="4"/>
    <b v="0"/>
    <s v="technology"/>
    <x v="8"/>
    <d v="2017-01-30T17:16:53"/>
    <d v="2016-12-16T17:16:53"/>
    <n v="2016"/>
    <n v="104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x v="0"/>
    <n v="1450331940"/>
    <n v="1447777514"/>
    <b v="0"/>
    <n v="22"/>
    <b v="0"/>
    <s v="technology"/>
    <x v="8"/>
    <d v="2015-12-17T05:59:00"/>
    <d v="2015-11-17T16:25:14"/>
    <n v="2015"/>
    <n v="3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x v="3"/>
    <n v="1489680061"/>
    <n v="1487091661"/>
    <b v="0"/>
    <n v="15"/>
    <b v="0"/>
    <s v="technology"/>
    <x v="8"/>
    <d v="2017-03-16T16:01:01"/>
    <d v="2017-02-14T17:01:01"/>
    <n v="2017"/>
    <n v="16"/>
  </r>
  <r>
    <n v="1004"/>
    <s v="AllerGuarder: Bluetooth wristband helps food-allergy kids"/>
    <s v="Harnessing wearable technology as a powerful defense for food-allergy children."/>
    <x v="31"/>
    <n v="20552"/>
    <x v="1"/>
    <s v="US"/>
    <x v="0"/>
    <n v="1455814827"/>
    <n v="1453222827"/>
    <b v="0"/>
    <n v="95"/>
    <b v="0"/>
    <s v="technology"/>
    <x v="8"/>
    <d v="2016-02-18T17:00:27"/>
    <d v="2016-01-19T17:00:27"/>
    <n v="2016"/>
    <n v="8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x v="0"/>
    <n v="1446217183"/>
    <n v="1443538783"/>
    <b v="0"/>
    <n v="161"/>
    <b v="0"/>
    <s v="technology"/>
    <x v="8"/>
    <d v="2015-10-30T14:59:43"/>
    <d v="2015-09-29T14:59:43"/>
    <n v="2015"/>
    <n v="7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x v="0"/>
    <n v="1418368260"/>
    <n v="1417654672"/>
    <b v="0"/>
    <n v="8"/>
    <b v="0"/>
    <s v="technology"/>
    <x v="8"/>
    <d v="2014-12-12T07:11:00"/>
    <d v="2014-12-04T00:57:52"/>
    <n v="2014"/>
    <n v="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x v="0"/>
    <n v="1481727623"/>
    <n v="1478095223"/>
    <b v="0"/>
    <n v="76"/>
    <b v="0"/>
    <s v="technology"/>
    <x v="8"/>
    <d v="2016-12-14T15:00:23"/>
    <d v="2016-11-02T14:00:23"/>
    <n v="2016"/>
    <n v="44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x v="10"/>
    <n v="1482953115"/>
    <n v="1480361115"/>
    <b v="0"/>
    <n v="1"/>
    <b v="0"/>
    <s v="technology"/>
    <x v="8"/>
    <d v="2016-12-28T19:25:15"/>
    <d v="2016-11-28T19:25:15"/>
    <n v="2016"/>
    <n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x v="0"/>
    <n v="1466346646"/>
    <n v="1463754646"/>
    <b v="0"/>
    <n v="101"/>
    <b v="0"/>
    <s v="technology"/>
    <x v="8"/>
    <d v="2016-06-19T14:30:46"/>
    <d v="2016-05-20T14:30:46"/>
    <n v="2016"/>
    <n v="13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x v="0"/>
    <n v="1473044340"/>
    <n v="1468180462"/>
    <b v="0"/>
    <n v="4"/>
    <b v="0"/>
    <s v="technology"/>
    <x v="8"/>
    <d v="2016-09-05T02:59:00"/>
    <d v="2016-07-10T19:54:22"/>
    <n v="2016"/>
    <n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x v="0"/>
    <n v="1418938395"/>
    <n v="1415050395"/>
    <b v="0"/>
    <n v="1"/>
    <b v="0"/>
    <s v="technology"/>
    <x v="8"/>
    <d v="2014-12-18T21:33:15"/>
    <d v="2014-11-03T21:33:15"/>
    <n v="2014"/>
    <n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x v="0"/>
    <n v="1485254052"/>
    <n v="1481366052"/>
    <b v="0"/>
    <n v="775"/>
    <b v="0"/>
    <s v="technology"/>
    <x v="8"/>
    <d v="2017-01-24T10:34:12"/>
    <d v="2016-12-10T10:34:12"/>
    <n v="2016"/>
    <n v="21535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x v="0"/>
    <n v="1451419200"/>
    <n v="1449000056"/>
    <b v="0"/>
    <n v="90"/>
    <b v="0"/>
    <s v="technology"/>
    <x v="8"/>
    <d v="2015-12-29T20:00:00"/>
    <d v="2015-12-01T20:00:56"/>
    <n v="2015"/>
    <n v="35"/>
  </r>
  <r>
    <n v="1014"/>
    <s v="CHEMION: The World's First Smart Glasses (Canceled)"/>
    <s v="CHEMION is an eyewear device that lets you show your creativity to the world."/>
    <x v="3"/>
    <n v="3060"/>
    <x v="1"/>
    <s v="US"/>
    <x v="0"/>
    <n v="1420070615"/>
    <n v="1415750615"/>
    <b v="0"/>
    <n v="16"/>
    <b v="0"/>
    <s v="technology"/>
    <x v="8"/>
    <d v="2015-01-01T00:03:35"/>
    <d v="2014-11-12T00:03:35"/>
    <n v="2014"/>
    <n v="31"/>
  </r>
  <r>
    <n v="1015"/>
    <s v="SKIN - Wearable music remote control for your mobile phone"/>
    <s v="SKIN - The wearable music remote control which makes your fitness lifestyle a bit easier"/>
    <x v="7"/>
    <n v="240"/>
    <x v="1"/>
    <s v="CH"/>
    <x v="11"/>
    <n v="1448489095"/>
    <n v="1445893495"/>
    <b v="0"/>
    <n v="6"/>
    <b v="0"/>
    <s v="technology"/>
    <x v="8"/>
    <d v="2015-11-25T22:04:55"/>
    <d v="2015-10-26T21:04:55"/>
    <n v="2015"/>
    <n v="3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x v="0"/>
    <n v="1459992856"/>
    <n v="1456108456"/>
    <b v="0"/>
    <n v="38"/>
    <b v="0"/>
    <s v="technology"/>
    <x v="8"/>
    <d v="2016-04-07T01:34:16"/>
    <d v="2016-02-22T02:34:16"/>
    <n v="2016"/>
    <n v="3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x v="0"/>
    <n v="1448125935"/>
    <n v="1444666335"/>
    <b v="0"/>
    <n v="355"/>
    <b v="0"/>
    <s v="technology"/>
    <x v="8"/>
    <d v="2015-11-21T17:12:15"/>
    <d v="2015-10-12T16:12:15"/>
    <n v="2015"/>
    <n v="23"/>
  </r>
  <r>
    <n v="1018"/>
    <s v="Owl (Canceled)"/>
    <s v="Owl is a fitness tracker along with an accompanying iOS app, that is both fun and interactive for children."/>
    <x v="22"/>
    <n v="621"/>
    <x v="1"/>
    <s v="US"/>
    <x v="0"/>
    <n v="1468496933"/>
    <n v="1465904933"/>
    <b v="0"/>
    <n v="7"/>
    <b v="0"/>
    <s v="technology"/>
    <x v="8"/>
    <d v="2016-07-14T11:48:53"/>
    <d v="2016-06-14T11:48:53"/>
    <n v="2016"/>
    <n v="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x v="0"/>
    <n v="1423092149"/>
    <n v="1420500149"/>
    <b v="0"/>
    <n v="400"/>
    <b v="0"/>
    <s v="technology"/>
    <x v="8"/>
    <d v="2015-02-04T23:22:29"/>
    <d v="2015-01-05T23:22:29"/>
    <n v="2015"/>
    <n v="47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x v="5"/>
    <n v="1433206020"/>
    <n v="1430617209"/>
    <b v="0"/>
    <n v="30"/>
    <b v="1"/>
    <s v="music"/>
    <x v="15"/>
    <d v="2015-06-02T00:47:00"/>
    <d v="2015-05-03T01:40:09"/>
    <n v="2015"/>
    <n v="206"/>
  </r>
  <r>
    <n v="1021"/>
    <s v="Rick and Morty Album &amp; Music Video"/>
    <s v="Rick and Morty concept album written by Allie Goertz + music video directed by Paul B. Cummings!"/>
    <x v="9"/>
    <n v="10554.11"/>
    <x v="0"/>
    <s v="US"/>
    <x v="0"/>
    <n v="1445054400"/>
    <n v="1443074571"/>
    <b v="1"/>
    <n v="478"/>
    <b v="1"/>
    <s v="music"/>
    <x v="15"/>
    <d v="2015-10-17T04:00:00"/>
    <d v="2015-09-24T06:02:51"/>
    <n v="2015"/>
    <n v="352"/>
  </r>
  <r>
    <n v="1022"/>
    <s v="Sammy Bananas - Bootlegs Vol. 2!!"/>
    <s v="Help get four new bootlegs onto vinyl in the second installment of my series!"/>
    <x v="13"/>
    <n v="2298"/>
    <x v="0"/>
    <s v="US"/>
    <x v="0"/>
    <n v="1431876677"/>
    <n v="1429284677"/>
    <b v="1"/>
    <n v="74"/>
    <b v="1"/>
    <s v="music"/>
    <x v="15"/>
    <d v="2015-05-17T15:31:17"/>
    <d v="2015-04-17T15:31:17"/>
    <n v="2015"/>
    <n v="115"/>
  </r>
  <r>
    <n v="1023"/>
    <s v="'Pathfinder' - a High Five Spaceship album"/>
    <s v="A collaborative, electronic journey helmed by producer Christopher Bingham and guitarist Carlos Montero."/>
    <x v="13"/>
    <n v="4743"/>
    <x v="0"/>
    <s v="GB"/>
    <x v="1"/>
    <n v="1434837861"/>
    <n v="1432245861"/>
    <b v="0"/>
    <n v="131"/>
    <b v="1"/>
    <s v="music"/>
    <x v="15"/>
    <d v="2015-06-20T22:04:21"/>
    <d v="2015-05-21T22:04:21"/>
    <n v="2015"/>
    <n v="237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x v="9"/>
    <n v="1454248563"/>
    <n v="1451656563"/>
    <b v="1"/>
    <n v="61"/>
    <b v="1"/>
    <s v="music"/>
    <x v="15"/>
    <d v="2016-01-31T13:56:03"/>
    <d v="2016-01-01T13:56:03"/>
    <n v="2016"/>
    <n v="119"/>
  </r>
  <r>
    <n v="1025"/>
    <s v="[NUREN] The New Renaissance"/>
    <s v="Jake Kaufman and Jessie Seely present THE WORLD'S FIRST VIRTUAL REALITY ROCK OPERA."/>
    <x v="54"/>
    <n v="76949.820000000007"/>
    <x v="0"/>
    <s v="US"/>
    <x v="0"/>
    <n v="1426532437"/>
    <n v="1423944037"/>
    <b v="1"/>
    <n v="1071"/>
    <b v="1"/>
    <s v="music"/>
    <x v="15"/>
    <d v="2015-03-16T19:00:37"/>
    <d v="2015-02-14T20:00:37"/>
    <n v="2015"/>
    <n v="11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x v="1"/>
    <n v="1459414016"/>
    <n v="1456480016"/>
    <b v="1"/>
    <n v="122"/>
    <b v="1"/>
    <s v="music"/>
    <x v="15"/>
    <d v="2016-03-31T08:46:56"/>
    <d v="2016-02-26T09:46:56"/>
    <n v="2016"/>
    <n v="10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x v="0"/>
    <n v="1414025347"/>
    <n v="1411433347"/>
    <b v="1"/>
    <n v="111"/>
    <b v="1"/>
    <s v="music"/>
    <x v="15"/>
    <d v="2014-10-23T00:49:07"/>
    <d v="2014-09-23T00:49:07"/>
    <n v="2014"/>
    <n v="10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x v="1"/>
    <n v="1488830400"/>
    <n v="1484924605"/>
    <b v="1"/>
    <n v="255"/>
    <b v="1"/>
    <s v="music"/>
    <x v="15"/>
    <d v="2017-03-06T20:00:00"/>
    <d v="2017-01-20T15:03:25"/>
    <n v="2017"/>
    <n v="117"/>
  </r>
  <r>
    <n v="1029"/>
    <s v="StrobeHouse presents Valborg 2015"/>
    <s v="We want to recreate last years massive Valborgparty in Lund but this time even bigger!"/>
    <x v="3"/>
    <n v="11176"/>
    <x v="0"/>
    <s v="SE"/>
    <x v="9"/>
    <n v="1428184740"/>
    <n v="1423501507"/>
    <b v="0"/>
    <n v="141"/>
    <b v="1"/>
    <s v="music"/>
    <x v="15"/>
    <d v="2015-04-04T21:59:00"/>
    <d v="2015-02-09T17:05:07"/>
    <n v="2015"/>
    <n v="112"/>
  </r>
  <r>
    <n v="1030"/>
    <s v="The Gothsicles - I FEEL SICLE"/>
    <s v="Help fund the latest Gothsicles mega-album, I FEEL SICLE!"/>
    <x v="13"/>
    <n v="6842"/>
    <x v="0"/>
    <s v="US"/>
    <x v="0"/>
    <n v="1473680149"/>
    <n v="1472470549"/>
    <b v="0"/>
    <n v="159"/>
    <b v="1"/>
    <s v="music"/>
    <x v="15"/>
    <d v="2016-09-12T11:35:49"/>
    <d v="2016-08-29T11:35:49"/>
    <n v="2016"/>
    <n v="34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x v="0"/>
    <n v="1450290010"/>
    <n v="1447698010"/>
    <b v="0"/>
    <n v="99"/>
    <b v="1"/>
    <s v="music"/>
    <x v="15"/>
    <d v="2015-12-16T18:20:10"/>
    <d v="2015-11-16T18:20:10"/>
    <n v="2015"/>
    <n v="107"/>
  </r>
  <r>
    <n v="1032"/>
    <s v="Phantom Ship / Coastal (Album Preorder)"/>
    <s v="Ideal for living rooms and open spaces."/>
    <x v="105"/>
    <n v="5858.84"/>
    <x v="0"/>
    <s v="US"/>
    <x v="0"/>
    <n v="1466697625"/>
    <n v="1464105625"/>
    <b v="0"/>
    <n v="96"/>
    <b v="1"/>
    <s v="music"/>
    <x v="15"/>
    <d v="2016-06-23T16:00:25"/>
    <d v="2016-05-24T16:00:25"/>
    <n v="2016"/>
    <n v="108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x v="1"/>
    <n v="1481564080"/>
    <n v="1479144880"/>
    <b v="0"/>
    <n v="27"/>
    <b v="1"/>
    <s v="music"/>
    <x v="15"/>
    <d v="2016-12-12T17:34:40"/>
    <d v="2016-11-14T17:34:40"/>
    <n v="2016"/>
    <n v="10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x v="0"/>
    <n v="1470369540"/>
    <n v="1467604804"/>
    <b v="0"/>
    <n v="166"/>
    <b v="1"/>
    <s v="music"/>
    <x v="15"/>
    <d v="2016-08-05T03:59:00"/>
    <d v="2016-07-04T04:00:04"/>
    <n v="2016"/>
    <n v="13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x v="0"/>
    <n v="1423668220"/>
    <n v="1421076220"/>
    <b v="0"/>
    <n v="76"/>
    <b v="1"/>
    <s v="music"/>
    <x v="15"/>
    <d v="2015-02-11T15:23:40"/>
    <d v="2015-01-12T15:23:40"/>
    <n v="2015"/>
    <n v="108"/>
  </r>
  <r>
    <n v="1036"/>
    <s v="Bring Kyrstyn's Album to Life!"/>
    <s v="Help this Soulful &amp; Cinematic Glitch-Pop Songwriter Bring her Music to the World!  (And your Ears:)"/>
    <x v="37"/>
    <n v="5056.22"/>
    <x v="0"/>
    <s v="US"/>
    <x v="0"/>
    <n v="1357545600"/>
    <n v="1354790790"/>
    <b v="0"/>
    <n v="211"/>
    <b v="1"/>
    <s v="music"/>
    <x v="15"/>
    <d v="2013-01-07T08:00:00"/>
    <d v="2012-12-06T10:46:30"/>
    <n v="2012"/>
    <n v="112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x v="0"/>
    <n v="1431925200"/>
    <n v="1429991062"/>
    <b v="0"/>
    <n v="21"/>
    <b v="1"/>
    <s v="music"/>
    <x v="15"/>
    <d v="2015-05-18T05:00:00"/>
    <d v="2015-04-25T19:44:22"/>
    <n v="2015"/>
    <n v="10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x v="0"/>
    <n v="1458362023"/>
    <n v="1455773623"/>
    <b v="0"/>
    <n v="61"/>
    <b v="1"/>
    <s v="music"/>
    <x v="15"/>
    <d v="2016-03-19T04:33:43"/>
    <d v="2016-02-18T05:33:43"/>
    <n v="2016"/>
    <n v="14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x v="0"/>
    <n v="1481615940"/>
    <n v="1479436646"/>
    <b v="0"/>
    <n v="30"/>
    <b v="1"/>
    <s v="music"/>
    <x v="15"/>
    <d v="2016-12-13T07:59:00"/>
    <d v="2016-11-18T02:37:26"/>
    <n v="2016"/>
    <n v="128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x v="0"/>
    <n v="1472317209"/>
    <n v="1469725209"/>
    <b v="0"/>
    <n v="1"/>
    <b v="0"/>
    <s v="journalism"/>
    <x v="16"/>
    <d v="2016-08-27T17:00:09"/>
    <d v="2016-07-28T17:00:09"/>
    <n v="2016"/>
    <n v="0"/>
  </r>
  <r>
    <n v="1041"/>
    <s v="Industry Success Project (Canceled)"/>
    <s v="I am trying to document what it is like to plunge head first into the music/audio industry as an intern."/>
    <x v="45"/>
    <n v="0"/>
    <x v="1"/>
    <s v="US"/>
    <x v="0"/>
    <n v="1406769992"/>
    <n v="1405041992"/>
    <b v="0"/>
    <n v="0"/>
    <b v="0"/>
    <s v="journalism"/>
    <x v="16"/>
    <d v="2014-07-31T01:26:32"/>
    <d v="2014-07-11T01:26:32"/>
    <n v="2014"/>
    <n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x v="0"/>
    <n v="1410516000"/>
    <n v="1406824948"/>
    <b v="0"/>
    <n v="1"/>
    <b v="0"/>
    <s v="journalism"/>
    <x v="16"/>
    <d v="2014-09-12T10:00:00"/>
    <d v="2014-07-31T16:42:28"/>
    <n v="2014"/>
    <n v="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x v="0"/>
    <n v="1432101855"/>
    <n v="1429509855"/>
    <b v="0"/>
    <n v="292"/>
    <b v="0"/>
    <s v="journalism"/>
    <x v="16"/>
    <d v="2015-05-20T06:04:15"/>
    <d v="2015-04-20T06:04:15"/>
    <n v="2015"/>
    <n v="9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x v="0"/>
    <n v="1425587220"/>
    <n v="1420668801"/>
    <b v="0"/>
    <n v="2"/>
    <b v="0"/>
    <s v="journalism"/>
    <x v="16"/>
    <d v="2015-03-05T20:27:00"/>
    <d v="2015-01-07T22:13:21"/>
    <n v="2015"/>
    <n v="0"/>
  </r>
  <r>
    <n v="1045"/>
    <s v="In Case Of Emergency (Canceled)"/>
    <s v="In Case Of Emergency is a radio talk show for preppers, beginning preppers, and with preparedness in mind."/>
    <x v="3"/>
    <n v="266"/>
    <x v="1"/>
    <s v="US"/>
    <x v="0"/>
    <n v="1408827550"/>
    <n v="1406235550"/>
    <b v="0"/>
    <n v="8"/>
    <b v="0"/>
    <s v="journalism"/>
    <x v="16"/>
    <d v="2014-08-23T20:59:10"/>
    <d v="2014-07-24T20:59:10"/>
    <n v="2014"/>
    <n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x v="3"/>
    <n v="1451161560"/>
    <n v="1447273560"/>
    <b v="0"/>
    <n v="0"/>
    <b v="0"/>
    <s v="journalism"/>
    <x v="16"/>
    <d v="2015-12-26T20:26:00"/>
    <d v="2015-11-11T20:26:00"/>
    <n v="2015"/>
    <n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x v="0"/>
    <n v="1415219915"/>
    <n v="1412624315"/>
    <b v="0"/>
    <n v="1"/>
    <b v="0"/>
    <s v="journalism"/>
    <x v="16"/>
    <d v="2014-11-05T20:38:35"/>
    <d v="2014-10-06T19:38:35"/>
    <n v="2014"/>
    <n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x v="0"/>
    <n v="1474766189"/>
    <n v="1471310189"/>
    <b v="0"/>
    <n v="4"/>
    <b v="0"/>
    <s v="journalism"/>
    <x v="16"/>
    <d v="2016-09-25T01:16:29"/>
    <d v="2016-08-16T01:16:29"/>
    <n v="2016"/>
    <n v="1"/>
  </r>
  <r>
    <n v="1049"/>
    <s v="J1 (Canceled)"/>
    <s v="------"/>
    <x v="14"/>
    <n v="0"/>
    <x v="1"/>
    <s v="US"/>
    <x v="0"/>
    <n v="1455272445"/>
    <n v="1452680445"/>
    <b v="0"/>
    <n v="0"/>
    <b v="0"/>
    <s v="journalism"/>
    <x v="16"/>
    <d v="2016-02-12T10:20:45"/>
    <d v="2016-01-13T10:20:45"/>
    <n v="2016"/>
    <n v="0"/>
  </r>
  <r>
    <n v="1050"/>
    <s v="The (Secular) Barbershop Podcast (Canceled)"/>
    <s v="Secularism is on the rise and I hear you.Talk to me."/>
    <x v="30"/>
    <n v="0"/>
    <x v="1"/>
    <s v="US"/>
    <x v="0"/>
    <n v="1442257677"/>
    <n v="1439665677"/>
    <b v="0"/>
    <n v="0"/>
    <b v="0"/>
    <s v="journalism"/>
    <x v="16"/>
    <d v="2015-09-14T19:07:57"/>
    <d v="2015-08-15T19:07:57"/>
    <n v="2015"/>
    <n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x v="0"/>
    <n v="1409098825"/>
    <n v="1406679625"/>
    <b v="0"/>
    <n v="0"/>
    <b v="0"/>
    <s v="journalism"/>
    <x v="16"/>
    <d v="2014-08-27T00:20:25"/>
    <d v="2014-07-30T00:20:25"/>
    <n v="2014"/>
    <n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x v="0"/>
    <n v="1465243740"/>
    <n v="1461438495"/>
    <b v="0"/>
    <n v="0"/>
    <b v="0"/>
    <s v="journalism"/>
    <x v="16"/>
    <d v="2016-06-06T20:09:00"/>
    <d v="2016-04-23T19:08:15"/>
    <n v="2016"/>
    <n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x v="0"/>
    <n v="1488773332"/>
    <n v="1486613332"/>
    <b v="0"/>
    <n v="1"/>
    <b v="0"/>
    <s v="journalism"/>
    <x v="16"/>
    <d v="2017-03-06T04:08:52"/>
    <d v="2017-02-09T04:08:52"/>
    <n v="2017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x v="0"/>
    <n v="1407708000"/>
    <n v="1405110399"/>
    <b v="0"/>
    <n v="0"/>
    <b v="0"/>
    <s v="journalism"/>
    <x v="16"/>
    <d v="2014-08-10T22:00:00"/>
    <d v="2014-07-11T20:26:39"/>
    <n v="2014"/>
    <n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x v="0"/>
    <n v="1457394545"/>
    <n v="1454802545"/>
    <b v="0"/>
    <n v="0"/>
    <b v="0"/>
    <s v="journalism"/>
    <x v="16"/>
    <d v="2016-03-07T23:49:05"/>
    <d v="2016-02-06T23:49:05"/>
    <n v="2016"/>
    <n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x v="0"/>
    <n v="1429892177"/>
    <n v="1424711777"/>
    <b v="0"/>
    <n v="0"/>
    <b v="0"/>
    <s v="journalism"/>
    <x v="16"/>
    <d v="2015-04-24T16:16:17"/>
    <d v="2015-02-23T17:16:17"/>
    <n v="2015"/>
    <n v="0"/>
  </r>
  <r>
    <n v="1057"/>
    <s v="Support Independent Media (Canceled)"/>
    <s v="Sayin it Plain is a Independent Radio Show created to inform the public and empower the community."/>
    <x v="3"/>
    <n v="0"/>
    <x v="1"/>
    <s v="US"/>
    <x v="0"/>
    <n v="1480888483"/>
    <n v="1478292883"/>
    <b v="0"/>
    <n v="0"/>
    <b v="0"/>
    <s v="journalism"/>
    <x v="16"/>
    <d v="2016-12-04T21:54:43"/>
    <d v="2016-11-04T20:54:43"/>
    <n v="2016"/>
    <n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x v="0"/>
    <n v="1427328000"/>
    <n v="1423777043"/>
    <b v="0"/>
    <n v="0"/>
    <b v="0"/>
    <s v="journalism"/>
    <x v="16"/>
    <d v="2015-03-26T00:00:00"/>
    <d v="2015-02-12T21:37:23"/>
    <n v="2015"/>
    <n v="0"/>
  </r>
  <r>
    <n v="1059"/>
    <s v="Voice Over Artist (Canceled)"/>
    <s v="Turning myself into a vocal artist."/>
    <x v="184"/>
    <n v="0"/>
    <x v="1"/>
    <s v="US"/>
    <x v="0"/>
    <n v="1426269456"/>
    <n v="1423681056"/>
    <b v="0"/>
    <n v="0"/>
    <b v="0"/>
    <s v="journalism"/>
    <x v="16"/>
    <d v="2015-03-13T17:57:36"/>
    <d v="2015-02-11T18:57:36"/>
    <n v="2015"/>
    <n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x v="0"/>
    <n v="1429134893"/>
    <n v="1426542893"/>
    <b v="0"/>
    <n v="1"/>
    <b v="0"/>
    <s v="journalism"/>
    <x v="16"/>
    <d v="2015-04-15T21:54:53"/>
    <d v="2015-03-16T21:54:53"/>
    <n v="2015"/>
    <n v="1"/>
  </r>
  <r>
    <n v="1061"/>
    <s v="Chat Box 23 (Canceled)"/>
    <s v="T.O., Adi &amp; Mercedes discuss their point of views, women's issues &amp; Hollywood Hotties."/>
    <x v="23"/>
    <n v="0"/>
    <x v="1"/>
    <s v="US"/>
    <x v="0"/>
    <n v="1462150800"/>
    <n v="1456987108"/>
    <b v="0"/>
    <n v="0"/>
    <b v="0"/>
    <s v="journalism"/>
    <x v="16"/>
    <d v="2016-05-02T01:00:00"/>
    <d v="2016-03-03T06:38:28"/>
    <n v="2016"/>
    <n v="0"/>
  </r>
  <r>
    <n v="1062"/>
    <s v="RETURNING AT A LATER DATE"/>
    <s v="SEE US ON PATREON www.badgirlartwork.com"/>
    <x v="212"/>
    <n v="190"/>
    <x v="1"/>
    <s v="US"/>
    <x v="0"/>
    <n v="1468351341"/>
    <n v="1467746541"/>
    <b v="0"/>
    <n v="4"/>
    <b v="0"/>
    <s v="journalism"/>
    <x v="16"/>
    <d v="2016-07-12T19:22:21"/>
    <d v="2016-07-05T19:22:21"/>
    <n v="2016"/>
    <n v="9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x v="0"/>
    <n v="1472604262"/>
    <n v="1470012262"/>
    <b v="0"/>
    <n v="0"/>
    <b v="0"/>
    <s v="journalism"/>
    <x v="16"/>
    <d v="2016-08-31T00:44:22"/>
    <d v="2016-08-01T00:44:22"/>
    <n v="2016"/>
    <n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x v="0"/>
    <n v="1373174903"/>
    <n v="1369286903"/>
    <b v="0"/>
    <n v="123"/>
    <b v="0"/>
    <s v="games"/>
    <x v="17"/>
    <d v="2013-07-07T05:28:23"/>
    <d v="2013-05-23T05:28:23"/>
    <n v="2013"/>
    <n v="9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x v="2"/>
    <n v="1392800922"/>
    <n v="1390381722"/>
    <b v="0"/>
    <n v="5"/>
    <b v="0"/>
    <s v="games"/>
    <x v="17"/>
    <d v="2014-02-19T09:08:42"/>
    <d v="2014-01-22T09:08:42"/>
    <n v="2014"/>
    <n v="3"/>
  </r>
  <r>
    <n v="1066"/>
    <s v="So I'm A Dark Lord"/>
    <s v="A parody of old school RPGs where you are a new Dark Lord on a quest to amass monsters and allies on your side."/>
    <x v="60"/>
    <n v="5051"/>
    <x v="2"/>
    <s v="US"/>
    <x v="0"/>
    <n v="1375657582"/>
    <n v="1371769582"/>
    <b v="0"/>
    <n v="148"/>
    <b v="0"/>
    <s v="games"/>
    <x v="17"/>
    <d v="2013-08-04T23:06:22"/>
    <d v="2013-06-20T23:06:22"/>
    <n v="2013"/>
    <n v="3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x v="0"/>
    <n v="1387657931"/>
    <n v="1385065931"/>
    <b v="0"/>
    <n v="10"/>
    <b v="0"/>
    <s v="games"/>
    <x v="17"/>
    <d v="2013-12-21T20:32:11"/>
    <d v="2013-11-21T20:32:11"/>
    <n v="2013"/>
    <n v="26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x v="0"/>
    <n v="1460274864"/>
    <n v="1457686464"/>
    <b v="0"/>
    <n v="4"/>
    <b v="0"/>
    <s v="games"/>
    <x v="17"/>
    <d v="2016-04-10T07:54:24"/>
    <d v="2016-03-11T08:54:24"/>
    <n v="2016"/>
    <n v="0"/>
  </r>
  <r>
    <n v="1069"/>
    <s v="Until The End (PC, Mac, and Linux)"/>
    <s v="A run-n-gun zombie survival game where you scavenge for items to make the night a little less scary."/>
    <x v="41"/>
    <n v="850"/>
    <x v="2"/>
    <s v="US"/>
    <x v="0"/>
    <n v="1385447459"/>
    <n v="1382679059"/>
    <b v="0"/>
    <n v="21"/>
    <b v="0"/>
    <s v="games"/>
    <x v="17"/>
    <d v="2013-11-26T06:30:59"/>
    <d v="2013-10-25T05:30:59"/>
    <n v="2013"/>
    <n v="3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x v="0"/>
    <n v="1349050622"/>
    <n v="1347322622"/>
    <b v="0"/>
    <n v="2"/>
    <b v="0"/>
    <s v="games"/>
    <x v="17"/>
    <d v="2012-10-01T00:17:02"/>
    <d v="2012-09-11T00:17:02"/>
    <n v="2012"/>
    <n v="1"/>
  </r>
  <r>
    <n v="1071"/>
    <s v="DJ's Bane"/>
    <s v="I'm making a game where you choose how you want to kill the DJ, so you yourself can decide what music will be played at the party."/>
    <x v="213"/>
    <n v="0"/>
    <x v="2"/>
    <s v="NO"/>
    <x v="8"/>
    <n v="1447787093"/>
    <n v="1445191493"/>
    <b v="0"/>
    <n v="0"/>
    <b v="0"/>
    <s v="games"/>
    <x v="17"/>
    <d v="2015-11-17T19:04:53"/>
    <d v="2015-10-18T18:04:53"/>
    <n v="2015"/>
    <n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x v="0"/>
    <n v="1391630297"/>
    <n v="1389038297"/>
    <b v="0"/>
    <n v="4"/>
    <b v="0"/>
    <s v="games"/>
    <x v="17"/>
    <d v="2014-02-05T19:58:17"/>
    <d v="2014-01-06T19:58:17"/>
    <n v="2014"/>
    <n v="0"/>
  </r>
  <r>
    <n v="1073"/>
    <s v="Rainbow Ball to the Iphone"/>
    <s v="We want to bring our Game Rainbow Ball to the iphone and to do that we need a little help"/>
    <x v="47"/>
    <n v="10"/>
    <x v="2"/>
    <s v="US"/>
    <x v="0"/>
    <n v="1318806541"/>
    <n v="1316214541"/>
    <b v="0"/>
    <n v="1"/>
    <b v="0"/>
    <s v="games"/>
    <x v="17"/>
    <d v="2011-10-16T23:09:01"/>
    <d v="2011-09-16T23:09:01"/>
    <n v="2011"/>
    <n v="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x v="0"/>
    <n v="1388808545"/>
    <n v="1386216545"/>
    <b v="0"/>
    <n v="30"/>
    <b v="0"/>
    <s v="games"/>
    <x v="17"/>
    <d v="2014-01-04T04:09:05"/>
    <d v="2013-12-05T04:09:05"/>
    <n v="2013"/>
    <n v="6"/>
  </r>
  <r>
    <n v="1075"/>
    <s v="Towers Of The Apocalypse"/>
    <s v="Fully 3D, post Apocalyptic themed tower defense video game. New take on the genre."/>
    <x v="28"/>
    <n v="45"/>
    <x v="2"/>
    <s v="US"/>
    <x v="0"/>
    <n v="1336340516"/>
    <n v="1333748516"/>
    <b v="0"/>
    <n v="3"/>
    <b v="0"/>
    <s v="games"/>
    <x v="17"/>
    <d v="2012-05-06T21:41:56"/>
    <d v="2012-04-06T21:41:56"/>
    <n v="2012"/>
    <n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x v="0"/>
    <n v="1410426250"/>
    <n v="1405674250"/>
    <b v="0"/>
    <n v="975"/>
    <b v="0"/>
    <s v="games"/>
    <x v="17"/>
    <d v="2014-09-11T09:04:10"/>
    <d v="2014-07-18T09:04:10"/>
    <n v="2014"/>
    <n v="6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x v="0"/>
    <n v="1452744011"/>
    <n v="1450152011"/>
    <b v="0"/>
    <n v="167"/>
    <b v="0"/>
    <s v="games"/>
    <x v="17"/>
    <d v="2016-01-14T04:00:11"/>
    <d v="2015-12-15T04:00:11"/>
    <n v="2015"/>
    <n v="29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x v="0"/>
    <n v="1311309721"/>
    <n v="1307421721"/>
    <b v="0"/>
    <n v="5"/>
    <b v="0"/>
    <s v="games"/>
    <x v="17"/>
    <d v="2011-07-22T04:42:01"/>
    <d v="2011-06-07T04:42:01"/>
    <n v="2011"/>
    <n v="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x v="3"/>
    <n v="1463232936"/>
    <n v="1461072936"/>
    <b v="0"/>
    <n v="18"/>
    <b v="0"/>
    <s v="games"/>
    <x v="17"/>
    <d v="2016-05-14T13:35:36"/>
    <d v="2016-04-19T13:35:36"/>
    <n v="2016"/>
    <n v="3"/>
  </r>
  <r>
    <n v="1080"/>
    <s v="Skullforge: The Hunt"/>
    <s v="A fantasy action RPG which follows an elven ex-slave on a journey of magic, revenge, intrigue, and deceit."/>
    <x v="22"/>
    <n v="1821"/>
    <x v="2"/>
    <s v="US"/>
    <x v="0"/>
    <n v="1399778333"/>
    <n v="1397186333"/>
    <b v="0"/>
    <n v="98"/>
    <b v="0"/>
    <s v="games"/>
    <x v="17"/>
    <d v="2014-05-11T03:18:53"/>
    <d v="2014-04-11T03:18:53"/>
    <n v="2014"/>
    <n v="9"/>
  </r>
  <r>
    <n v="1081"/>
    <s v="The Creature"/>
    <s v="Finishing your last job before you retire until a disaster strikes the cargo ship can you survive The Creature?"/>
    <x v="118"/>
    <n v="12"/>
    <x v="2"/>
    <s v="US"/>
    <x v="0"/>
    <n v="1422483292"/>
    <n v="1419891292"/>
    <b v="0"/>
    <n v="4"/>
    <b v="0"/>
    <s v="games"/>
    <x v="17"/>
    <d v="2015-01-28T22:14:52"/>
    <d v="2014-12-29T22:14:52"/>
    <n v="2014"/>
    <n v="0"/>
  </r>
  <r>
    <n v="1082"/>
    <s v="T-Fighter: Code Name M - Mobile Edition"/>
    <s v="Challenge your trivia skills in this action oriented game against several opponents across time."/>
    <x v="3"/>
    <n v="56"/>
    <x v="2"/>
    <s v="US"/>
    <x v="0"/>
    <n v="1344635088"/>
    <n v="1342043088"/>
    <b v="0"/>
    <n v="3"/>
    <b v="0"/>
    <s v="games"/>
    <x v="17"/>
    <d v="2012-08-10T21:44:48"/>
    <d v="2012-07-11T21:44:48"/>
    <n v="2012"/>
    <n v="1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x v="5"/>
    <n v="1406994583"/>
    <n v="1401810583"/>
    <b v="0"/>
    <n v="1"/>
    <b v="0"/>
    <s v="games"/>
    <x v="17"/>
    <d v="2014-08-02T15:49:43"/>
    <d v="2014-06-03T15:49:43"/>
    <n v="2014"/>
    <n v="1"/>
  </r>
  <r>
    <n v="1084"/>
    <s v="My own channel"/>
    <s v="I want to start my own channel for gaming"/>
    <x v="131"/>
    <n v="0"/>
    <x v="2"/>
    <s v="US"/>
    <x v="0"/>
    <n v="1407534804"/>
    <n v="1404942804"/>
    <b v="0"/>
    <n v="0"/>
    <b v="0"/>
    <s v="games"/>
    <x v="17"/>
    <d v="2014-08-08T21:53:24"/>
    <d v="2014-07-09T21:53:24"/>
    <n v="2014"/>
    <n v="0"/>
  </r>
  <r>
    <n v="1085"/>
    <s v="Sun Dryd Studios"/>
    <s v="The new kid on the block. Re-imagining old games and creating new ones. Ship, Lazer, Rock is first."/>
    <x v="11"/>
    <n v="1026"/>
    <x v="2"/>
    <s v="CA"/>
    <x v="5"/>
    <n v="1457967975"/>
    <n v="1455379575"/>
    <b v="0"/>
    <n v="9"/>
    <b v="0"/>
    <s v="games"/>
    <x v="17"/>
    <d v="2016-03-14T15:06:15"/>
    <d v="2016-02-13T16:06:15"/>
    <n v="2016"/>
    <n v="3"/>
  </r>
  <r>
    <n v="1086"/>
    <s v="Cyber Universe Online"/>
    <s v="Humanity's future in the Galaxy"/>
    <x v="102"/>
    <n v="15"/>
    <x v="2"/>
    <s v="US"/>
    <x v="0"/>
    <n v="1408913291"/>
    <n v="1406321291"/>
    <b v="0"/>
    <n v="2"/>
    <b v="0"/>
    <s v="games"/>
    <x v="17"/>
    <d v="2014-08-24T20:48:11"/>
    <d v="2014-07-25T20:48:11"/>
    <n v="2014"/>
    <n v="0"/>
  </r>
  <r>
    <n v="1087"/>
    <s v="Idle Gamers"/>
    <s v="Idle gamers are the group of gamers worth watching play video games. We have a back log of video ideas and want to entertain you."/>
    <x v="184"/>
    <n v="0"/>
    <x v="2"/>
    <s v="US"/>
    <x v="0"/>
    <n v="1402852087"/>
    <n v="1400260087"/>
    <b v="0"/>
    <n v="0"/>
    <b v="0"/>
    <s v="games"/>
    <x v="17"/>
    <d v="2014-06-15T17:08:07"/>
    <d v="2014-05-16T17:08:07"/>
    <n v="2014"/>
    <n v="0"/>
  </r>
  <r>
    <n v="1088"/>
    <s v="Still Alive"/>
    <s v="A fresh twist on survival games. Intense, high-stakes 30 minute rounds for up to 10 players."/>
    <x v="101"/>
    <n v="6382.34"/>
    <x v="2"/>
    <s v="US"/>
    <x v="0"/>
    <n v="1398366667"/>
    <n v="1395774667"/>
    <b v="0"/>
    <n v="147"/>
    <b v="0"/>
    <s v="games"/>
    <x v="17"/>
    <d v="2014-04-24T19:11:07"/>
    <d v="2014-03-25T19:11:07"/>
    <n v="2014"/>
    <n v="14"/>
  </r>
  <r>
    <n v="1089"/>
    <s v="Farabel"/>
    <s v="Farabel is a single player turn-based fantasy strategy game for Mac/PC/Linux"/>
    <x v="36"/>
    <n v="1174"/>
    <x v="2"/>
    <s v="FR"/>
    <x v="3"/>
    <n v="1435293175"/>
    <n v="1432701175"/>
    <b v="0"/>
    <n v="49"/>
    <b v="0"/>
    <s v="games"/>
    <x v="17"/>
    <d v="2015-06-26T04:32:55"/>
    <d v="2015-05-27T04:32:55"/>
    <n v="2015"/>
    <n v="8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x v="2"/>
    <n v="1432873653"/>
    <n v="1430281653"/>
    <b v="0"/>
    <n v="1"/>
    <b v="0"/>
    <s v="games"/>
    <x v="17"/>
    <d v="2015-05-29T04:27:33"/>
    <d v="2015-04-29T04:27:33"/>
    <n v="2015"/>
    <n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x v="1"/>
    <n v="1460313672"/>
    <n v="1457725272"/>
    <b v="0"/>
    <n v="2"/>
    <b v="0"/>
    <s v="games"/>
    <x v="17"/>
    <d v="2016-04-10T18:41:12"/>
    <d v="2016-03-11T19:41:12"/>
    <n v="2016"/>
    <n v="13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x v="0"/>
    <n v="1357432638"/>
    <n v="1354840638"/>
    <b v="0"/>
    <n v="7"/>
    <b v="0"/>
    <s v="games"/>
    <x v="17"/>
    <d v="2013-01-06T00:37:18"/>
    <d v="2012-12-07T00:37:18"/>
    <n v="2012"/>
    <n v="1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x v="5"/>
    <n v="1455232937"/>
    <n v="1453936937"/>
    <b v="0"/>
    <n v="4"/>
    <b v="0"/>
    <s v="games"/>
    <x v="17"/>
    <d v="2016-02-11T23:22:17"/>
    <d v="2016-01-27T23:22:17"/>
    <n v="2016"/>
    <n v="14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x v="0"/>
    <n v="1318180033"/>
    <n v="1315588033"/>
    <b v="0"/>
    <n v="27"/>
    <b v="0"/>
    <s v="games"/>
    <x v="17"/>
    <d v="2011-10-09T17:07:13"/>
    <d v="2011-09-09T17:07:13"/>
    <n v="2011"/>
    <n v="18"/>
  </r>
  <r>
    <n v="1095"/>
    <s v="Project Snowstorm"/>
    <s v="MMORPG with Real-Time Pet Battles, Expansive 3D World and Ranked Individual &amp; Guild PvP arenas all on your mobile device!"/>
    <x v="69"/>
    <n v="25174"/>
    <x v="2"/>
    <s v="US"/>
    <x v="0"/>
    <n v="1377867220"/>
    <n v="1375275220"/>
    <b v="0"/>
    <n v="94"/>
    <b v="0"/>
    <s v="games"/>
    <x v="17"/>
    <d v="2013-08-30T12:53:40"/>
    <d v="2013-07-31T12:53:40"/>
    <n v="2013"/>
    <n v="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x v="0"/>
    <n v="1412393400"/>
    <n v="1409747154"/>
    <b v="0"/>
    <n v="29"/>
    <b v="0"/>
    <s v="games"/>
    <x v="17"/>
    <d v="2014-10-04T03:30:00"/>
    <d v="2014-09-03T12:25:54"/>
    <n v="2014"/>
    <n v="18"/>
  </r>
  <r>
    <n v="1097"/>
    <s v="Rabbly"/>
    <s v="Rabbly is action-adventure game. Is about a scientist going on an adventure, to find rare materials in another galaxy."/>
    <x v="57"/>
    <n v="47"/>
    <x v="2"/>
    <s v="US"/>
    <x v="0"/>
    <n v="1393786877"/>
    <n v="1390330877"/>
    <b v="0"/>
    <n v="7"/>
    <b v="0"/>
    <s v="games"/>
    <x v="17"/>
    <d v="2014-03-02T19:01:17"/>
    <d v="2014-01-21T19:01:17"/>
    <n v="2014"/>
    <n v="0"/>
  </r>
  <r>
    <n v="1098"/>
    <s v="Kick, Punch... Fireball"/>
    <s v="Kick, Punch... Fireball is an FPS type arena game set inside the fantasy world."/>
    <x v="31"/>
    <n v="1803"/>
    <x v="2"/>
    <s v="US"/>
    <x v="0"/>
    <n v="1397413095"/>
    <n v="1394821095"/>
    <b v="0"/>
    <n v="22"/>
    <b v="0"/>
    <s v="games"/>
    <x v="17"/>
    <d v="2014-04-13T18:18:15"/>
    <d v="2014-03-14T18:18:15"/>
    <n v="2014"/>
    <n v="7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x v="1"/>
    <n v="1431547468"/>
    <n v="1428955468"/>
    <b v="0"/>
    <n v="1"/>
    <b v="0"/>
    <s v="games"/>
    <x v="17"/>
    <d v="2015-05-13T20:04:28"/>
    <d v="2015-04-13T20:04:28"/>
    <n v="2015"/>
    <n v="1"/>
  </r>
  <r>
    <n v="1100"/>
    <s v="Aeldengald Saga Book I"/>
    <s v="A retro style puzzle rpg with a dark story. Your decisions will influence the world and decide the outcome of the story."/>
    <x v="23"/>
    <n v="100"/>
    <x v="2"/>
    <s v="DE"/>
    <x v="3"/>
    <n v="1455417571"/>
    <n v="1452825571"/>
    <b v="0"/>
    <n v="10"/>
    <b v="0"/>
    <s v="games"/>
    <x v="17"/>
    <d v="2016-02-14T02:39:31"/>
    <d v="2016-01-15T02:39:31"/>
    <n v="2016"/>
    <n v="3"/>
  </r>
  <r>
    <n v="1101"/>
    <s v="Strain Wars"/>
    <s v="Different strains of marijuana leafs battling to the death to see which one is the top strain."/>
    <x v="57"/>
    <n v="41"/>
    <x v="2"/>
    <s v="US"/>
    <x v="0"/>
    <n v="1468519920"/>
    <n v="1466188338"/>
    <b v="0"/>
    <n v="6"/>
    <b v="0"/>
    <s v="games"/>
    <x v="17"/>
    <d v="2016-07-14T18:12:00"/>
    <d v="2016-06-17T18:32:18"/>
    <n v="2016"/>
    <n v="0"/>
  </r>
  <r>
    <n v="1102"/>
    <s v="Runers"/>
    <s v="Runers is a top-down rogue-like shooter where as you advance you create more powerful spells and fight fierce monsters and bosses."/>
    <x v="6"/>
    <n v="425"/>
    <x v="2"/>
    <s v="US"/>
    <x v="0"/>
    <n v="1386568740"/>
    <n v="1383095125"/>
    <b v="0"/>
    <n v="24"/>
    <b v="0"/>
    <s v="games"/>
    <x v="17"/>
    <d v="2013-12-09T05:59:00"/>
    <d v="2013-10-30T01:05:25"/>
    <n v="2013"/>
    <n v="5"/>
  </r>
  <r>
    <n v="1103"/>
    <s v="The Morgue"/>
    <s v="&quot;I go to work... I classify the bodies and store them accordingly... Sometimes I here noises... Other times is see her..."/>
    <x v="36"/>
    <n v="243"/>
    <x v="2"/>
    <s v="US"/>
    <x v="0"/>
    <n v="1466227190"/>
    <n v="1461043190"/>
    <b v="0"/>
    <n v="15"/>
    <b v="0"/>
    <s v="games"/>
    <x v="17"/>
    <d v="2016-06-18T05:19:50"/>
    <d v="2016-04-19T05:19:50"/>
    <n v="2016"/>
    <n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x v="1"/>
    <n v="1402480221"/>
    <n v="1399888221"/>
    <b v="0"/>
    <n v="37"/>
    <b v="0"/>
    <s v="games"/>
    <x v="17"/>
    <d v="2014-06-11T09:50:21"/>
    <d v="2014-05-12T09:50:21"/>
    <n v="2014"/>
    <n v="5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x v="0"/>
    <n v="1395627327"/>
    <n v="1393038927"/>
    <b v="0"/>
    <n v="20"/>
    <b v="0"/>
    <s v="games"/>
    <x v="17"/>
    <d v="2014-03-24T02:15:27"/>
    <d v="2014-02-22T03:15:27"/>
    <n v="2014"/>
    <n v="0"/>
  </r>
  <r>
    <n v="1106"/>
    <s v="Backyard Zombies"/>
    <s v="Collect coins and save civilians while you blast your way through tons of zombies! Unlock new characters and levels!"/>
    <x v="44"/>
    <n v="165"/>
    <x v="2"/>
    <s v="US"/>
    <x v="0"/>
    <n v="1333557975"/>
    <n v="1330969575"/>
    <b v="0"/>
    <n v="7"/>
    <b v="0"/>
    <s v="games"/>
    <x v="17"/>
    <d v="2012-04-04T16:46:15"/>
    <d v="2012-03-05T17:46:15"/>
    <n v="2012"/>
    <n v="41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x v="0"/>
    <n v="1406148024"/>
    <n v="1403556024"/>
    <b v="0"/>
    <n v="0"/>
    <b v="0"/>
    <s v="games"/>
    <x v="17"/>
    <d v="2014-07-23T20:40:24"/>
    <d v="2014-06-23T20:40:24"/>
    <n v="2014"/>
    <n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x v="0"/>
    <n v="1334326635"/>
    <n v="1329146235"/>
    <b v="0"/>
    <n v="21"/>
    <b v="0"/>
    <s v="games"/>
    <x v="17"/>
    <d v="2012-04-13T14:17:15"/>
    <d v="2012-02-13T15:17:15"/>
    <n v="2012"/>
    <n v="3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x v="0"/>
    <n v="1479495790"/>
    <n v="1476900190"/>
    <b v="0"/>
    <n v="3"/>
    <b v="0"/>
    <s v="games"/>
    <x v="17"/>
    <d v="2016-11-18T19:03:10"/>
    <d v="2016-10-19T18:03:10"/>
    <n v="2016"/>
    <n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x v="0"/>
    <n v="1354919022"/>
    <n v="1352327022"/>
    <b v="0"/>
    <n v="11"/>
    <b v="0"/>
    <s v="games"/>
    <x v="17"/>
    <d v="2012-12-07T22:23:42"/>
    <d v="2012-11-07T22:23:42"/>
    <n v="2012"/>
    <n v="1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x v="0"/>
    <n v="1452228790"/>
    <n v="1449636790"/>
    <b v="0"/>
    <n v="1"/>
    <b v="0"/>
    <s v="games"/>
    <x v="17"/>
    <d v="2016-01-08T04:53:10"/>
    <d v="2015-12-09T04:53:10"/>
    <n v="2015"/>
    <n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x v="0"/>
    <n v="1421656200"/>
    <n v="1416507211"/>
    <b v="0"/>
    <n v="312"/>
    <b v="0"/>
    <s v="games"/>
    <x v="17"/>
    <d v="2015-01-19T08:30:00"/>
    <d v="2014-11-20T18:13:31"/>
    <n v="2014"/>
    <n v="36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x v="1"/>
    <n v="1408058820"/>
    <n v="1405466820"/>
    <b v="0"/>
    <n v="1"/>
    <b v="0"/>
    <s v="games"/>
    <x v="17"/>
    <d v="2014-08-14T23:27:00"/>
    <d v="2014-07-15T23:27:00"/>
    <n v="2014"/>
    <n v="1"/>
  </r>
  <r>
    <n v="1114"/>
    <s v="TeleRide"/>
    <s v="SciFi racing game for Android &amp; iOS platforms. Player gets a unique weapon which introduces an additional dimension to the competition."/>
    <x v="12"/>
    <n v="10"/>
    <x v="2"/>
    <s v="GB"/>
    <x v="1"/>
    <n v="1381306687"/>
    <n v="1378714687"/>
    <b v="0"/>
    <n v="3"/>
    <b v="0"/>
    <s v="games"/>
    <x v="17"/>
    <d v="2013-10-09T08:18:07"/>
    <d v="2013-09-09T08:18:07"/>
    <n v="2013"/>
    <n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x v="0"/>
    <n v="1459352495"/>
    <n v="1456764095"/>
    <b v="0"/>
    <n v="4"/>
    <b v="0"/>
    <s v="games"/>
    <x v="17"/>
    <d v="2016-03-30T15:41:35"/>
    <d v="2016-02-29T16:41:35"/>
    <n v="2016"/>
    <n v="0"/>
  </r>
  <r>
    <n v="1116"/>
    <s v="Quest Remnants of Chaos"/>
    <s v="A medieval, post apocolyptic, Online, MMORPG. Class morphing, character customization game."/>
    <x v="69"/>
    <n v="178.52"/>
    <x v="2"/>
    <s v="US"/>
    <x v="0"/>
    <n v="1339273208"/>
    <n v="1334089208"/>
    <b v="0"/>
    <n v="10"/>
    <b v="0"/>
    <s v="games"/>
    <x v="17"/>
    <d v="2012-06-09T20:20:08"/>
    <d v="2012-04-10T20:20:08"/>
    <n v="2012"/>
    <n v="0"/>
  </r>
  <r>
    <n v="1117"/>
    <s v="Medieval Village"/>
    <s v="Experience the Medieval in your own village. Increase your village into a city and walk through the streets."/>
    <x v="28"/>
    <n v="83"/>
    <x v="2"/>
    <s v="DE"/>
    <x v="3"/>
    <n v="1451053313"/>
    <n v="1448461313"/>
    <b v="0"/>
    <n v="8"/>
    <b v="0"/>
    <s v="games"/>
    <x v="17"/>
    <d v="2015-12-25T14:21:53"/>
    <d v="2015-11-25T14:21:53"/>
    <n v="2015"/>
    <n v="8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x v="2"/>
    <n v="1396666779"/>
    <n v="1394078379"/>
    <b v="0"/>
    <n v="3"/>
    <b v="0"/>
    <s v="games"/>
    <x v="17"/>
    <d v="2014-04-05T02:59:39"/>
    <d v="2014-03-06T03:59:39"/>
    <n v="2014"/>
    <n v="2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x v="0"/>
    <n v="1396810864"/>
    <n v="1395687664"/>
    <b v="0"/>
    <n v="1"/>
    <b v="0"/>
    <s v="games"/>
    <x v="17"/>
    <d v="2014-04-06T19:01:04"/>
    <d v="2014-03-24T19:01:04"/>
    <n v="2014"/>
    <n v="0"/>
  </r>
  <r>
    <n v="1120"/>
    <s v="PlanEt Ninjahwah"/>
    <s v="Planet Ninjahwah is a highly anticipated futuristic action adventure game that will blow your mind!!"/>
    <x v="31"/>
    <n v="0"/>
    <x v="2"/>
    <s v="US"/>
    <x v="0"/>
    <n v="1319835400"/>
    <n v="1315947400"/>
    <b v="0"/>
    <n v="0"/>
    <b v="0"/>
    <s v="games"/>
    <x v="17"/>
    <d v="2011-10-28T20:56:40"/>
    <d v="2011-09-13T20:56:40"/>
    <n v="2011"/>
    <n v="0"/>
  </r>
  <r>
    <n v="1121"/>
    <s v="Pwincess"/>
    <s v="An action packed, side scrolling, platform jumping, laser shooting ADVENTURE that will be fun for everyone."/>
    <x v="65"/>
    <n v="29"/>
    <x v="2"/>
    <s v="US"/>
    <x v="0"/>
    <n v="1457904316"/>
    <n v="1455315916"/>
    <b v="0"/>
    <n v="5"/>
    <b v="0"/>
    <s v="games"/>
    <x v="17"/>
    <d v="2016-03-13T21:25:16"/>
    <d v="2016-02-12T22:25:16"/>
    <n v="2016"/>
    <n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x v="1"/>
    <n v="1369932825"/>
    <n v="1368723225"/>
    <b v="0"/>
    <n v="0"/>
    <b v="0"/>
    <s v="games"/>
    <x v="17"/>
    <d v="2013-05-30T16:53:45"/>
    <d v="2013-05-16T16:53:45"/>
    <n v="2013"/>
    <n v="0"/>
  </r>
  <r>
    <n v="1123"/>
    <s v="Droplets"/>
    <s v="Fast paced mobile game where you control a rain drop by tilting your screen. Absorb other rain drops to go faster, but avoid clouds."/>
    <x v="10"/>
    <n v="11"/>
    <x v="2"/>
    <s v="US"/>
    <x v="0"/>
    <n v="1397910848"/>
    <n v="1395318848"/>
    <b v="0"/>
    <n v="3"/>
    <b v="0"/>
    <s v="games"/>
    <x v="17"/>
    <d v="2014-04-19T12:34:08"/>
    <d v="2014-03-20T12:34:08"/>
    <n v="2014"/>
    <n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x v="0"/>
    <n v="1430409651"/>
    <n v="1427817651"/>
    <b v="0"/>
    <n v="7"/>
    <b v="0"/>
    <s v="games"/>
    <x v="18"/>
    <d v="2015-04-30T16:00:51"/>
    <d v="2015-03-31T16:00:51"/>
    <n v="2015"/>
    <n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x v="1"/>
    <n v="1443193130"/>
    <n v="1438009130"/>
    <b v="0"/>
    <n v="0"/>
    <b v="0"/>
    <s v="games"/>
    <x v="18"/>
    <d v="2015-09-25T14:58:50"/>
    <d v="2015-07-27T14:58:50"/>
    <n v="2015"/>
    <n v="0"/>
  </r>
  <r>
    <n v="1126"/>
    <s v="GAMING TO LEARN"/>
    <s v="Imagine a science class where the teacher walks in a says &quot;Take out your cell phone and play a game.&quot;"/>
    <x v="13"/>
    <n v="10"/>
    <x v="2"/>
    <s v="US"/>
    <x v="0"/>
    <n v="1468482694"/>
    <n v="1465890694"/>
    <b v="0"/>
    <n v="2"/>
    <b v="0"/>
    <s v="games"/>
    <x v="18"/>
    <d v="2016-07-14T07:51:34"/>
    <d v="2016-06-14T07:51:34"/>
    <n v="2016"/>
    <n v="1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x v="0"/>
    <n v="1416000600"/>
    <n v="1413318600"/>
    <b v="0"/>
    <n v="23"/>
    <b v="0"/>
    <s v="games"/>
    <x v="18"/>
    <d v="2014-11-14T21:30:00"/>
    <d v="2014-10-14T20:30:00"/>
    <n v="2014"/>
    <n v="2"/>
  </r>
  <r>
    <n v="1128"/>
    <s v="Flying Turds"/>
    <s v="#havingfunFTW"/>
    <x v="28"/>
    <n v="1"/>
    <x v="2"/>
    <s v="GB"/>
    <x v="1"/>
    <n v="1407425717"/>
    <n v="1404833717"/>
    <b v="0"/>
    <n v="1"/>
    <b v="0"/>
    <s v="games"/>
    <x v="18"/>
    <d v="2014-08-07T15:35:17"/>
    <d v="2014-07-08T15:35:17"/>
    <n v="2014"/>
    <n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x v="0"/>
    <n v="1465107693"/>
    <n v="1462515693"/>
    <b v="0"/>
    <n v="2"/>
    <b v="0"/>
    <s v="games"/>
    <x v="18"/>
    <d v="2016-06-05T06:21:33"/>
    <d v="2016-05-06T06:21:33"/>
    <n v="2016"/>
    <n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x v="0"/>
    <n v="1416963300"/>
    <n v="1411775700"/>
    <b v="0"/>
    <n v="3"/>
    <b v="0"/>
    <s v="games"/>
    <x v="18"/>
    <d v="2014-11-26T00:55:00"/>
    <d v="2014-09-26T23:55:00"/>
    <n v="2014"/>
    <n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x v="2"/>
    <n v="1450993668"/>
    <n v="1448401668"/>
    <b v="0"/>
    <n v="0"/>
    <b v="0"/>
    <s v="games"/>
    <x v="18"/>
    <d v="2015-12-24T21:47:48"/>
    <d v="2015-11-24T21:47:48"/>
    <n v="2015"/>
    <n v="0"/>
  </r>
  <r>
    <n v="1132"/>
    <s v="One"/>
    <s v="One is a simple mobile game about exploring the connections between all living things. Featuring hand-painted art."/>
    <x v="3"/>
    <n v="1438"/>
    <x v="2"/>
    <s v="CA"/>
    <x v="5"/>
    <n v="1483238771"/>
    <n v="1480646771"/>
    <b v="0"/>
    <n v="13"/>
    <b v="0"/>
    <s v="games"/>
    <x v="18"/>
    <d v="2017-01-01T02:46:11"/>
    <d v="2016-12-02T02:46:11"/>
    <n v="2016"/>
    <n v="14"/>
  </r>
  <r>
    <n v="1133"/>
    <s v="Ping"/>
    <s v="Ping is a simple game currently in the design process, where the player lives off of the power of their connection to the internet."/>
    <x v="9"/>
    <n v="20"/>
    <x v="2"/>
    <s v="GB"/>
    <x v="1"/>
    <n v="1406799981"/>
    <n v="1404207981"/>
    <b v="0"/>
    <n v="1"/>
    <b v="0"/>
    <s v="games"/>
    <x v="18"/>
    <d v="2014-07-31T09:46:21"/>
    <d v="2014-07-01T09:46:21"/>
    <n v="2014"/>
    <n v="1"/>
  </r>
  <r>
    <n v="1134"/>
    <s v="New Mario Bro's style game!"/>
    <s v="We are creating a new Mario Bro's style game called KFK:Original. It's challenging, fun and totally awesome!!!"/>
    <x v="31"/>
    <n v="1"/>
    <x v="2"/>
    <s v="AU"/>
    <x v="2"/>
    <n v="1417235580"/>
    <n v="1416034228"/>
    <b v="0"/>
    <n v="1"/>
    <b v="0"/>
    <s v="games"/>
    <x v="18"/>
    <d v="2014-11-29T04:33:00"/>
    <d v="2014-11-15T06:50:28"/>
    <n v="2014"/>
    <n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x v="3"/>
    <n v="1470527094"/>
    <n v="1467935094"/>
    <b v="0"/>
    <n v="1"/>
    <b v="0"/>
    <s v="games"/>
    <x v="18"/>
    <d v="2016-08-06T23:44:54"/>
    <d v="2016-07-07T23:44:54"/>
    <n v="2016"/>
    <n v="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x v="3"/>
    <n v="1450541229"/>
    <n v="1447949229"/>
    <b v="0"/>
    <n v="6"/>
    <b v="0"/>
    <s v="games"/>
    <x v="18"/>
    <d v="2015-12-19T16:07:09"/>
    <d v="2015-11-19T16:07:09"/>
    <n v="2015"/>
    <n v="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x v="0"/>
    <n v="1461440421"/>
    <n v="1458848421"/>
    <b v="0"/>
    <n v="39"/>
    <b v="0"/>
    <s v="games"/>
    <x v="18"/>
    <d v="2016-04-23T19:40:21"/>
    <d v="2016-03-24T19:40:21"/>
    <n v="2016"/>
    <n v="4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x v="0"/>
    <n v="1485035131"/>
    <n v="1483307131"/>
    <b v="0"/>
    <n v="4"/>
    <b v="0"/>
    <s v="games"/>
    <x v="18"/>
    <d v="2017-01-21T21:45:31"/>
    <d v="2017-01-01T21:45:31"/>
    <n v="2017"/>
    <n v="0"/>
  </r>
  <r>
    <n v="1139"/>
    <s v="Soulwalker"/>
    <s v="Take control of the Void and bend it to your will as you perfect your strategy and amass your deck. The light gathers, your power grows"/>
    <x v="6"/>
    <n v="5"/>
    <x v="2"/>
    <s v="US"/>
    <x v="0"/>
    <n v="1420100426"/>
    <n v="1417508426"/>
    <b v="0"/>
    <n v="1"/>
    <b v="0"/>
    <s v="games"/>
    <x v="18"/>
    <d v="2015-01-01T08:20:26"/>
    <d v="2014-12-02T08:20:26"/>
    <n v="2014"/>
    <n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x v="1"/>
    <n v="1438859121"/>
    <n v="1436267121"/>
    <b v="0"/>
    <n v="0"/>
    <b v="0"/>
    <s v="games"/>
    <x v="18"/>
    <d v="2015-08-06T11:05:21"/>
    <d v="2015-07-07T11:05:21"/>
    <n v="2015"/>
    <n v="0"/>
  </r>
  <r>
    <n v="1141"/>
    <s v="Arena Z - Zombie Survival"/>
    <s v="I think this will be a great game!"/>
    <x v="2"/>
    <n v="0"/>
    <x v="2"/>
    <s v="DE"/>
    <x v="3"/>
    <n v="1436460450"/>
    <n v="1433868450"/>
    <b v="0"/>
    <n v="0"/>
    <b v="0"/>
    <s v="games"/>
    <x v="18"/>
    <d v="2015-07-09T16:47:30"/>
    <d v="2015-06-09T16:47:30"/>
    <n v="2015"/>
    <n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x v="0"/>
    <n v="1424131727"/>
    <n v="1421539727"/>
    <b v="0"/>
    <n v="0"/>
    <b v="0"/>
    <s v="games"/>
    <x v="18"/>
    <d v="2015-02-17T00:08:47"/>
    <d v="2015-01-18T00:08:47"/>
    <n v="2015"/>
    <n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x v="0"/>
    <n v="1450327126"/>
    <n v="1447735126"/>
    <b v="0"/>
    <n v="8"/>
    <b v="0"/>
    <s v="games"/>
    <x v="18"/>
    <d v="2015-12-17T04:38:46"/>
    <d v="2015-11-17T04:38:46"/>
    <n v="2015"/>
    <n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x v="0"/>
    <n v="1430281320"/>
    <n v="1427689320"/>
    <b v="0"/>
    <n v="0"/>
    <b v="0"/>
    <s v="food"/>
    <x v="19"/>
    <d v="2015-04-29T04:22:00"/>
    <d v="2015-03-30T04:22:00"/>
    <n v="2015"/>
    <n v="0"/>
  </r>
  <r>
    <n v="1145"/>
    <s v="A FORK IN THE ROAD food truck"/>
    <s v="Emphasizing locally and responsibly raised ingredients, serving delicious food! I need your help."/>
    <x v="58"/>
    <n v="100"/>
    <x v="2"/>
    <s v="US"/>
    <x v="0"/>
    <n v="1412272592"/>
    <n v="1407088592"/>
    <b v="0"/>
    <n v="1"/>
    <b v="0"/>
    <s v="food"/>
    <x v="19"/>
    <d v="2014-10-02T17:56:32"/>
    <d v="2014-08-03T17:56:32"/>
    <n v="2014"/>
    <n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x v="0"/>
    <n v="1399071173"/>
    <n v="1395787973"/>
    <b v="0"/>
    <n v="12"/>
    <b v="0"/>
    <s v="food"/>
    <x v="19"/>
    <d v="2014-05-02T22:52:53"/>
    <d v="2014-03-25T22:52:53"/>
    <n v="2014"/>
    <n v="9"/>
  </r>
  <r>
    <n v="1147"/>
    <s v="baked pugtato"/>
    <s v="amazing gourmet baked potato truck with variable options for everyone, its always been my dream, help me make it come true :)."/>
    <x v="31"/>
    <n v="0"/>
    <x v="2"/>
    <s v="CA"/>
    <x v="5"/>
    <n v="1413760783"/>
    <n v="1408576783"/>
    <b v="0"/>
    <n v="0"/>
    <b v="0"/>
    <s v="food"/>
    <x v="19"/>
    <d v="2014-10-19T23:19:43"/>
    <d v="2014-08-20T23:19:43"/>
    <n v="2014"/>
    <n v="0"/>
  </r>
  <r>
    <n v="1148"/>
    <s v="Warren's / Adilyn's Rollin' Bistro"/>
    <s v="New local (Louisville, KY.) food truck with a refreshing spin on rolling kitchens."/>
    <x v="36"/>
    <n v="73"/>
    <x v="2"/>
    <s v="US"/>
    <x v="0"/>
    <n v="1480568781"/>
    <n v="1477973181"/>
    <b v="0"/>
    <n v="3"/>
    <b v="0"/>
    <s v="food"/>
    <x v="19"/>
    <d v="2016-12-01T05:06:21"/>
    <d v="2016-11-01T04:06:21"/>
    <n v="2016"/>
    <n v="0"/>
  </r>
  <r>
    <n v="1149"/>
    <s v="The Floridian Food Truck"/>
    <s v="Bringing culturally diverse Floridian cuisine to the people!"/>
    <x v="63"/>
    <n v="75"/>
    <x v="2"/>
    <s v="US"/>
    <x v="0"/>
    <n v="1466096566"/>
    <n v="1463504566"/>
    <b v="0"/>
    <n v="2"/>
    <b v="0"/>
    <s v="food"/>
    <x v="19"/>
    <d v="2016-06-16T17:02:46"/>
    <d v="2016-05-17T17:02:46"/>
    <n v="2016"/>
    <n v="0"/>
  </r>
  <r>
    <n v="1150"/>
    <s v="Chef Po's Food Truck"/>
    <s v="Bringing delicious authentic and fusion Taiwanese Food to the West Coast."/>
    <x v="30"/>
    <n v="252"/>
    <x v="2"/>
    <s v="US"/>
    <x v="0"/>
    <n v="1452293675"/>
    <n v="1447109675"/>
    <b v="0"/>
    <n v="6"/>
    <b v="0"/>
    <s v="food"/>
    <x v="19"/>
    <d v="2016-01-08T22:54:35"/>
    <d v="2015-11-09T22:54:35"/>
    <n v="2015"/>
    <n v="1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x v="0"/>
    <n v="1441592863"/>
    <n v="1439000863"/>
    <b v="0"/>
    <n v="0"/>
    <b v="0"/>
    <s v="food"/>
    <x v="19"/>
    <d v="2015-09-07T02:27:43"/>
    <d v="2015-08-08T02:27:43"/>
    <n v="2015"/>
    <n v="0"/>
  </r>
  <r>
    <n v="1152"/>
    <s v="Peruvian King Food Truck"/>
    <s v="Peruvian food truck with an LA twist."/>
    <x v="194"/>
    <n v="911"/>
    <x v="2"/>
    <s v="US"/>
    <x v="0"/>
    <n v="1431709312"/>
    <n v="1429117312"/>
    <b v="0"/>
    <n v="15"/>
    <b v="0"/>
    <s v="food"/>
    <x v="19"/>
    <d v="2015-05-15T17:01:52"/>
    <d v="2015-04-15T17:01:52"/>
    <n v="2015"/>
    <n v="6"/>
  </r>
  <r>
    <n v="1153"/>
    <s v="The Cold Spot Mobile Trailer"/>
    <s v="A mobile concession trailer for snow cones, ice cream, smoothies and more"/>
    <x v="6"/>
    <n v="50"/>
    <x v="2"/>
    <s v="US"/>
    <x v="0"/>
    <n v="1434647305"/>
    <n v="1432055305"/>
    <b v="0"/>
    <n v="1"/>
    <b v="0"/>
    <s v="food"/>
    <x v="19"/>
    <d v="2015-06-18T17:08:25"/>
    <d v="2015-05-19T17:08:25"/>
    <n v="2015"/>
    <n v="1"/>
  </r>
  <r>
    <n v="1154"/>
    <s v="Food Truck Funding"/>
    <s v="We're about to launch our first ever food truck to share our amazing food and we need your help! Be a part of our truck!"/>
    <x v="10"/>
    <n v="325"/>
    <x v="2"/>
    <s v="US"/>
    <x v="0"/>
    <n v="1441507006"/>
    <n v="1438915006"/>
    <b v="0"/>
    <n v="3"/>
    <b v="0"/>
    <s v="food"/>
    <x v="19"/>
    <d v="2015-09-06T02:36:46"/>
    <d v="2015-08-07T02:36:46"/>
    <n v="2015"/>
    <n v="7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x v="0"/>
    <n v="1408040408"/>
    <n v="1405448408"/>
    <b v="0"/>
    <n v="8"/>
    <b v="0"/>
    <s v="food"/>
    <x v="19"/>
    <d v="2014-08-14T18:20:08"/>
    <d v="2014-07-15T18:20:08"/>
    <n v="2014"/>
    <n v="1"/>
  </r>
  <r>
    <n v="1156"/>
    <s v="Harley Hawg Dogs, Inc"/>
    <s v="A Food Truck featuring Deep Fried Natural Casing Beef/Pork mix Hot Dogs, New York Style Rippers. Also serving Fresh Cut Fries."/>
    <x v="115"/>
    <n v="0"/>
    <x v="2"/>
    <s v="US"/>
    <x v="0"/>
    <n v="1424742162"/>
    <n v="1422150162"/>
    <b v="0"/>
    <n v="0"/>
    <b v="0"/>
    <s v="food"/>
    <x v="19"/>
    <d v="2015-02-24T01:42:42"/>
    <d v="2015-01-25T01:42:42"/>
    <n v="2015"/>
    <n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x v="0"/>
    <n v="1417795480"/>
    <n v="1412607880"/>
    <b v="0"/>
    <n v="3"/>
    <b v="0"/>
    <s v="food"/>
    <x v="19"/>
    <d v="2014-12-05T16:04:40"/>
    <d v="2014-10-06T15:04:40"/>
    <n v="2014"/>
    <n v="2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x v="0"/>
    <n v="1418091128"/>
    <n v="1415499128"/>
    <b v="0"/>
    <n v="3"/>
    <b v="0"/>
    <s v="food"/>
    <x v="19"/>
    <d v="2014-12-09T02:12:08"/>
    <d v="2014-11-09T02:12:08"/>
    <n v="2014"/>
    <n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x v="0"/>
    <n v="1435679100"/>
    <n v="1433006765"/>
    <b v="0"/>
    <n v="0"/>
    <b v="0"/>
    <s v="food"/>
    <x v="19"/>
    <d v="2015-06-30T15:45:00"/>
    <d v="2015-05-30T17:26:05"/>
    <n v="2015"/>
    <n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x v="0"/>
    <n v="1427510586"/>
    <n v="1424922186"/>
    <b v="0"/>
    <n v="19"/>
    <b v="0"/>
    <s v="food"/>
    <x v="19"/>
    <d v="2015-03-28T02:43:06"/>
    <d v="2015-02-26T03:43:06"/>
    <n v="2015"/>
    <n v="4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x v="0"/>
    <n v="1432047989"/>
    <n v="1430233589"/>
    <b v="0"/>
    <n v="0"/>
    <b v="0"/>
    <s v="food"/>
    <x v="19"/>
    <d v="2015-05-19T15:06:29"/>
    <d v="2015-04-28T15:06:29"/>
    <n v="2015"/>
    <n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x v="0"/>
    <n v="1411662264"/>
    <n v="1408983864"/>
    <b v="0"/>
    <n v="2"/>
    <b v="0"/>
    <s v="food"/>
    <x v="19"/>
    <d v="2014-09-25T16:24:24"/>
    <d v="2014-08-25T16:24:24"/>
    <n v="2014"/>
    <n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x v="0"/>
    <n v="1407604920"/>
    <n v="1405012920"/>
    <b v="0"/>
    <n v="0"/>
    <b v="0"/>
    <s v="food"/>
    <x v="19"/>
    <d v="2014-08-09T17:22:00"/>
    <d v="2014-07-10T17:22:00"/>
    <n v="2014"/>
    <n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x v="0"/>
    <n v="1466270582"/>
    <n v="1463678582"/>
    <b v="0"/>
    <n v="0"/>
    <b v="0"/>
    <s v="food"/>
    <x v="19"/>
    <d v="2016-06-18T17:23:02"/>
    <d v="2016-05-19T17:23:02"/>
    <n v="2016"/>
    <n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x v="0"/>
    <n v="1404623330"/>
    <n v="1401685730"/>
    <b v="0"/>
    <n v="25"/>
    <b v="0"/>
    <s v="food"/>
    <x v="19"/>
    <d v="2014-07-06T05:08:50"/>
    <d v="2014-06-02T05:08:50"/>
    <n v="2014"/>
    <n v="21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x v="0"/>
    <n v="1435291200"/>
    <n v="1432640342"/>
    <b v="0"/>
    <n v="8"/>
    <b v="0"/>
    <s v="food"/>
    <x v="19"/>
    <d v="2015-06-26T04:00:00"/>
    <d v="2015-05-26T11:39:02"/>
    <n v="2015"/>
    <n v="19"/>
  </r>
  <r>
    <n v="1167"/>
    <s v="Empanada Express Food Truck"/>
    <s v="A mobile food truck serving up a Latino-inspired fusion cuisine using fresh, local, &amp; organic ingredients!"/>
    <x v="127"/>
    <n v="979"/>
    <x v="2"/>
    <s v="US"/>
    <x v="0"/>
    <n v="1410543495"/>
    <n v="1407865095"/>
    <b v="0"/>
    <n v="16"/>
    <b v="0"/>
    <s v="food"/>
    <x v="19"/>
    <d v="2014-09-12T17:38:15"/>
    <d v="2014-08-12T17:38:15"/>
    <n v="2014"/>
    <n v="2"/>
  </r>
  <r>
    <n v="1168"/>
    <s v="SiMpLy FreSH fOoD TrUck"/>
    <s v="Simply fresh farm to table on wheels working close with local farms to ensure the highest of quality of product ."/>
    <x v="102"/>
    <n v="1020"/>
    <x v="2"/>
    <s v="US"/>
    <x v="0"/>
    <n v="1474507065"/>
    <n v="1471915065"/>
    <b v="0"/>
    <n v="3"/>
    <b v="0"/>
    <s v="food"/>
    <x v="19"/>
    <d v="2016-09-22T01:17:45"/>
    <d v="2016-08-23T01:17:45"/>
    <n v="2016"/>
    <n v="6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x v="0"/>
    <n v="1424593763"/>
    <n v="1422001763"/>
    <b v="0"/>
    <n v="3"/>
    <b v="0"/>
    <s v="food"/>
    <x v="19"/>
    <d v="2015-02-22T08:29:23"/>
    <d v="2015-01-23T08:29:23"/>
    <n v="2015"/>
    <n v="0"/>
  </r>
  <r>
    <n v="1170"/>
    <s v="Its A Rib Thing"/>
    <s v="They are sweet, sticky and incredibly addictive. People are left with a huge smile and a full stomach but still ask for more!!!"/>
    <x v="31"/>
    <n v="100"/>
    <x v="2"/>
    <s v="GB"/>
    <x v="1"/>
    <n v="1433021171"/>
    <n v="1430429171"/>
    <b v="0"/>
    <n v="2"/>
    <b v="0"/>
    <s v="food"/>
    <x v="19"/>
    <d v="2015-05-30T21:26:11"/>
    <d v="2015-04-30T21:26:11"/>
    <n v="2015"/>
    <n v="0"/>
  </r>
  <r>
    <n v="1171"/>
    <s v="The Mean Green Purple Machine"/>
    <s v="Tulsa's first true biodiesel, alternative energy powered food truck! Oh yeah, and delicious food!"/>
    <x v="31"/>
    <n v="25"/>
    <x v="2"/>
    <s v="US"/>
    <x v="0"/>
    <n v="1415909927"/>
    <n v="1414351127"/>
    <b v="0"/>
    <n v="1"/>
    <b v="0"/>
    <s v="food"/>
    <x v="19"/>
    <d v="2014-11-13T20:18:47"/>
    <d v="2014-10-26T19:18:47"/>
    <n v="2014"/>
    <n v="0"/>
  </r>
  <r>
    <n v="1172"/>
    <s v="let your dayz take you to the dogs."/>
    <s v="Bringing YOUR favorite dog recipes to the streets."/>
    <x v="7"/>
    <n v="0"/>
    <x v="2"/>
    <s v="US"/>
    <x v="0"/>
    <n v="1408551752"/>
    <n v="1405959752"/>
    <b v="0"/>
    <n v="0"/>
    <b v="0"/>
    <s v="food"/>
    <x v="19"/>
    <d v="2014-08-20T16:22:32"/>
    <d v="2014-07-21T16:22:32"/>
    <n v="2014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x v="0"/>
    <n v="1438576057"/>
    <n v="1435552057"/>
    <b v="0"/>
    <n v="1"/>
    <b v="0"/>
    <s v="food"/>
    <x v="19"/>
    <d v="2015-08-03T04:27:37"/>
    <d v="2015-06-29T04:27:37"/>
    <n v="2015"/>
    <n v="0"/>
  </r>
  <r>
    <n v="1174"/>
    <s v="Give The Black Burro a Stable Stable"/>
    <s v="Help me purchase a parking space to be the Burro's permanant home, I need your help to raise $15,000!"/>
    <x v="36"/>
    <n v="886"/>
    <x v="2"/>
    <s v="US"/>
    <x v="0"/>
    <n v="1462738327"/>
    <n v="1460146327"/>
    <b v="0"/>
    <n v="19"/>
    <b v="0"/>
    <s v="food"/>
    <x v="19"/>
    <d v="2016-05-08T20:12:07"/>
    <d v="2016-04-08T20:12:07"/>
    <n v="2016"/>
    <n v="6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x v="0"/>
    <n v="1436981339"/>
    <n v="1434389339"/>
    <b v="0"/>
    <n v="9"/>
    <b v="0"/>
    <s v="food"/>
    <x v="19"/>
    <d v="2015-07-15T17:28:59"/>
    <d v="2015-06-15T17:28:59"/>
    <n v="2015"/>
    <n v="3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x v="2"/>
    <n v="1488805200"/>
    <n v="1484094498"/>
    <b v="0"/>
    <n v="1"/>
    <b v="0"/>
    <s v="food"/>
    <x v="19"/>
    <d v="2017-03-06T13:00:00"/>
    <d v="2017-01-11T00:28:18"/>
    <n v="2017"/>
    <n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x v="1"/>
    <n v="1413388296"/>
    <n v="1410796296"/>
    <b v="0"/>
    <n v="0"/>
    <b v="0"/>
    <s v="food"/>
    <x v="19"/>
    <d v="2014-10-15T15:51:36"/>
    <d v="2014-09-15T15:51:36"/>
    <n v="2014"/>
    <n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x v="0"/>
    <n v="1408225452"/>
    <n v="1405633452"/>
    <b v="0"/>
    <n v="1"/>
    <b v="0"/>
    <s v="food"/>
    <x v="19"/>
    <d v="2014-08-16T21:44:12"/>
    <d v="2014-07-17T21:44:12"/>
    <n v="2014"/>
    <n v="0"/>
  </r>
  <r>
    <n v="1179"/>
    <s v="El Camion Roja"/>
    <s v="Mexican Style Food Truck, run by a Red Seal Chef, in a town with NO MEXICAN FOOD! That is a culinary emergency situation!"/>
    <x v="127"/>
    <n v="3200"/>
    <x v="2"/>
    <s v="CA"/>
    <x v="5"/>
    <n v="1446052627"/>
    <n v="1443460627"/>
    <b v="0"/>
    <n v="5"/>
    <b v="0"/>
    <s v="food"/>
    <x v="19"/>
    <d v="2015-10-28T17:17:07"/>
    <d v="2015-09-28T17:17:07"/>
    <n v="2015"/>
    <n v="5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x v="0"/>
    <n v="1403983314"/>
    <n v="1400786514"/>
    <b v="0"/>
    <n v="85"/>
    <b v="0"/>
    <s v="food"/>
    <x v="19"/>
    <d v="2014-06-28T19:21:54"/>
    <d v="2014-05-22T19:21:54"/>
    <n v="2014"/>
    <n v="12"/>
  </r>
  <r>
    <n v="1181"/>
    <s v="Gringo Loco Tacos Food Truck"/>
    <s v="Bringing the best tacos to the streets of Chicago!"/>
    <x v="63"/>
    <n v="4"/>
    <x v="2"/>
    <s v="US"/>
    <x v="0"/>
    <n v="1425197321"/>
    <n v="1422605321"/>
    <b v="0"/>
    <n v="3"/>
    <b v="0"/>
    <s v="food"/>
    <x v="19"/>
    <d v="2015-03-01T08:08:41"/>
    <d v="2015-01-30T08:08:41"/>
    <n v="2015"/>
    <n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x v="0"/>
    <n v="1484239320"/>
    <n v="1482609088"/>
    <b v="0"/>
    <n v="4"/>
    <b v="0"/>
    <s v="food"/>
    <x v="19"/>
    <d v="2017-01-12T16:42:00"/>
    <d v="2016-12-24T19:51:28"/>
    <n v="2016"/>
    <n v="4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x v="0"/>
    <n v="1478059140"/>
    <n v="1476391223"/>
    <b v="0"/>
    <n v="3"/>
    <b v="0"/>
    <s v="food"/>
    <x v="19"/>
    <d v="2016-11-02T03:59:00"/>
    <d v="2016-10-13T20:40:23"/>
    <n v="2016"/>
    <n v="4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x v="1"/>
    <n v="1486391011"/>
    <n v="1483712611"/>
    <b v="0"/>
    <n v="375"/>
    <b v="1"/>
    <s v="photography"/>
    <x v="20"/>
    <d v="2017-02-06T14:23:31"/>
    <d v="2017-01-06T14:23:31"/>
    <n v="2017"/>
    <n v="105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x v="0"/>
    <n v="1433736000"/>
    <n v="1430945149"/>
    <b v="0"/>
    <n v="111"/>
    <b v="1"/>
    <s v="photography"/>
    <x v="20"/>
    <d v="2015-06-08T04:00:00"/>
    <d v="2015-05-06T20:45:49"/>
    <n v="2015"/>
    <n v="10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x v="1"/>
    <n v="1433198520"/>
    <n v="1430340195"/>
    <b v="0"/>
    <n v="123"/>
    <b v="1"/>
    <s v="photography"/>
    <x v="20"/>
    <d v="2015-06-01T22:42:00"/>
    <d v="2015-04-29T20:43:15"/>
    <n v="2015"/>
    <n v="107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x v="0"/>
    <n v="1431885600"/>
    <n v="1429133323"/>
    <b v="0"/>
    <n v="70"/>
    <b v="1"/>
    <s v="photography"/>
    <x v="20"/>
    <d v="2015-05-17T18:00:00"/>
    <d v="2015-04-15T21:28:43"/>
    <n v="2015"/>
    <n v="104"/>
  </r>
  <r>
    <n v="1188"/>
    <s v="Because Dance."/>
    <s v="A photobook of young dancers and their inspiring stories, photographed in beautiful and unique locations."/>
    <x v="13"/>
    <n v="3211"/>
    <x v="0"/>
    <s v="CA"/>
    <x v="5"/>
    <n v="1482943740"/>
    <n v="1481129340"/>
    <b v="0"/>
    <n v="85"/>
    <b v="1"/>
    <s v="photography"/>
    <x v="20"/>
    <d v="2016-12-28T16:49:00"/>
    <d v="2016-12-07T16:49:00"/>
    <n v="2016"/>
    <n v="161"/>
  </r>
  <r>
    <n v="1189"/>
    <s v="Road Ramblers"/>
    <s v="A couple of experienced road trippers setting out for the big one. Six months traveling in a converted bus with a book at the end."/>
    <x v="7"/>
    <n v="9700"/>
    <x v="0"/>
    <s v="US"/>
    <x v="0"/>
    <n v="1467242995"/>
    <n v="1465428595"/>
    <b v="0"/>
    <n v="86"/>
    <b v="1"/>
    <s v="photography"/>
    <x v="20"/>
    <d v="2016-06-29T23:29:55"/>
    <d v="2016-06-08T23:29:55"/>
    <n v="2016"/>
    <n v="108"/>
  </r>
  <r>
    <n v="1190"/>
    <s v="The Reality Of Chronic Illness - The Book"/>
    <s v="A pairing of self portraiture and writing to shed light on the reality of life with chronic illness."/>
    <x v="2"/>
    <n v="675"/>
    <x v="0"/>
    <s v="US"/>
    <x v="0"/>
    <n v="1409500725"/>
    <n v="1406908725"/>
    <b v="0"/>
    <n v="13"/>
    <b v="1"/>
    <s v="photography"/>
    <x v="20"/>
    <d v="2014-08-31T15:58:45"/>
    <d v="2014-08-01T15:58:45"/>
    <n v="2014"/>
    <n v="13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x v="0"/>
    <n v="1458480560"/>
    <n v="1455892160"/>
    <b v="0"/>
    <n v="33"/>
    <b v="1"/>
    <s v="photography"/>
    <x v="20"/>
    <d v="2016-03-20T13:29:20"/>
    <d v="2016-02-19T14:29:20"/>
    <n v="2016"/>
    <n v="109"/>
  </r>
  <r>
    <n v="1192"/>
    <s v="Other Worlds - A Make 100 Project"/>
    <s v="A macro landscape photography art book &amp; limited edition prints. A Make 100 project."/>
    <x v="213"/>
    <n v="290"/>
    <x v="0"/>
    <s v="GB"/>
    <x v="1"/>
    <n v="1486814978"/>
    <n v="1484222978"/>
    <b v="0"/>
    <n v="15"/>
    <b v="1"/>
    <s v="photography"/>
    <x v="20"/>
    <d v="2017-02-11T12:09:38"/>
    <d v="2017-01-12T12:09:38"/>
    <n v="2017"/>
    <n v="29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x v="0"/>
    <n v="1460223453"/>
    <n v="1455043053"/>
    <b v="0"/>
    <n v="273"/>
    <b v="1"/>
    <s v="photography"/>
    <x v="20"/>
    <d v="2016-04-09T17:37:33"/>
    <d v="2016-02-09T18:37:33"/>
    <n v="2016"/>
    <n v="104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x v="3"/>
    <n v="1428493379"/>
    <n v="1425901379"/>
    <b v="0"/>
    <n v="714"/>
    <b v="1"/>
    <s v="photography"/>
    <x v="20"/>
    <d v="2015-04-08T11:42:59"/>
    <d v="2015-03-09T11:42:59"/>
    <n v="2015"/>
    <n v="322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x v="3"/>
    <n v="1450602000"/>
    <n v="1445415653"/>
    <b v="0"/>
    <n v="170"/>
    <b v="1"/>
    <s v="photography"/>
    <x v="20"/>
    <d v="2015-12-20T09:00:00"/>
    <d v="2015-10-21T08:20:53"/>
    <n v="2015"/>
    <n v="135"/>
  </r>
  <r>
    <n v="1196"/>
    <s v="NAKED IBIZA - A Large Scale Photography Book by Dylan Rosser"/>
    <s v="A book of male nudes photographed on location in Ibiza over the last 4 years."/>
    <x v="107"/>
    <n v="39137"/>
    <x v="0"/>
    <s v="GB"/>
    <x v="1"/>
    <n v="1450467539"/>
    <n v="1447875539"/>
    <b v="0"/>
    <n v="512"/>
    <b v="1"/>
    <s v="photography"/>
    <x v="20"/>
    <d v="2015-12-18T19:38:59"/>
    <d v="2015-11-18T19:38:59"/>
    <n v="2015"/>
    <n v="27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x v="0"/>
    <n v="1465797540"/>
    <n v="1463155034"/>
    <b v="0"/>
    <n v="314"/>
    <b v="1"/>
    <s v="photography"/>
    <x v="20"/>
    <d v="2016-06-13T05:59:00"/>
    <d v="2016-05-13T15:57:14"/>
    <n v="2016"/>
    <n v="253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x v="0"/>
    <n v="1451530800"/>
    <n v="1448463086"/>
    <b v="0"/>
    <n v="167"/>
    <b v="1"/>
    <s v="photography"/>
    <x v="20"/>
    <d v="2015-12-31T03:00:00"/>
    <d v="2015-11-25T14:51:26"/>
    <n v="2015"/>
    <n v="261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x v="1"/>
    <n v="1436380200"/>
    <n v="1433615400"/>
    <b v="0"/>
    <n v="9"/>
    <b v="1"/>
    <s v="photography"/>
    <x v="20"/>
    <d v="2015-07-08T18:30:00"/>
    <d v="2015-06-06T18:30:00"/>
    <n v="2015"/>
    <n v="101"/>
  </r>
  <r>
    <n v="1200"/>
    <s v="Modern Nomads"/>
    <s v="Modern Nomads Journal is an 88 page magazine style publication containing photo stories about Somalis in the Horn of Africa."/>
    <x v="225"/>
    <n v="6029"/>
    <x v="0"/>
    <s v="US"/>
    <x v="0"/>
    <n v="1429183656"/>
    <n v="1427369256"/>
    <b v="0"/>
    <n v="103"/>
    <b v="1"/>
    <s v="photography"/>
    <x v="20"/>
    <d v="2015-04-16T11:27:36"/>
    <d v="2015-03-26T11:27:36"/>
    <n v="2015"/>
    <n v="12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x v="1"/>
    <n v="1468593246"/>
    <n v="1466001246"/>
    <b v="0"/>
    <n v="111"/>
    <b v="1"/>
    <s v="photography"/>
    <x v="20"/>
    <d v="2016-07-15T14:34:06"/>
    <d v="2016-06-15T14:34:06"/>
    <n v="2016"/>
    <n v="10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x v="2"/>
    <n v="1435388154"/>
    <n v="1432796154"/>
    <b v="0"/>
    <n v="271"/>
    <b v="1"/>
    <s v="photography"/>
    <x v="20"/>
    <d v="2015-06-27T06:55:54"/>
    <d v="2015-05-28T06:55:54"/>
    <n v="2015"/>
    <n v="199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x v="0"/>
    <n v="1433083527"/>
    <n v="1430491527"/>
    <b v="0"/>
    <n v="101"/>
    <b v="1"/>
    <s v="photography"/>
    <x v="20"/>
    <d v="2015-05-31T14:45:27"/>
    <d v="2015-05-01T14:45:27"/>
    <n v="2015"/>
    <n v="102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x v="0"/>
    <n v="1449205200"/>
    <n v="1445363833"/>
    <b v="0"/>
    <n v="57"/>
    <b v="1"/>
    <s v="photography"/>
    <x v="20"/>
    <d v="2015-12-04T05:00:00"/>
    <d v="2015-10-20T17:57:13"/>
    <n v="2015"/>
    <n v="10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x v="3"/>
    <n v="1434197351"/>
    <n v="1431605351"/>
    <b v="0"/>
    <n v="62"/>
    <b v="1"/>
    <s v="photography"/>
    <x v="20"/>
    <d v="2015-06-13T12:09:11"/>
    <d v="2015-05-14T12:09:11"/>
    <n v="2015"/>
    <n v="10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x v="3"/>
    <n v="1489238940"/>
    <n v="1486406253"/>
    <b v="0"/>
    <n v="32"/>
    <b v="1"/>
    <s v="photography"/>
    <x v="20"/>
    <d v="2017-03-11T13:29:00"/>
    <d v="2017-02-06T18:37:33"/>
    <n v="2017"/>
    <n v="115"/>
  </r>
  <r>
    <n v="1207"/>
    <s v="ITALIANA"/>
    <s v="A humanistic photo book about ancestral &amp; post-modern Italy."/>
    <x v="227"/>
    <n v="17396"/>
    <x v="0"/>
    <s v="IT"/>
    <x v="3"/>
    <n v="1459418400"/>
    <n v="1456827573"/>
    <b v="0"/>
    <n v="141"/>
    <b v="1"/>
    <s v="photography"/>
    <x v="20"/>
    <d v="2016-03-31T10:00:00"/>
    <d v="2016-03-01T10:19:33"/>
    <n v="2016"/>
    <n v="104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x v="0"/>
    <n v="1458835264"/>
    <n v="1456246864"/>
    <b v="0"/>
    <n v="75"/>
    <b v="1"/>
    <s v="photography"/>
    <x v="20"/>
    <d v="2016-03-24T16:01:04"/>
    <d v="2016-02-23T17:01:04"/>
    <n v="2016"/>
    <n v="155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x v="0"/>
    <n v="1488053905"/>
    <n v="1485461905"/>
    <b v="0"/>
    <n v="46"/>
    <b v="1"/>
    <s v="photography"/>
    <x v="20"/>
    <d v="2017-02-25T20:18:25"/>
    <d v="2017-01-26T20:18:25"/>
    <n v="2017"/>
    <n v="106"/>
  </r>
  <r>
    <n v="1210"/>
    <s v="Det Andra GÃ¶teborg"/>
    <s v="En fotobok om livet i det enda andra GÃ¶teborg i vÃ¤rlden"/>
    <x v="22"/>
    <n v="50863"/>
    <x v="0"/>
    <s v="SE"/>
    <x v="9"/>
    <n v="1433106000"/>
    <n v="1431124572"/>
    <b v="0"/>
    <n v="103"/>
    <b v="1"/>
    <s v="photography"/>
    <x v="20"/>
    <d v="2015-05-31T21:00:00"/>
    <d v="2015-05-08T22:36:12"/>
    <n v="2015"/>
    <n v="254"/>
  </r>
  <r>
    <n v="1211"/>
    <s v="500 Views of Japan"/>
    <s v="From 2010 to 2015, I took over 15 000 photos in Japan. Here's 500 of them. Landscape, city view, people and so much more!"/>
    <x v="28"/>
    <n v="1011"/>
    <x v="0"/>
    <s v="CA"/>
    <x v="5"/>
    <n v="1465505261"/>
    <n v="1464209261"/>
    <b v="0"/>
    <n v="6"/>
    <b v="1"/>
    <s v="photography"/>
    <x v="20"/>
    <d v="2016-06-09T20:47:41"/>
    <d v="2016-05-25T20:47:41"/>
    <n v="2016"/>
    <n v="10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x v="0"/>
    <n v="1448586000"/>
    <n v="1447195695"/>
    <b v="0"/>
    <n v="83"/>
    <b v="1"/>
    <s v="photography"/>
    <x v="20"/>
    <d v="2015-11-27T01:00:00"/>
    <d v="2015-11-10T22:48:15"/>
    <n v="2015"/>
    <n v="129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x v="1"/>
    <n v="1485886100"/>
    <n v="1482862100"/>
    <b v="0"/>
    <n v="108"/>
    <b v="1"/>
    <s v="photography"/>
    <x v="20"/>
    <d v="2017-01-31T18:08:20"/>
    <d v="2016-12-27T18:08:20"/>
    <n v="2016"/>
    <n v="10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x v="0"/>
    <n v="1433880605"/>
    <n v="1428696605"/>
    <b v="0"/>
    <n v="25"/>
    <b v="1"/>
    <s v="photography"/>
    <x v="20"/>
    <d v="2015-06-09T20:10:05"/>
    <d v="2015-04-10T20:10:05"/>
    <n v="2015"/>
    <n v="132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x v="0"/>
    <n v="1401487756"/>
    <n v="1398895756"/>
    <b v="0"/>
    <n v="549"/>
    <b v="1"/>
    <s v="photography"/>
    <x v="20"/>
    <d v="2014-05-30T22:09:16"/>
    <d v="2014-04-30T22:09:16"/>
    <n v="2014"/>
    <n v="786"/>
  </r>
  <r>
    <n v="1216"/>
    <s v="In Training: a book of Bonsai photographs"/>
    <s v="A fine art photography book taking a new look at the art of bonsai."/>
    <x v="32"/>
    <n v="20398"/>
    <x v="0"/>
    <s v="US"/>
    <x v="0"/>
    <n v="1443826980"/>
    <n v="1441032457"/>
    <b v="0"/>
    <n v="222"/>
    <b v="1"/>
    <s v="photography"/>
    <x v="20"/>
    <d v="2015-10-02T23:03:00"/>
    <d v="2015-08-31T14:47:37"/>
    <n v="2015"/>
    <n v="14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x v="0"/>
    <n v="1468524340"/>
    <n v="1465932340"/>
    <b v="0"/>
    <n v="183"/>
    <b v="1"/>
    <s v="photography"/>
    <x v="20"/>
    <d v="2016-07-14T19:25:40"/>
    <d v="2016-06-14T19:25:40"/>
    <n v="2016"/>
    <n v="103"/>
  </r>
  <r>
    <n v="1218"/>
    <s v="The Alaska Range"/>
    <s v="The Mountaineers Books and I, Carl Battreall, have teamed up to create the first photography book of the legendary Alaska Range."/>
    <x v="7"/>
    <n v="15505"/>
    <x v="0"/>
    <s v="US"/>
    <x v="0"/>
    <n v="1446346800"/>
    <n v="1443714800"/>
    <b v="0"/>
    <n v="89"/>
    <b v="1"/>
    <s v="photography"/>
    <x v="20"/>
    <d v="2015-11-01T03:00:00"/>
    <d v="2015-10-01T15:53:20"/>
    <n v="2015"/>
    <n v="172"/>
  </r>
  <r>
    <n v="1219"/>
    <s v="The Box"/>
    <s v="The Box is a fine art book of Ron Amato's innovative and seductive photography project."/>
    <x v="229"/>
    <n v="26024"/>
    <x v="0"/>
    <s v="US"/>
    <x v="0"/>
    <n v="1476961513"/>
    <n v="1474369513"/>
    <b v="0"/>
    <n v="253"/>
    <b v="1"/>
    <s v="photography"/>
    <x v="20"/>
    <d v="2016-10-20T11:05:13"/>
    <d v="2016-09-20T11:05:13"/>
    <n v="2016"/>
    <n v="159"/>
  </r>
  <r>
    <n v="1220"/>
    <s v="All The People"/>
    <s v="A beautiful photo art book of portraits and conversations with people that may expand your idea of gender."/>
    <x v="36"/>
    <n v="15565"/>
    <x v="0"/>
    <s v="DE"/>
    <x v="3"/>
    <n v="1440515112"/>
    <n v="1437923112"/>
    <b v="0"/>
    <n v="140"/>
    <b v="1"/>
    <s v="photography"/>
    <x v="20"/>
    <d v="2015-08-25T15:05:12"/>
    <d v="2015-07-26T15:05:12"/>
    <n v="2015"/>
    <n v="104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x v="1"/>
    <n v="1480809600"/>
    <n v="1478431488"/>
    <b v="0"/>
    <n v="103"/>
    <b v="1"/>
    <s v="photography"/>
    <x v="20"/>
    <d v="2016-12-04T00:00:00"/>
    <d v="2016-11-06T11:24:48"/>
    <n v="2016"/>
    <n v="111"/>
  </r>
  <r>
    <n v="1222"/>
    <s v="Project Pilgrim"/>
    <s v="Project Pilgrim is my effort to work towards normalizing mental health."/>
    <x v="23"/>
    <n v="11215"/>
    <x v="0"/>
    <s v="CA"/>
    <x v="5"/>
    <n v="1459483200"/>
    <n v="1456852647"/>
    <b v="0"/>
    <n v="138"/>
    <b v="1"/>
    <s v="photography"/>
    <x v="20"/>
    <d v="2016-04-01T04:00:00"/>
    <d v="2016-03-01T17:17:27"/>
    <n v="2016"/>
    <n v="280"/>
  </r>
  <r>
    <n v="1223"/>
    <s v="YOSEMITE PEOPLE"/>
    <s v="A photography book focusing on the people rather than the nature at Yosemite National Park."/>
    <x v="230"/>
    <n v="22197"/>
    <x v="0"/>
    <s v="US"/>
    <x v="0"/>
    <n v="1478754909"/>
    <n v="1476159309"/>
    <b v="0"/>
    <n v="191"/>
    <b v="1"/>
    <s v="photography"/>
    <x v="20"/>
    <d v="2016-11-10T05:15:09"/>
    <d v="2016-10-11T04:15:09"/>
    <n v="2016"/>
    <n v="112"/>
  </r>
  <r>
    <n v="1224"/>
    <s v="&quot;I Dreamed Last Night&quot; Album (Canceled)"/>
    <s v="Modern Celtic influenced CD.  Help me finish what I started before the stroke."/>
    <x v="36"/>
    <n v="1060"/>
    <x v="1"/>
    <s v="US"/>
    <x v="0"/>
    <n v="1402060302"/>
    <n v="1396876302"/>
    <b v="0"/>
    <n v="18"/>
    <b v="0"/>
    <s v="music"/>
    <x v="21"/>
    <d v="2014-06-06T13:11:42"/>
    <d v="2014-04-07T13:11:42"/>
    <n v="2014"/>
    <n v="7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x v="0"/>
    <n v="1382478278"/>
    <n v="1377294278"/>
    <b v="0"/>
    <n v="3"/>
    <b v="0"/>
    <s v="music"/>
    <x v="21"/>
    <d v="2013-10-22T21:44:38"/>
    <d v="2013-08-23T21:44:38"/>
    <n v="2013"/>
    <n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x v="0"/>
    <n v="1398042000"/>
    <n v="1395089981"/>
    <b v="0"/>
    <n v="40"/>
    <b v="0"/>
    <s v="music"/>
    <x v="21"/>
    <d v="2014-04-21T01:00:00"/>
    <d v="2014-03-17T20:59:41"/>
    <n v="2014"/>
    <n v="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x v="0"/>
    <n v="1407394800"/>
    <n v="1404770616"/>
    <b v="0"/>
    <n v="0"/>
    <b v="0"/>
    <s v="music"/>
    <x v="21"/>
    <d v="2014-08-07T07:00:00"/>
    <d v="2014-07-07T22:03:36"/>
    <n v="2014"/>
    <n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x v="0"/>
    <n v="1317231008"/>
    <n v="1312047008"/>
    <b v="0"/>
    <n v="24"/>
    <b v="0"/>
    <s v="music"/>
    <x v="21"/>
    <d v="2011-09-28T17:30:08"/>
    <d v="2011-07-30T17:30:08"/>
    <n v="2011"/>
    <n v="29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x v="0"/>
    <n v="1334592000"/>
    <n v="1331982127"/>
    <b v="0"/>
    <n v="1"/>
    <b v="0"/>
    <s v="music"/>
    <x v="21"/>
    <d v="2012-04-16T16:00:00"/>
    <d v="2012-03-17T11:02:07"/>
    <n v="2012"/>
    <n v="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x v="0"/>
    <n v="1298589630"/>
    <n v="1295997630"/>
    <b v="0"/>
    <n v="0"/>
    <b v="0"/>
    <s v="music"/>
    <x v="21"/>
    <d v="2011-02-24T23:20:30"/>
    <d v="2011-01-25T23:20:30"/>
    <n v="2011"/>
    <n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x v="0"/>
    <n v="1440723600"/>
    <n v="1436394968"/>
    <b v="0"/>
    <n v="0"/>
    <b v="0"/>
    <s v="music"/>
    <x v="21"/>
    <d v="2015-08-28T01:00:00"/>
    <d v="2015-07-08T22:36:08"/>
    <n v="2015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x v="0"/>
    <n v="1381090870"/>
    <n v="1377030070"/>
    <b v="0"/>
    <n v="1"/>
    <b v="0"/>
    <s v="music"/>
    <x v="21"/>
    <d v="2013-10-06T20:21:10"/>
    <d v="2013-08-20T20:21:10"/>
    <n v="2013"/>
    <n v="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x v="0"/>
    <n v="1329864374"/>
    <n v="1328049974"/>
    <b v="0"/>
    <n v="6"/>
    <b v="0"/>
    <s v="music"/>
    <x v="21"/>
    <d v="2012-02-21T22:46:14"/>
    <d v="2012-01-31T22:46:14"/>
    <n v="2012"/>
    <n v="12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x v="1"/>
    <n v="1422903342"/>
    <n v="1420311342"/>
    <b v="0"/>
    <n v="0"/>
    <b v="0"/>
    <s v="music"/>
    <x v="21"/>
    <d v="2015-02-02T18:55:42"/>
    <d v="2015-01-03T18:55:42"/>
    <n v="2015"/>
    <n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x v="0"/>
    <n v="1387077299"/>
    <n v="1383621299"/>
    <b v="0"/>
    <n v="6"/>
    <b v="0"/>
    <s v="music"/>
    <x v="21"/>
    <d v="2013-12-15T03:14:59"/>
    <d v="2013-11-05T03:14:59"/>
    <n v="2013"/>
    <n v="3"/>
  </r>
  <r>
    <n v="1236"/>
    <s v="&quot;Volando&quot; CD Release (Canceled)"/>
    <s v="Raising money to give the musicians their due."/>
    <x v="30"/>
    <n v="0"/>
    <x v="1"/>
    <s v="US"/>
    <x v="0"/>
    <n v="1343491200"/>
    <n v="1342801164"/>
    <b v="0"/>
    <n v="0"/>
    <b v="0"/>
    <s v="music"/>
    <x v="21"/>
    <d v="2012-07-28T16:00:00"/>
    <d v="2012-07-20T16:19:24"/>
    <n v="2012"/>
    <n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x v="0"/>
    <n v="1345790865"/>
    <n v="1344062865"/>
    <b v="0"/>
    <n v="0"/>
    <b v="0"/>
    <s v="music"/>
    <x v="21"/>
    <d v="2012-08-24T06:47:45"/>
    <d v="2012-08-04T06:47:45"/>
    <n v="2012"/>
    <n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x v="0"/>
    <n v="1312641536"/>
    <n v="1310049536"/>
    <b v="0"/>
    <n v="3"/>
    <b v="0"/>
    <s v="music"/>
    <x v="21"/>
    <d v="2011-08-06T14:38:56"/>
    <d v="2011-07-07T14:38:56"/>
    <n v="2011"/>
    <n v="18"/>
  </r>
  <r>
    <n v="1239"/>
    <s v="Help Calmenco! finance new CD and Tour (Canceled)"/>
    <s v="Please consider helping us with our new CD and Riverdance Tour"/>
    <x v="30"/>
    <n v="0"/>
    <x v="1"/>
    <s v="US"/>
    <x v="0"/>
    <n v="1325804767"/>
    <n v="1323212767"/>
    <b v="0"/>
    <n v="0"/>
    <b v="0"/>
    <s v="music"/>
    <x v="21"/>
    <d v="2012-01-05T23:06:07"/>
    <d v="2011-12-06T23:06:07"/>
    <n v="2011"/>
    <n v="0"/>
  </r>
  <r>
    <n v="1240"/>
    <s v="Message of Peace, Love &amp; Unity (Canceled)"/>
    <s v="Sharing positive vibes of Peace, Love &amp; Unity with the World through conscious Reggae Music!"/>
    <x v="6"/>
    <n v="241"/>
    <x v="1"/>
    <s v="US"/>
    <x v="0"/>
    <n v="1373665860"/>
    <n v="1368579457"/>
    <b v="0"/>
    <n v="8"/>
    <b v="0"/>
    <s v="music"/>
    <x v="21"/>
    <d v="2013-07-12T21:51:00"/>
    <d v="2013-05-15T00:57:37"/>
    <n v="2013"/>
    <n v="3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x v="0"/>
    <n v="1414994340"/>
    <n v="1413057980"/>
    <b v="0"/>
    <n v="34"/>
    <b v="0"/>
    <s v="music"/>
    <x v="21"/>
    <d v="2014-11-03T05:59:00"/>
    <d v="2014-10-11T20:06:20"/>
    <n v="2014"/>
    <n v="5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x v="0"/>
    <n v="1315747080"/>
    <n v="1314417502"/>
    <b v="0"/>
    <n v="1"/>
    <b v="0"/>
    <s v="music"/>
    <x v="21"/>
    <d v="2011-09-11T13:18:00"/>
    <d v="2011-08-27T03:58:22"/>
    <n v="2011"/>
    <n v="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x v="0"/>
    <n v="1310158800"/>
    <n v="1304888771"/>
    <b v="0"/>
    <n v="38"/>
    <b v="0"/>
    <s v="music"/>
    <x v="21"/>
    <d v="2011-07-08T21:00:00"/>
    <d v="2011-05-08T21:06:11"/>
    <n v="2011"/>
    <n v="14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x v="0"/>
    <n v="1366664400"/>
    <n v="1363981723"/>
    <b v="1"/>
    <n v="45"/>
    <b v="1"/>
    <s v="music"/>
    <x v="11"/>
    <d v="2013-04-22T21:00:00"/>
    <d v="2013-03-22T19:48:43"/>
    <n v="2013"/>
    <n v="10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x v="0"/>
    <n v="1402755834"/>
    <n v="1400163834"/>
    <b v="1"/>
    <n v="17"/>
    <b v="1"/>
    <s v="music"/>
    <x v="11"/>
    <d v="2014-06-14T14:23:54"/>
    <d v="2014-05-15T14:23:54"/>
    <n v="2014"/>
    <n v="12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x v="0"/>
    <n v="1323136949"/>
    <n v="1319245349"/>
    <b v="1"/>
    <n v="31"/>
    <b v="1"/>
    <s v="music"/>
    <x v="11"/>
    <d v="2011-12-06T02:02:29"/>
    <d v="2011-10-22T01:02:29"/>
    <n v="2011"/>
    <n v="117"/>
  </r>
  <r>
    <n v="1247"/>
    <s v="BRAIN DEAD to record debut EP with SLAYER producer!"/>
    <s v="BRAIN DEAD is going to record their debut EP and they need your help, Bozos!"/>
    <x v="8"/>
    <n v="4275"/>
    <x v="0"/>
    <s v="US"/>
    <x v="0"/>
    <n v="1367823655"/>
    <n v="1365231655"/>
    <b v="1"/>
    <n v="50"/>
    <b v="1"/>
    <s v="music"/>
    <x v="11"/>
    <d v="2013-05-06T07:00:55"/>
    <d v="2013-04-06T07:00:55"/>
    <n v="2013"/>
    <n v="122"/>
  </r>
  <r>
    <n v="1248"/>
    <s v="The Vandies // Full length album!"/>
    <s v="The Vandies make pop rock in glorious Portland, Oregon. Help us fund our first full length album!"/>
    <x v="30"/>
    <n v="3791"/>
    <x v="0"/>
    <s v="US"/>
    <x v="0"/>
    <n v="1402642740"/>
    <n v="1399563953"/>
    <b v="1"/>
    <n v="59"/>
    <b v="1"/>
    <s v="music"/>
    <x v="11"/>
    <d v="2014-06-13T06:59:00"/>
    <d v="2014-05-08T15:45:53"/>
    <n v="2014"/>
    <n v="152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x v="0"/>
    <n v="1341683211"/>
    <n v="1339091211"/>
    <b v="1"/>
    <n v="81"/>
    <b v="1"/>
    <s v="music"/>
    <x v="11"/>
    <d v="2012-07-07T17:46:51"/>
    <d v="2012-06-07T17:46:51"/>
    <n v="2012"/>
    <n v="104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x v="0"/>
    <n v="1410017131"/>
    <n v="1406129131"/>
    <b v="1"/>
    <n v="508"/>
    <b v="1"/>
    <s v="music"/>
    <x v="11"/>
    <d v="2014-09-06T15:25:31"/>
    <d v="2014-07-23T15:25:31"/>
    <n v="2014"/>
    <n v="200"/>
  </r>
  <r>
    <n v="1251"/>
    <s v="Jack Oblivian Harlan t Bobo Limes european tour"/>
    <s v="A tour of europe with 3 memphis artist, Jack Oblivian, Harlan T Bobo and Shawn Cripps."/>
    <x v="12"/>
    <n v="6108"/>
    <x v="0"/>
    <s v="US"/>
    <x v="0"/>
    <n v="1316979167"/>
    <n v="1311795167"/>
    <b v="1"/>
    <n v="74"/>
    <b v="1"/>
    <s v="music"/>
    <x v="11"/>
    <d v="2011-09-25T19:32:47"/>
    <d v="2011-07-27T19:32:47"/>
    <n v="2011"/>
    <n v="102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x v="0"/>
    <n v="1382658169"/>
    <n v="1380238969"/>
    <b v="1"/>
    <n v="141"/>
    <b v="1"/>
    <s v="music"/>
    <x v="11"/>
    <d v="2013-10-24T23:42:49"/>
    <d v="2013-09-26T23:42:49"/>
    <n v="2013"/>
    <n v="138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x v="0"/>
    <n v="1409770107"/>
    <n v="1407178107"/>
    <b v="1"/>
    <n v="711"/>
    <b v="1"/>
    <s v="music"/>
    <x v="11"/>
    <d v="2014-09-03T18:48:27"/>
    <d v="2014-08-04T18:48:27"/>
    <n v="2014"/>
    <n v="30383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x v="0"/>
    <n v="1293857940"/>
    <n v="1288968886"/>
    <b v="1"/>
    <n v="141"/>
    <b v="1"/>
    <s v="music"/>
    <x v="11"/>
    <d v="2011-01-01T04:59:00"/>
    <d v="2010-11-05T14:54:46"/>
    <n v="2010"/>
    <n v="199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x v="0"/>
    <n v="1385932652"/>
    <n v="1383337052"/>
    <b v="1"/>
    <n v="109"/>
    <b v="1"/>
    <s v="music"/>
    <x v="11"/>
    <d v="2013-12-01T21:17:32"/>
    <d v="2013-11-01T20:17:32"/>
    <n v="2013"/>
    <n v="20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x v="0"/>
    <n v="1329084231"/>
    <n v="1326492231"/>
    <b v="1"/>
    <n v="361"/>
    <b v="1"/>
    <s v="music"/>
    <x v="11"/>
    <d v="2012-02-12T22:03:51"/>
    <d v="2012-01-13T22:03:51"/>
    <n v="2012"/>
    <n v="118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x v="0"/>
    <n v="1301792590"/>
    <n v="1297562590"/>
    <b v="1"/>
    <n v="176"/>
    <b v="1"/>
    <s v="music"/>
    <x v="11"/>
    <d v="2011-04-03T01:03:10"/>
    <d v="2011-02-13T02:03:10"/>
    <n v="2011"/>
    <n v="295"/>
  </r>
  <r>
    <n v="1258"/>
    <s v="Mustard Plug New Record!"/>
    <s v="Mustard Plug needs help funding their new record.  Please help the Grand Rapids, MI band put out their 7th record!"/>
    <x v="14"/>
    <n v="25577.56"/>
    <x v="0"/>
    <s v="US"/>
    <x v="0"/>
    <n v="1377960012"/>
    <n v="1375368012"/>
    <b v="1"/>
    <n v="670"/>
    <b v="1"/>
    <s v="music"/>
    <x v="11"/>
    <d v="2013-08-31T14:40:12"/>
    <d v="2013-08-01T14:40:12"/>
    <n v="2013"/>
    <n v="213"/>
  </r>
  <r>
    <n v="1259"/>
    <s v="Help Falling From One complete their CD!!!"/>
    <s v="Falling From One is currently in the studio recording their first CD and they need your help!"/>
    <x v="30"/>
    <n v="2606"/>
    <x v="0"/>
    <s v="US"/>
    <x v="0"/>
    <n v="1402286340"/>
    <n v="1399504664"/>
    <b v="1"/>
    <n v="96"/>
    <b v="1"/>
    <s v="music"/>
    <x v="11"/>
    <d v="2014-06-09T03:59:00"/>
    <d v="2014-05-07T23:17:44"/>
    <n v="2014"/>
    <n v="10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x v="0"/>
    <n v="1393445620"/>
    <n v="1390853620"/>
    <b v="1"/>
    <n v="74"/>
    <b v="1"/>
    <s v="music"/>
    <x v="11"/>
    <d v="2014-02-26T20:13:40"/>
    <d v="2014-01-27T20:13:40"/>
    <n v="2014"/>
    <n v="114"/>
  </r>
  <r>
    <n v="1261"/>
    <s v="The Puget EP's Vinyl Release"/>
    <s v="We just recorded a stellar EP and we're trying to put it out on vinyl.  Can you help these punx out?"/>
    <x v="13"/>
    <n v="2025"/>
    <x v="0"/>
    <s v="US"/>
    <x v="0"/>
    <n v="1390983227"/>
    <n v="1388391227"/>
    <b v="1"/>
    <n v="52"/>
    <b v="1"/>
    <s v="music"/>
    <x v="11"/>
    <d v="2014-01-29T08:13:47"/>
    <d v="2013-12-30T08:13:47"/>
    <n v="2013"/>
    <n v="10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x v="5"/>
    <n v="1392574692"/>
    <n v="1389982692"/>
    <b v="1"/>
    <n v="105"/>
    <b v="1"/>
    <s v="music"/>
    <x v="11"/>
    <d v="2014-02-16T18:18:12"/>
    <d v="2014-01-17T18:18:12"/>
    <n v="2014"/>
    <n v="125"/>
  </r>
  <r>
    <n v="1263"/>
    <s v="New Tropic Bombs EP ~ &quot;Return to Bomber Bay&quot;"/>
    <s v="A fresh batch of chaos from Toledo, Ohio's reggae-rockers, Tropic Bombs!"/>
    <x v="15"/>
    <n v="1785"/>
    <x v="0"/>
    <s v="US"/>
    <x v="0"/>
    <n v="1396054800"/>
    <n v="1393034470"/>
    <b v="1"/>
    <n v="41"/>
    <b v="1"/>
    <s v="music"/>
    <x v="11"/>
    <d v="2014-03-29T01:00:00"/>
    <d v="2014-02-22T02:01:10"/>
    <n v="2014"/>
    <n v="119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x v="0"/>
    <n v="1383062083"/>
    <n v="1380556483"/>
    <b v="1"/>
    <n v="34"/>
    <b v="1"/>
    <s v="music"/>
    <x v="11"/>
    <d v="2013-10-29T15:54:43"/>
    <d v="2013-09-30T15:54:43"/>
    <n v="2013"/>
    <n v="166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x v="0"/>
    <n v="1291131815"/>
    <n v="1287071015"/>
    <b v="1"/>
    <n v="66"/>
    <b v="1"/>
    <s v="music"/>
    <x v="11"/>
    <d v="2010-11-30T15:43:35"/>
    <d v="2010-10-14T15:43:35"/>
    <n v="2010"/>
    <n v="119"/>
  </r>
  <r>
    <n v="1266"/>
    <s v="Sensory Station's First EP"/>
    <s v="We are looking to record our first EP produced by Aaron Harris (ISIS/Palms) at Studio West."/>
    <x v="196"/>
    <n v="9545"/>
    <x v="0"/>
    <s v="US"/>
    <x v="0"/>
    <n v="1389474145"/>
    <n v="1386882145"/>
    <b v="1"/>
    <n v="50"/>
    <b v="1"/>
    <s v="music"/>
    <x v="11"/>
    <d v="2014-01-11T21:02:25"/>
    <d v="2013-12-12T21:02:25"/>
    <n v="2013"/>
    <n v="10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x v="0"/>
    <n v="1374674558"/>
    <n v="1372082558"/>
    <b v="1"/>
    <n v="159"/>
    <b v="1"/>
    <s v="music"/>
    <x v="11"/>
    <d v="2013-07-24T14:02:38"/>
    <d v="2013-06-24T14:02:38"/>
    <n v="2013"/>
    <n v="102"/>
  </r>
  <r>
    <n v="1268"/>
    <s v="Full Devil Jacket 2nd Album Release"/>
    <s v="Full Devil Jacket Is releasing their first record in over 12 yrs and we want you to be a part of it!"/>
    <x v="14"/>
    <n v="14000"/>
    <x v="0"/>
    <s v="US"/>
    <x v="0"/>
    <n v="1379708247"/>
    <n v="1377116247"/>
    <b v="1"/>
    <n v="182"/>
    <b v="1"/>
    <s v="music"/>
    <x v="11"/>
    <d v="2013-09-20T20:17:27"/>
    <d v="2013-08-21T20:17:27"/>
    <n v="2013"/>
    <n v="11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x v="0"/>
    <n v="1460764800"/>
    <n v="1458157512"/>
    <b v="1"/>
    <n v="206"/>
    <b v="1"/>
    <s v="music"/>
    <x v="11"/>
    <d v="2016-04-16T00:00:00"/>
    <d v="2016-03-16T19:45:12"/>
    <n v="2016"/>
    <n v="109"/>
  </r>
  <r>
    <n v="1270"/>
    <s v="Resolution15 records their next album, Svaha"/>
    <s v="We make awake metal using violins in place of guitars and want to record a full length album."/>
    <x v="3"/>
    <n v="11472"/>
    <x v="0"/>
    <s v="US"/>
    <x v="0"/>
    <n v="1332704042"/>
    <n v="1327523642"/>
    <b v="1"/>
    <n v="169"/>
    <b v="1"/>
    <s v="music"/>
    <x v="11"/>
    <d v="2012-03-25T19:34:02"/>
    <d v="2012-01-25T20:34:02"/>
    <n v="2012"/>
    <n v="11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x v="0"/>
    <n v="1384363459"/>
    <n v="1381767859"/>
    <b v="1"/>
    <n v="31"/>
    <b v="1"/>
    <s v="music"/>
    <x v="11"/>
    <d v="2013-11-13T17:24:19"/>
    <d v="2013-10-14T16:24:19"/>
    <n v="2013"/>
    <n v="102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x v="0"/>
    <n v="1276574400"/>
    <n v="1270576379"/>
    <b v="1"/>
    <n v="28"/>
    <b v="1"/>
    <s v="music"/>
    <x v="11"/>
    <d v="2010-06-15T04:00:00"/>
    <d v="2010-04-06T17:52:59"/>
    <n v="2010"/>
    <n v="106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x v="5"/>
    <n v="1409506291"/>
    <n v="1406914291"/>
    <b v="1"/>
    <n v="54"/>
    <b v="1"/>
    <s v="music"/>
    <x v="11"/>
    <d v="2014-08-31T17:31:31"/>
    <d v="2014-08-01T17:31:31"/>
    <n v="2014"/>
    <n v="10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x v="0"/>
    <n v="1346344425"/>
    <n v="1343320425"/>
    <b v="1"/>
    <n v="467"/>
    <b v="1"/>
    <s v="music"/>
    <x v="11"/>
    <d v="2012-08-30T16:33:45"/>
    <d v="2012-07-26T16:33:45"/>
    <n v="2012"/>
    <n v="15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x v="0"/>
    <n v="1375908587"/>
    <n v="1372884587"/>
    <b v="1"/>
    <n v="389"/>
    <b v="1"/>
    <s v="music"/>
    <x v="11"/>
    <d v="2013-08-07T20:49:47"/>
    <d v="2013-07-03T20:49:47"/>
    <n v="2013"/>
    <n v="162"/>
  </r>
  <r>
    <n v="1276"/>
    <s v="MR. DREAM GOES TO JAIL"/>
    <s v="Sponsor this Brooklyn punk band's debut seven-inch, MR. DREAM GOES TO JAIL."/>
    <x v="9"/>
    <n v="3132.63"/>
    <x v="0"/>
    <s v="US"/>
    <x v="0"/>
    <n v="1251777600"/>
    <n v="1247504047"/>
    <b v="1"/>
    <n v="68"/>
    <b v="1"/>
    <s v="music"/>
    <x v="11"/>
    <d v="2009-09-01T04:00:00"/>
    <d v="2009-07-13T16:54:07"/>
    <n v="2009"/>
    <n v="104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x v="0"/>
    <n v="1346765347"/>
    <n v="1343741347"/>
    <b v="1"/>
    <n v="413"/>
    <b v="1"/>
    <s v="music"/>
    <x v="11"/>
    <d v="2012-09-04T13:29:07"/>
    <d v="2012-07-31T13:29:07"/>
    <n v="2012"/>
    <n v="106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x v="0"/>
    <n v="1403661600"/>
    <n v="1401196766"/>
    <b v="1"/>
    <n v="190"/>
    <b v="1"/>
    <s v="music"/>
    <x v="11"/>
    <d v="2014-06-25T02:00:00"/>
    <d v="2014-05-27T13:19:26"/>
    <n v="2014"/>
    <n v="155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x v="0"/>
    <n v="1395624170"/>
    <n v="1392171770"/>
    <b v="1"/>
    <n v="189"/>
    <b v="1"/>
    <s v="music"/>
    <x v="11"/>
    <d v="2014-03-24T01:22:50"/>
    <d v="2014-02-12T02:22:50"/>
    <n v="2014"/>
    <n v="111"/>
  </r>
  <r>
    <n v="1280"/>
    <s v="Nothing More's New Album"/>
    <s v="Nothing More is recording their forthcoming record and needs to join forces with you to make this album HUGE! "/>
    <x v="36"/>
    <n v="16636.78"/>
    <x v="0"/>
    <s v="US"/>
    <x v="0"/>
    <n v="1299003054"/>
    <n v="1291227054"/>
    <b v="1"/>
    <n v="130"/>
    <b v="1"/>
    <s v="music"/>
    <x v="11"/>
    <d v="2011-03-01T18:10:54"/>
    <d v="2010-12-01T18:10:54"/>
    <n v="2010"/>
    <n v="1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x v="0"/>
    <n v="1375033836"/>
    <n v="1373305836"/>
    <b v="1"/>
    <n v="74"/>
    <b v="1"/>
    <s v="music"/>
    <x v="11"/>
    <d v="2013-07-28T17:50:36"/>
    <d v="2013-07-08T17:50:36"/>
    <n v="2013"/>
    <n v="1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x v="0"/>
    <n v="1386565140"/>
    <n v="1383909855"/>
    <b v="1"/>
    <n v="274"/>
    <b v="1"/>
    <s v="music"/>
    <x v="11"/>
    <d v="2013-12-09T04:59:00"/>
    <d v="2013-11-08T11:24:15"/>
    <n v="2013"/>
    <n v="124"/>
  </r>
  <r>
    <n v="1283"/>
    <s v="Sketching In Stereo 3rd Album!"/>
    <s v="Our 3rd album is halfway complete, but we need your help to record, mix and master the final product!"/>
    <x v="28"/>
    <n v="2110.5"/>
    <x v="0"/>
    <s v="US"/>
    <x v="0"/>
    <n v="1362974400"/>
    <n v="1360948389"/>
    <b v="1"/>
    <n v="22"/>
    <b v="1"/>
    <s v="music"/>
    <x v="11"/>
    <d v="2013-03-11T04:00:00"/>
    <d v="2013-02-15T17:13:09"/>
    <n v="2013"/>
    <n v="2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x v="0"/>
    <n v="1483203540"/>
    <n v="1481175482"/>
    <b v="0"/>
    <n v="31"/>
    <b v="1"/>
    <s v="theater"/>
    <x v="6"/>
    <d v="2016-12-31T16:59:00"/>
    <d v="2016-12-08T05:38:02"/>
    <n v="2016"/>
    <n v="101"/>
  </r>
  <r>
    <n v="1285"/>
    <s v="We just keep going"/>
    <s v="The world premiere of hysterically funny and heartbreaking story about family, unconditional love and facing the unfaceable"/>
    <x v="13"/>
    <n v="2033"/>
    <x v="0"/>
    <s v="GB"/>
    <x v="1"/>
    <n v="1434808775"/>
    <n v="1433512775"/>
    <b v="0"/>
    <n v="63"/>
    <b v="1"/>
    <s v="theater"/>
    <x v="6"/>
    <d v="2015-06-20T13:59:35"/>
    <d v="2015-06-05T13:59:35"/>
    <n v="2015"/>
    <n v="102"/>
  </r>
  <r>
    <n v="1286"/>
    <s v="The Diary of a Nobody"/>
    <s v="A touring production of FRED's modern adaptation of the classic Victorian comic novel, reaching out to new audiences."/>
    <x v="15"/>
    <n v="1625"/>
    <x v="0"/>
    <s v="GB"/>
    <x v="1"/>
    <n v="1424181600"/>
    <n v="1423041227"/>
    <b v="0"/>
    <n v="20"/>
    <b v="1"/>
    <s v="theater"/>
    <x v="6"/>
    <d v="2015-02-17T14:00:00"/>
    <d v="2015-02-04T09:13:47"/>
    <n v="2015"/>
    <n v="108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x v="1"/>
    <n v="1434120856"/>
    <n v="1428936856"/>
    <b v="0"/>
    <n v="25"/>
    <b v="1"/>
    <s v="theater"/>
    <x v="6"/>
    <d v="2015-06-12T14:54:16"/>
    <d v="2015-04-13T14:54:16"/>
    <n v="2015"/>
    <n v="242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x v="0"/>
    <n v="1470801600"/>
    <n v="1468122163"/>
    <b v="0"/>
    <n v="61"/>
    <b v="1"/>
    <s v="theater"/>
    <x v="6"/>
    <d v="2016-08-10T04:00:00"/>
    <d v="2016-07-10T03:42:43"/>
    <n v="2016"/>
    <n v="100"/>
  </r>
  <r>
    <n v="1289"/>
    <s v="No Brains for Dinner"/>
    <s v="A chilling original Edwardian Comedy of errors and foolishness made for the Patrick Henry College stage."/>
    <x v="15"/>
    <n v="1876"/>
    <x v="0"/>
    <s v="US"/>
    <x v="0"/>
    <n v="1483499645"/>
    <n v="1480907645"/>
    <b v="0"/>
    <n v="52"/>
    <b v="1"/>
    <s v="theater"/>
    <x v="6"/>
    <d v="2017-01-04T03:14:05"/>
    <d v="2016-12-05T03:14:05"/>
    <n v="2016"/>
    <n v="125"/>
  </r>
  <r>
    <n v="1290"/>
    <s v="I Died... I Came Back, ... Whatever"/>
    <s v="Sometimes your Heart has to STOP for your Life to START."/>
    <x v="8"/>
    <n v="3800"/>
    <x v="0"/>
    <s v="US"/>
    <x v="0"/>
    <n v="1429772340"/>
    <n v="1427121931"/>
    <b v="0"/>
    <n v="86"/>
    <b v="1"/>
    <s v="theater"/>
    <x v="6"/>
    <d v="2015-04-23T06:59:00"/>
    <d v="2015-03-23T14:45:31"/>
    <n v="2015"/>
    <n v="109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x v="0"/>
    <n v="1428390000"/>
    <n v="1425224391"/>
    <b v="0"/>
    <n v="42"/>
    <b v="1"/>
    <s v="theater"/>
    <x v="6"/>
    <d v="2015-04-07T07:00:00"/>
    <d v="2015-03-01T15:39:51"/>
    <n v="2015"/>
    <n v="146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x v="1"/>
    <n v="1444172340"/>
    <n v="1441822828"/>
    <b v="0"/>
    <n v="52"/>
    <b v="1"/>
    <s v="theater"/>
    <x v="6"/>
    <d v="2015-10-06T22:59:00"/>
    <d v="2015-09-09T18:20:28"/>
    <n v="2015"/>
    <n v="11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x v="0"/>
    <n v="1447523371"/>
    <n v="1444927771"/>
    <b v="0"/>
    <n v="120"/>
    <b v="1"/>
    <s v="theater"/>
    <x v="6"/>
    <d v="2015-11-14T17:49:31"/>
    <d v="2015-10-15T16:49:31"/>
    <n v="2015"/>
    <n v="102"/>
  </r>
  <r>
    <n v="1294"/>
    <s v="HELMER'S LOO"/>
    <s v="We have an award-winning Danish play, now we just need a bathroom set to perform it in. Spend a penny to help us build the set!"/>
    <x v="2"/>
    <n v="610"/>
    <x v="0"/>
    <s v="GB"/>
    <x v="1"/>
    <n v="1445252400"/>
    <n v="1443696797"/>
    <b v="0"/>
    <n v="22"/>
    <b v="1"/>
    <s v="theater"/>
    <x v="6"/>
    <d v="2015-10-19T11:00:00"/>
    <d v="2015-10-01T10:53:17"/>
    <n v="2015"/>
    <n v="122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x v="1"/>
    <n v="1438189200"/>
    <n v="1435585497"/>
    <b v="0"/>
    <n v="64"/>
    <b v="1"/>
    <s v="theater"/>
    <x v="6"/>
    <d v="2015-07-29T17:00:00"/>
    <d v="2015-06-29T13:44:57"/>
    <n v="2015"/>
    <n v="102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x v="1"/>
    <n v="1457914373"/>
    <n v="1456189973"/>
    <b v="0"/>
    <n v="23"/>
    <b v="1"/>
    <s v="theater"/>
    <x v="6"/>
    <d v="2016-03-14T00:12:53"/>
    <d v="2016-02-23T01:12:53"/>
    <n v="2016"/>
    <n v="141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x v="0"/>
    <n v="1462125358"/>
    <n v="1459533358"/>
    <b v="0"/>
    <n v="238"/>
    <b v="1"/>
    <s v="theater"/>
    <x v="6"/>
    <d v="2016-05-01T17:55:58"/>
    <d v="2016-04-01T17:55:58"/>
    <n v="2016"/>
    <n v="110"/>
  </r>
  <r>
    <n v="1298"/>
    <s v="Dinosaur Dreams"/>
    <s v="A play that raises awareness for mental health and explores the psychological effects childhood abuse can have on an adult."/>
    <x v="13"/>
    <n v="2093"/>
    <x v="0"/>
    <s v="GB"/>
    <x v="1"/>
    <n v="1461860432"/>
    <n v="1459268432"/>
    <b v="0"/>
    <n v="33"/>
    <b v="1"/>
    <s v="theater"/>
    <x v="6"/>
    <d v="2016-04-28T16:20:32"/>
    <d v="2016-03-29T16:20:32"/>
    <n v="2016"/>
    <n v="105"/>
  </r>
  <r>
    <n v="1299"/>
    <s v="The (out)Siders Project"/>
    <s v="A new work inspired by the classic novel and created by Dallas teens under the direction of professional artists."/>
    <x v="8"/>
    <n v="4340"/>
    <x v="0"/>
    <s v="US"/>
    <x v="0"/>
    <n v="1436902359"/>
    <n v="1434310359"/>
    <b v="0"/>
    <n v="32"/>
    <b v="1"/>
    <s v="theater"/>
    <x v="6"/>
    <d v="2015-07-14T19:32:39"/>
    <d v="2015-06-14T19:32:39"/>
    <n v="2015"/>
    <n v="124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x v="0"/>
    <n v="1464807420"/>
    <n v="1461427938"/>
    <b v="0"/>
    <n v="24"/>
    <b v="1"/>
    <s v="theater"/>
    <x v="6"/>
    <d v="2016-06-01T18:57:00"/>
    <d v="2016-04-23T16:12:18"/>
    <n v="2016"/>
    <n v="135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x v="0"/>
    <n v="1437447600"/>
    <n v="1436551178"/>
    <b v="0"/>
    <n v="29"/>
    <b v="1"/>
    <s v="theater"/>
    <x v="6"/>
    <d v="2015-07-21T03:00:00"/>
    <d v="2015-07-10T17:59:38"/>
    <n v="2015"/>
    <n v="103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x v="0"/>
    <n v="1480559011"/>
    <n v="1477963411"/>
    <b v="0"/>
    <n v="50"/>
    <b v="1"/>
    <s v="theater"/>
    <x v="6"/>
    <d v="2016-12-01T02:23:31"/>
    <d v="2016-11-01T01:23:31"/>
    <n v="2016"/>
    <n v="100"/>
  </r>
  <r>
    <n v="1303"/>
    <s v="Forward Arena Theatre Company: Summer Season"/>
    <s v="Groundbreaking queer theatre."/>
    <x v="8"/>
    <n v="4559.13"/>
    <x v="0"/>
    <s v="GB"/>
    <x v="1"/>
    <n v="1469962800"/>
    <n v="1468578920"/>
    <b v="0"/>
    <n v="108"/>
    <b v="1"/>
    <s v="theater"/>
    <x v="6"/>
    <d v="2016-07-31T11:00:00"/>
    <d v="2016-07-15T10:35:20"/>
    <n v="2016"/>
    <n v="13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x v="1"/>
    <n v="1489376405"/>
    <n v="1484196005"/>
    <b v="0"/>
    <n v="104"/>
    <b v="0"/>
    <s v="technology"/>
    <x v="8"/>
    <d v="2017-03-13T03:40:05"/>
    <d v="2017-01-12T04:40:05"/>
    <n v="2017"/>
    <n v="4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x v="0"/>
    <n v="1469122200"/>
    <n v="1466611108"/>
    <b v="0"/>
    <n v="86"/>
    <b v="0"/>
    <s v="technology"/>
    <x v="8"/>
    <d v="2016-07-21T17:30:00"/>
    <d v="2016-06-22T15:58:28"/>
    <n v="2016"/>
    <n v="2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x v="0"/>
    <n v="1417690734"/>
    <n v="1415098734"/>
    <b v="0"/>
    <n v="356"/>
    <b v="0"/>
    <s v="technology"/>
    <x v="8"/>
    <d v="2014-12-04T10:58:54"/>
    <d v="2014-11-04T10:58:54"/>
    <n v="2014"/>
    <n v="65"/>
  </r>
  <r>
    <n v="1307"/>
    <s v="VR Card - Customized Virtual Reality Viewer (Canceled)"/>
    <s v="Get VR to Everyone with Mailable, Ready to Use Viewers"/>
    <x v="63"/>
    <n v="5757"/>
    <x v="1"/>
    <s v="US"/>
    <x v="0"/>
    <n v="1455710679"/>
    <n v="1453118679"/>
    <b v="0"/>
    <n v="45"/>
    <b v="0"/>
    <s v="technology"/>
    <x v="8"/>
    <d v="2016-02-17T12:04:39"/>
    <d v="2016-01-18T12:04:39"/>
    <n v="2016"/>
    <n v="12"/>
  </r>
  <r>
    <n v="1308"/>
    <s v="Boost Band: Wristband Phone Charger (Canceled)"/>
    <s v="Boost Band, a wristband that charges any device"/>
    <x v="3"/>
    <n v="1136"/>
    <x v="1"/>
    <s v="US"/>
    <x v="0"/>
    <n v="1475937812"/>
    <n v="1472481812"/>
    <b v="0"/>
    <n v="38"/>
    <b v="0"/>
    <s v="technology"/>
    <x v="8"/>
    <d v="2016-10-08T14:43:32"/>
    <d v="2016-08-29T14:43:32"/>
    <n v="2016"/>
    <n v="11"/>
  </r>
  <r>
    <n v="1309"/>
    <s v="CORE : Roam (Canceled)"/>
    <s v="Wicked fun and built for excitement, CORE is the safest and most versatile speaker you've ever worn."/>
    <x v="236"/>
    <n v="12879"/>
    <x v="1"/>
    <s v="US"/>
    <x v="0"/>
    <n v="1444943468"/>
    <n v="1441919468"/>
    <b v="0"/>
    <n v="35"/>
    <b v="0"/>
    <s v="technology"/>
    <x v="8"/>
    <d v="2015-10-15T21:11:08"/>
    <d v="2015-09-10T21:11:08"/>
    <n v="2015"/>
    <n v="112"/>
  </r>
  <r>
    <n v="1310"/>
    <s v="k5-jkt.by kiger (Canceled)"/>
    <s v="An essential hoodie that holds all sized smart phones and keep your headphone wires tangle free."/>
    <x v="22"/>
    <n v="3100"/>
    <x v="1"/>
    <s v="US"/>
    <x v="0"/>
    <n v="1471622450"/>
    <n v="1467734450"/>
    <b v="0"/>
    <n v="24"/>
    <b v="0"/>
    <s v="technology"/>
    <x v="8"/>
    <d v="2016-08-19T16:00:50"/>
    <d v="2016-07-05T16:00:50"/>
    <n v="2016"/>
    <n v="1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x v="0"/>
    <n v="1480536919"/>
    <n v="1477509319"/>
    <b v="0"/>
    <n v="100"/>
    <b v="0"/>
    <s v="technology"/>
    <x v="8"/>
    <d v="2016-11-30T20:15:19"/>
    <d v="2016-10-26T19:15:19"/>
    <n v="2016"/>
    <n v="32"/>
  </r>
  <r>
    <n v="1312"/>
    <s v="GoSolo Hat for GoPro (Canceled)"/>
    <s v="People loved the original Black and Gray GoSolo hats and asked for more. So we received sample for 3 more colors!"/>
    <x v="210"/>
    <n v="28"/>
    <x v="1"/>
    <s v="US"/>
    <x v="0"/>
    <n v="1429375922"/>
    <n v="1426783922"/>
    <b v="0"/>
    <n v="1"/>
    <b v="0"/>
    <s v="technology"/>
    <x v="8"/>
    <d v="2015-04-18T16:52:02"/>
    <d v="2015-03-19T16:52:02"/>
    <n v="2015"/>
    <n v="1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x v="0"/>
    <n v="1457024514"/>
    <n v="1454432514"/>
    <b v="0"/>
    <n v="122"/>
    <b v="0"/>
    <s v="technology"/>
    <x v="8"/>
    <d v="2016-03-03T17:01:54"/>
    <d v="2016-02-02T17:01:54"/>
    <n v="2016"/>
    <n v="31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x v="0"/>
    <n v="1477065860"/>
    <n v="1471881860"/>
    <b v="0"/>
    <n v="11"/>
    <b v="0"/>
    <s v="technology"/>
    <x v="8"/>
    <d v="2016-10-21T16:04:20"/>
    <d v="2016-08-22T16:04:20"/>
    <n v="2016"/>
    <n v="1"/>
  </r>
  <r>
    <n v="1315"/>
    <s v="World's First Amphibious Heart Rate &amp; Fitness Wearable"/>
    <s v="Zoom will happen - THANK YOU! Received outside funding due amazing early success!"/>
    <x v="57"/>
    <n v="40404"/>
    <x v="1"/>
    <s v="US"/>
    <x v="0"/>
    <n v="1446771600"/>
    <n v="1443700648"/>
    <b v="0"/>
    <n v="248"/>
    <b v="0"/>
    <s v="technology"/>
    <x v="8"/>
    <d v="2015-11-06T01:00:00"/>
    <d v="2015-10-01T11:57:28"/>
    <n v="2015"/>
    <n v="40"/>
  </r>
  <r>
    <n v="1316"/>
    <s v="Future Belt (Canceled)"/>
    <s v="Future Belt comes in just 3 sizes, but yet, is designed to fit waists ranging from 25-55 inches. No batteries, no gimmicks."/>
    <x v="96"/>
    <n v="1"/>
    <x v="1"/>
    <s v="US"/>
    <x v="0"/>
    <n v="1456700709"/>
    <n v="1453676709"/>
    <b v="0"/>
    <n v="1"/>
    <b v="0"/>
    <s v="technology"/>
    <x v="8"/>
    <d v="2016-02-28T23:05:09"/>
    <d v="2016-01-24T23:05:09"/>
    <n v="2016"/>
    <n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x v="7"/>
    <n v="1469109600"/>
    <n v="1464586746"/>
    <b v="0"/>
    <n v="19"/>
    <b v="0"/>
    <s v="technology"/>
    <x v="8"/>
    <d v="2016-07-21T14:00:00"/>
    <d v="2016-05-30T05:39:06"/>
    <n v="2016"/>
    <n v="6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x v="0"/>
    <n v="1420938172"/>
    <n v="1418346172"/>
    <b v="0"/>
    <n v="135"/>
    <b v="0"/>
    <s v="technology"/>
    <x v="8"/>
    <d v="2015-01-11T01:02:52"/>
    <d v="2014-12-12T01:02:52"/>
    <n v="2014"/>
    <n v="15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x v="1"/>
    <n v="1405094400"/>
    <n v="1403810965"/>
    <b v="0"/>
    <n v="9"/>
    <b v="0"/>
    <s v="technology"/>
    <x v="8"/>
    <d v="2014-07-11T16:00:00"/>
    <d v="2014-06-26T19:29:25"/>
    <n v="2014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x v="3"/>
    <n v="1483138800"/>
    <n v="1480610046"/>
    <b v="0"/>
    <n v="3"/>
    <b v="0"/>
    <s v="technology"/>
    <x v="8"/>
    <d v="2016-12-30T23:00:00"/>
    <d v="2016-12-01T16:34:06"/>
    <n v="2016"/>
    <n v="1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x v="9"/>
    <n v="1482515937"/>
    <n v="1479923937"/>
    <b v="0"/>
    <n v="7"/>
    <b v="0"/>
    <s v="technology"/>
    <x v="8"/>
    <d v="2016-12-23T17:58:57"/>
    <d v="2016-11-23T17:58:57"/>
    <n v="2016"/>
    <n v="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x v="1"/>
    <n v="1432223125"/>
    <n v="1429631125"/>
    <b v="0"/>
    <n v="4"/>
    <b v="0"/>
    <s v="technology"/>
    <x v="8"/>
    <d v="2015-05-21T15:45:25"/>
    <d v="2015-04-21T15:45:25"/>
    <n v="2015"/>
    <n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x v="0"/>
    <n v="1461653700"/>
    <n v="1458665146"/>
    <b v="0"/>
    <n v="44"/>
    <b v="0"/>
    <s v="technology"/>
    <x v="8"/>
    <d v="2016-04-26T06:55:00"/>
    <d v="2016-03-22T16:45:46"/>
    <n v="2016"/>
    <n v="9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x v="0"/>
    <n v="1476371552"/>
    <n v="1473779552"/>
    <b v="0"/>
    <n v="90"/>
    <b v="0"/>
    <s v="technology"/>
    <x v="8"/>
    <d v="2016-10-13T15:12:32"/>
    <d v="2016-09-13T15:12:32"/>
    <n v="2016"/>
    <n v="1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x v="0"/>
    <n v="1483063435"/>
    <n v="1480471435"/>
    <b v="0"/>
    <n v="8"/>
    <b v="0"/>
    <s v="technology"/>
    <x v="8"/>
    <d v="2016-12-30T02:03:55"/>
    <d v="2016-11-30T02:03:55"/>
    <n v="2016"/>
    <n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x v="0"/>
    <n v="1421348428"/>
    <n v="1417460428"/>
    <b v="0"/>
    <n v="11"/>
    <b v="0"/>
    <s v="technology"/>
    <x v="8"/>
    <d v="2015-01-15T19:00:28"/>
    <d v="2014-12-01T19:00:28"/>
    <n v="2014"/>
    <n v="1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x v="0"/>
    <n v="1432916235"/>
    <n v="1430324235"/>
    <b v="0"/>
    <n v="41"/>
    <b v="0"/>
    <s v="technology"/>
    <x v="8"/>
    <d v="2015-05-29T16:17:15"/>
    <d v="2015-04-29T16:17:15"/>
    <n v="2015"/>
    <n v="4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x v="0"/>
    <n v="1476458734"/>
    <n v="1472570734"/>
    <b v="0"/>
    <n v="15"/>
    <b v="0"/>
    <s v="technology"/>
    <x v="8"/>
    <d v="2016-10-14T15:25:34"/>
    <d v="2016-08-30T15:25:34"/>
    <n v="2016"/>
    <n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x v="0"/>
    <n v="1417501145"/>
    <n v="1414041545"/>
    <b v="0"/>
    <n v="9"/>
    <b v="0"/>
    <s v="technology"/>
    <x v="8"/>
    <d v="2014-12-02T06:19:05"/>
    <d v="2014-10-23T05:19:05"/>
    <n v="2014"/>
    <n v="1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x v="0"/>
    <n v="1467432000"/>
    <n v="1464763109"/>
    <b v="0"/>
    <n v="50"/>
    <b v="0"/>
    <s v="technology"/>
    <x v="8"/>
    <d v="2016-07-02T04:00:00"/>
    <d v="2016-06-01T06:38:29"/>
    <n v="2016"/>
    <n v="2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x v="0"/>
    <n v="1471435554"/>
    <n v="1468843554"/>
    <b v="0"/>
    <n v="34"/>
    <b v="0"/>
    <s v="technology"/>
    <x v="8"/>
    <d v="2016-08-17T12:05:54"/>
    <d v="2016-07-18T12:05:54"/>
    <n v="2016"/>
    <n v="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x v="11"/>
    <n v="1485480408"/>
    <n v="1482888408"/>
    <b v="0"/>
    <n v="0"/>
    <b v="0"/>
    <s v="technology"/>
    <x v="8"/>
    <d v="2017-01-27T01:26:48"/>
    <d v="2016-12-28T01:26:48"/>
    <n v="2016"/>
    <n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x v="2"/>
    <n v="1405478025"/>
    <n v="1402886025"/>
    <b v="0"/>
    <n v="0"/>
    <b v="0"/>
    <s v="technology"/>
    <x v="8"/>
    <d v="2014-07-16T02:33:45"/>
    <d v="2014-06-16T02:33:45"/>
    <n v="2014"/>
    <n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x v="0"/>
    <n v="1457721287"/>
    <n v="1455129287"/>
    <b v="0"/>
    <n v="276"/>
    <b v="0"/>
    <s v="technology"/>
    <x v="8"/>
    <d v="2016-03-11T18:34:47"/>
    <d v="2016-02-10T18:34:47"/>
    <n v="2016"/>
    <n v="11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x v="0"/>
    <n v="1449354502"/>
    <n v="1446762502"/>
    <b v="0"/>
    <n v="16"/>
    <b v="0"/>
    <s v="technology"/>
    <x v="8"/>
    <d v="2015-12-05T22:28:22"/>
    <d v="2015-11-05T22:28:22"/>
    <n v="2015"/>
    <n v="2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x v="0"/>
    <n v="1418849028"/>
    <n v="1415825028"/>
    <b v="0"/>
    <n v="224"/>
    <b v="0"/>
    <s v="technology"/>
    <x v="8"/>
    <d v="2014-12-17T20:43:48"/>
    <d v="2014-11-12T20:43:48"/>
    <n v="2014"/>
    <n v="85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x v="0"/>
    <n v="1488549079"/>
    <n v="1485957079"/>
    <b v="0"/>
    <n v="140"/>
    <b v="0"/>
    <s v="technology"/>
    <x v="8"/>
    <d v="2017-03-03T13:51:19"/>
    <d v="2017-02-01T13:51:19"/>
    <n v="2017"/>
    <n v="4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x v="0"/>
    <n v="1438543033"/>
    <n v="1435951033"/>
    <b v="0"/>
    <n v="15"/>
    <b v="0"/>
    <s v="technology"/>
    <x v="8"/>
    <d v="2015-08-02T19:17:13"/>
    <d v="2015-07-03T19:17:13"/>
    <n v="2015"/>
    <n v="3"/>
  </r>
  <r>
    <n v="1339"/>
    <s v="Linkoo (Canceled)"/>
    <s v="World's Smallest customizable Phone &amp; GPS Watch for kids !"/>
    <x v="63"/>
    <n v="3317"/>
    <x v="1"/>
    <s v="US"/>
    <x v="0"/>
    <n v="1418056315"/>
    <n v="1414164715"/>
    <b v="0"/>
    <n v="37"/>
    <b v="0"/>
    <s v="technology"/>
    <x v="8"/>
    <d v="2014-12-08T16:31:55"/>
    <d v="2014-10-24T15:31:55"/>
    <n v="2014"/>
    <n v="7"/>
  </r>
  <r>
    <n v="1340"/>
    <s v="Glass Designs (Canceled)"/>
    <s v="I would like to make nicer, more stylish looking frames for the Google Glass using 3D printing technology."/>
    <x v="243"/>
    <n v="0"/>
    <x v="1"/>
    <s v="US"/>
    <x v="0"/>
    <n v="1408112253"/>
    <n v="1405520253"/>
    <b v="0"/>
    <n v="0"/>
    <b v="0"/>
    <s v="technology"/>
    <x v="8"/>
    <d v="2014-08-15T14:17:33"/>
    <d v="2014-07-16T14:17:33"/>
    <n v="2014"/>
    <n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x v="1"/>
    <n v="1475333917"/>
    <n v="1472569117"/>
    <b v="0"/>
    <n v="46"/>
    <b v="0"/>
    <s v="technology"/>
    <x v="8"/>
    <d v="2016-10-01T14:58:37"/>
    <d v="2016-08-30T14:58:37"/>
    <n v="2016"/>
    <n v="7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x v="0"/>
    <n v="1437161739"/>
    <n v="1434569739"/>
    <b v="0"/>
    <n v="1"/>
    <b v="0"/>
    <s v="technology"/>
    <x v="8"/>
    <d v="2015-07-17T19:35:39"/>
    <d v="2015-06-17T19:35:39"/>
    <n v="2015"/>
    <n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x v="0"/>
    <n v="1471579140"/>
    <n v="1466512683"/>
    <b v="0"/>
    <n v="323"/>
    <b v="0"/>
    <s v="technology"/>
    <x v="8"/>
    <d v="2016-08-19T03:59:00"/>
    <d v="2016-06-21T12:38:03"/>
    <n v="2016"/>
    <n v="10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x v="5"/>
    <n v="1467313039"/>
    <n v="1464807439"/>
    <b v="0"/>
    <n v="139"/>
    <b v="1"/>
    <s v="publishing"/>
    <x v="9"/>
    <d v="2016-06-30T18:57:19"/>
    <d v="2016-06-01T18:57:19"/>
    <n v="2016"/>
    <n v="378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x v="0"/>
    <n v="1405366359"/>
    <n v="1402342359"/>
    <b v="0"/>
    <n v="7"/>
    <b v="1"/>
    <s v="publishing"/>
    <x v="9"/>
    <d v="2014-07-14T19:32:39"/>
    <d v="2014-06-09T19:32:39"/>
    <n v="2014"/>
    <n v="12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x v="0"/>
    <n v="1372297751"/>
    <n v="1369705751"/>
    <b v="0"/>
    <n v="149"/>
    <b v="1"/>
    <s v="publishing"/>
    <x v="9"/>
    <d v="2013-06-27T01:49:11"/>
    <d v="2013-05-28T01:49:11"/>
    <n v="2013"/>
    <n v="147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x v="0"/>
    <n v="1425741525"/>
    <n v="1423149525"/>
    <b v="0"/>
    <n v="31"/>
    <b v="1"/>
    <s v="publishing"/>
    <x v="9"/>
    <d v="2015-03-07T15:18:45"/>
    <d v="2015-02-05T15:18:45"/>
    <n v="2015"/>
    <n v="102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x v="0"/>
    <n v="1418904533"/>
    <n v="1416485333"/>
    <b v="0"/>
    <n v="26"/>
    <b v="1"/>
    <s v="publishing"/>
    <x v="9"/>
    <d v="2014-12-18T12:08:53"/>
    <d v="2014-11-20T12:08:53"/>
    <n v="2014"/>
    <n v="102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x v="5"/>
    <n v="1450249140"/>
    <n v="1447055935"/>
    <b v="0"/>
    <n v="172"/>
    <b v="1"/>
    <s v="publishing"/>
    <x v="9"/>
    <d v="2015-12-16T06:59:00"/>
    <d v="2015-11-09T07:58:55"/>
    <n v="2015"/>
    <n v="204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x v="0"/>
    <n v="1451089134"/>
    <n v="1448497134"/>
    <b v="0"/>
    <n v="78"/>
    <b v="1"/>
    <s v="publishing"/>
    <x v="9"/>
    <d v="2015-12-26T00:18:54"/>
    <d v="2015-11-26T00:18:54"/>
    <n v="2015"/>
    <n v="104"/>
  </r>
  <r>
    <n v="1351"/>
    <s v="Purpose: Your Journey To Find Meaning"/>
    <s v="Discover your purpose, live a more fulfilling life, leave a positive footprint on society."/>
    <x v="22"/>
    <n v="20253"/>
    <x v="0"/>
    <s v="US"/>
    <x v="0"/>
    <n v="1455299144"/>
    <n v="1452707144"/>
    <b v="0"/>
    <n v="120"/>
    <b v="1"/>
    <s v="publishing"/>
    <x v="9"/>
    <d v="2016-02-12T17:45:44"/>
    <d v="2016-01-13T17:45:44"/>
    <n v="2016"/>
    <n v="10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x v="0"/>
    <n v="1441425540"/>
    <n v="1436968366"/>
    <b v="0"/>
    <n v="227"/>
    <b v="1"/>
    <s v="publishing"/>
    <x v="9"/>
    <d v="2015-09-05T03:59:00"/>
    <d v="2015-07-15T13:52:46"/>
    <n v="2015"/>
    <n v="136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x v="0"/>
    <n v="1362960000"/>
    <n v="1359946188"/>
    <b v="0"/>
    <n v="42"/>
    <b v="1"/>
    <s v="publishing"/>
    <x v="9"/>
    <d v="2013-03-11T00:00:00"/>
    <d v="2013-02-04T02:49:48"/>
    <n v="2013"/>
    <n v="13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x v="1"/>
    <n v="1465672979"/>
    <n v="1463080979"/>
    <b v="0"/>
    <n v="64"/>
    <b v="1"/>
    <s v="publishing"/>
    <x v="9"/>
    <d v="2016-06-11T19:22:59"/>
    <d v="2016-05-12T19:22:59"/>
    <n v="2016"/>
    <n v="13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x v="1"/>
    <n v="1354269600"/>
    <n v="1351663605"/>
    <b v="0"/>
    <n v="121"/>
    <b v="1"/>
    <s v="publishing"/>
    <x v="9"/>
    <d v="2012-11-30T10:00:00"/>
    <d v="2012-10-31T06:06:45"/>
    <n v="2012"/>
    <n v="123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x v="0"/>
    <n v="1372985760"/>
    <n v="1370393760"/>
    <b v="0"/>
    <n v="87"/>
    <b v="1"/>
    <s v="publishing"/>
    <x v="9"/>
    <d v="2013-07-05T00:56:00"/>
    <d v="2013-06-05T00:56:00"/>
    <n v="2013"/>
    <n v="183"/>
  </r>
  <r>
    <n v="1357"/>
    <s v="Becoming Alicia"/>
    <s v="The search for identity leads one young woman to Mexico, where she follows her grandfather's journey back to America."/>
    <x v="13"/>
    <n v="2506"/>
    <x v="0"/>
    <s v="US"/>
    <x v="0"/>
    <n v="1362117540"/>
    <n v="1359587137"/>
    <b v="0"/>
    <n v="65"/>
    <b v="1"/>
    <s v="publishing"/>
    <x v="9"/>
    <d v="2013-03-01T05:59:00"/>
    <d v="2013-01-30T23:05:37"/>
    <n v="2013"/>
    <n v="125"/>
  </r>
  <r>
    <n v="1358"/>
    <s v="The Masada Story Project"/>
    <s v="I am working on a book about what people do when they visit Masada, an ancient fortress in the Judean desert."/>
    <x v="9"/>
    <n v="3350"/>
    <x v="0"/>
    <s v="US"/>
    <x v="0"/>
    <n v="1309009323"/>
    <n v="1306417323"/>
    <b v="0"/>
    <n v="49"/>
    <b v="1"/>
    <s v="publishing"/>
    <x v="9"/>
    <d v="2011-06-25T13:42:03"/>
    <d v="2011-05-26T13:42:03"/>
    <n v="2011"/>
    <n v="112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x v="0"/>
    <n v="1309980790"/>
    <n v="1304623990"/>
    <b v="0"/>
    <n v="19"/>
    <b v="1"/>
    <s v="publishing"/>
    <x v="9"/>
    <d v="2011-07-06T19:33:10"/>
    <d v="2011-05-05T19:33:10"/>
    <n v="2011"/>
    <n v="116"/>
  </r>
  <r>
    <n v="1360"/>
    <s v="So Bad, It's Good! - A Book of Bad Movies"/>
    <s v="So Bad, It's Good! is a guide to finding the best films for your bad movie night."/>
    <x v="15"/>
    <n v="2598"/>
    <x v="0"/>
    <s v="US"/>
    <x v="0"/>
    <n v="1343943420"/>
    <n v="1341524220"/>
    <b v="0"/>
    <n v="81"/>
    <b v="1"/>
    <s v="publishing"/>
    <x v="9"/>
    <d v="2012-08-02T21:37:00"/>
    <d v="2012-07-05T21:37:00"/>
    <n v="2012"/>
    <n v="173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x v="1"/>
    <n v="1403370772"/>
    <n v="1400778772"/>
    <b v="0"/>
    <n v="264"/>
    <b v="1"/>
    <s v="publishing"/>
    <x v="9"/>
    <d v="2014-06-21T17:12:52"/>
    <d v="2014-05-22T17:12:52"/>
    <n v="2014"/>
    <n v="126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x v="0"/>
    <n v="1378592731"/>
    <n v="1373408731"/>
    <b v="0"/>
    <n v="25"/>
    <b v="1"/>
    <s v="publishing"/>
    <x v="9"/>
    <d v="2013-09-07T22:25:31"/>
    <d v="2013-07-09T22:25:31"/>
    <n v="2013"/>
    <n v="10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x v="0"/>
    <n v="1455523140"/>
    <n v="1453925727"/>
    <b v="0"/>
    <n v="5"/>
    <b v="1"/>
    <s v="publishing"/>
    <x v="9"/>
    <d v="2016-02-15T07:59:00"/>
    <d v="2016-01-27T20:15:27"/>
    <n v="2016"/>
    <n v="1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x v="7"/>
    <n v="1420648906"/>
    <n v="1415464906"/>
    <b v="0"/>
    <n v="144"/>
    <b v="1"/>
    <s v="music"/>
    <x v="11"/>
    <d v="2015-01-07T16:41:46"/>
    <d v="2014-11-08T16:41:46"/>
    <n v="2014"/>
    <n v="119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x v="0"/>
    <n v="1426523752"/>
    <n v="1423935352"/>
    <b v="0"/>
    <n v="92"/>
    <b v="1"/>
    <s v="music"/>
    <x v="11"/>
    <d v="2015-03-16T16:35:52"/>
    <d v="2015-02-14T17:35:52"/>
    <n v="2015"/>
    <n v="100"/>
  </r>
  <r>
    <n v="1366"/>
    <s v="Kick It! A Tribute to the A.K.s"/>
    <s v="A musical memorial for Alexi Petersen."/>
    <x v="51"/>
    <n v="9486.69"/>
    <x v="0"/>
    <s v="US"/>
    <x v="0"/>
    <n v="1417049663"/>
    <n v="1413158063"/>
    <b v="0"/>
    <n v="147"/>
    <b v="1"/>
    <s v="music"/>
    <x v="11"/>
    <d v="2014-11-27T00:54:23"/>
    <d v="2014-10-12T23:54:23"/>
    <n v="2014"/>
    <n v="12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x v="0"/>
    <n v="1447463050"/>
    <n v="1444867450"/>
    <b v="0"/>
    <n v="90"/>
    <b v="1"/>
    <s v="music"/>
    <x v="11"/>
    <d v="2015-11-14T01:04:10"/>
    <d v="2015-10-15T00:04:10"/>
    <n v="2015"/>
    <n v="114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x v="0"/>
    <n v="1434342894"/>
    <n v="1432269294"/>
    <b v="0"/>
    <n v="87"/>
    <b v="1"/>
    <s v="music"/>
    <x v="11"/>
    <d v="2015-06-15T04:34:54"/>
    <d v="2015-05-22T04:34:54"/>
    <n v="2015"/>
    <n v="1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x v="0"/>
    <n v="1397225746"/>
    <n v="1394633746"/>
    <b v="0"/>
    <n v="406"/>
    <b v="1"/>
    <s v="music"/>
    <x v="11"/>
    <d v="2014-04-11T14:15:46"/>
    <d v="2014-03-12T14:15:46"/>
    <n v="2014"/>
    <n v="105"/>
  </r>
  <r>
    <n v="1370"/>
    <s v="Food On You presents Baby's First Parental Advisory"/>
    <s v="Songs about the first year of parenthood, often inappropriate for children"/>
    <x v="15"/>
    <n v="1555"/>
    <x v="0"/>
    <s v="US"/>
    <x v="0"/>
    <n v="1381881890"/>
    <n v="1380585890"/>
    <b v="0"/>
    <n v="20"/>
    <b v="1"/>
    <s v="music"/>
    <x v="11"/>
    <d v="2013-10-16T00:04:50"/>
    <d v="2013-10-01T00:04:50"/>
    <n v="2013"/>
    <n v="10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x v="0"/>
    <n v="1431022342"/>
    <n v="1428430342"/>
    <b v="0"/>
    <n v="70"/>
    <b v="1"/>
    <s v="music"/>
    <x v="11"/>
    <d v="2015-05-07T18:12:22"/>
    <d v="2015-04-07T18:12:22"/>
    <n v="2015"/>
    <n v="107"/>
  </r>
  <r>
    <n v="1372"/>
    <s v="Ted Lukas &amp; the Misled new CD - &quot;FEED&quot;"/>
    <s v="Please help us raise funds to press our new CD!"/>
    <x v="2"/>
    <n v="620"/>
    <x v="0"/>
    <s v="US"/>
    <x v="0"/>
    <n v="1342115132"/>
    <n v="1339523132"/>
    <b v="0"/>
    <n v="16"/>
    <b v="1"/>
    <s v="music"/>
    <x v="11"/>
    <d v="2012-07-12T17:45:32"/>
    <d v="2012-06-12T17:45:32"/>
    <n v="2012"/>
    <n v="124"/>
  </r>
  <r>
    <n v="1373"/>
    <s v="Broccoli Samurai: Tour Van or Bust!"/>
    <s v="Help Broccoli Samurai raise money to get a new van and continue bringing you the jams!"/>
    <x v="3"/>
    <n v="10501"/>
    <x v="0"/>
    <s v="US"/>
    <x v="0"/>
    <n v="1483138233"/>
    <n v="1480546233"/>
    <b v="0"/>
    <n v="52"/>
    <b v="1"/>
    <s v="music"/>
    <x v="11"/>
    <d v="2016-12-30T22:50:33"/>
    <d v="2016-11-30T22:50:33"/>
    <n v="2016"/>
    <n v="105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x v="0"/>
    <n v="1458874388"/>
    <n v="1456285988"/>
    <b v="0"/>
    <n v="66"/>
    <b v="1"/>
    <s v="music"/>
    <x v="11"/>
    <d v="2016-03-25T02:53:08"/>
    <d v="2016-02-24T03:53:08"/>
    <n v="2016"/>
    <n v="189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x v="3"/>
    <n v="1484444119"/>
    <n v="1481852119"/>
    <b v="0"/>
    <n v="109"/>
    <b v="1"/>
    <s v="music"/>
    <x v="11"/>
    <d v="2017-01-15T01:35:19"/>
    <d v="2016-12-16T01:35:19"/>
    <n v="2016"/>
    <n v="171"/>
  </r>
  <r>
    <n v="1376"/>
    <s v="Dead Pirates / HIGHMARE LP 2nd pressing"/>
    <s v="Dead Pirates are planning a second pressing of HIGHMARE LP, who wants one ?"/>
    <x v="250"/>
    <n v="9342"/>
    <x v="0"/>
    <s v="GB"/>
    <x v="1"/>
    <n v="1480784606"/>
    <n v="1478189006"/>
    <b v="0"/>
    <n v="168"/>
    <b v="1"/>
    <s v="music"/>
    <x v="11"/>
    <d v="2016-12-03T17:03:26"/>
    <d v="2016-11-03T16:03:26"/>
    <n v="2016"/>
    <n v="25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x v="0"/>
    <n v="1486095060"/>
    <n v="1484198170"/>
    <b v="0"/>
    <n v="31"/>
    <b v="1"/>
    <s v="music"/>
    <x v="11"/>
    <d v="2017-02-03T04:11:00"/>
    <d v="2017-01-12T05:16:10"/>
    <n v="2017"/>
    <n v="116"/>
  </r>
  <r>
    <n v="1378"/>
    <s v="SIX BY SEVEN"/>
    <s v="A psychedelic post rock masterpiece!"/>
    <x v="13"/>
    <n v="4067"/>
    <x v="0"/>
    <s v="GB"/>
    <x v="1"/>
    <n v="1470075210"/>
    <n v="1468779210"/>
    <b v="0"/>
    <n v="133"/>
    <b v="1"/>
    <s v="music"/>
    <x v="11"/>
    <d v="2016-08-01T18:13:30"/>
    <d v="2016-07-17T18:13:30"/>
    <n v="2016"/>
    <n v="203"/>
  </r>
  <r>
    <n v="1379"/>
    <s v="J. Walter Makes a Record"/>
    <s v="---------The long-awaited debut full-length from Justin Ruddy--------"/>
    <x v="3"/>
    <n v="11160"/>
    <x v="0"/>
    <s v="US"/>
    <x v="0"/>
    <n v="1433504876"/>
    <n v="1430912876"/>
    <b v="0"/>
    <n v="151"/>
    <b v="1"/>
    <s v="music"/>
    <x v="11"/>
    <d v="2015-06-05T11:47:56"/>
    <d v="2015-05-06T11:47:56"/>
    <n v="2015"/>
    <n v="112"/>
  </r>
  <r>
    <n v="1380"/>
    <s v="BARNFEST 2015"/>
    <s v="A DIY MUSIC FESTIVAL FROM ST. LOUIS MO! Bands make their own festival, help make it legit!"/>
    <x v="251"/>
    <n v="106"/>
    <x v="0"/>
    <s v="US"/>
    <x v="0"/>
    <n v="1433815200"/>
    <n v="1431886706"/>
    <b v="0"/>
    <n v="5"/>
    <b v="1"/>
    <s v="music"/>
    <x v="11"/>
    <d v="2015-06-09T02:00:00"/>
    <d v="2015-05-17T18:18:26"/>
    <n v="2015"/>
    <n v="4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x v="0"/>
    <n v="1482988125"/>
    <n v="1480396125"/>
    <b v="0"/>
    <n v="73"/>
    <b v="1"/>
    <s v="music"/>
    <x v="11"/>
    <d v="2016-12-29T05:08:45"/>
    <d v="2016-11-29T05:08:45"/>
    <n v="2016"/>
    <n v="107"/>
  </r>
  <r>
    <n v="1382"/>
    <s v="The Floorwalkers New Album!"/>
    <s v="We're making a new record -- independently! We've got some great new songs we're really excited to bring to you!"/>
    <x v="6"/>
    <n v="8349"/>
    <x v="0"/>
    <s v="US"/>
    <x v="0"/>
    <n v="1367867536"/>
    <n v="1365275536"/>
    <b v="0"/>
    <n v="148"/>
    <b v="1"/>
    <s v="music"/>
    <x v="11"/>
    <d v="2013-05-06T19:12:16"/>
    <d v="2013-04-06T19:12:16"/>
    <n v="2013"/>
    <n v="10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x v="5"/>
    <n v="1482457678"/>
    <n v="1480729678"/>
    <b v="0"/>
    <n v="93"/>
    <b v="1"/>
    <s v="music"/>
    <x v="11"/>
    <d v="2016-12-23T01:47:58"/>
    <d v="2016-12-03T01:47:58"/>
    <n v="2016"/>
    <n v="21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x v="0"/>
    <n v="1436117922"/>
    <n v="1433525922"/>
    <b v="0"/>
    <n v="63"/>
    <b v="1"/>
    <s v="music"/>
    <x v="11"/>
    <d v="2015-07-05T17:38:42"/>
    <d v="2015-06-05T17:38:42"/>
    <n v="2015"/>
    <n v="124"/>
  </r>
  <r>
    <n v="1385"/>
    <s v="Chi Might Project"/>
    <s v="Musicians, singers &amp; songwriters from all over the world collaborate via YouTube in order to create an amazing album!"/>
    <x v="6"/>
    <n v="8832.49"/>
    <x v="0"/>
    <s v="DE"/>
    <x v="3"/>
    <n v="1461931860"/>
    <n v="1457109121"/>
    <b v="0"/>
    <n v="134"/>
    <b v="1"/>
    <s v="music"/>
    <x v="11"/>
    <d v="2016-04-29T12:11:00"/>
    <d v="2016-03-04T16:32:01"/>
    <n v="2016"/>
    <n v="110"/>
  </r>
  <r>
    <n v="1386"/>
    <s v="MALTESE CROSS: The First Album"/>
    <s v="We are a classic hard rock/heavy metal band just trying to keep rock alive!"/>
    <x v="44"/>
    <n v="875"/>
    <x v="0"/>
    <s v="US"/>
    <x v="0"/>
    <n v="1438183889"/>
    <n v="1435591889"/>
    <b v="0"/>
    <n v="14"/>
    <b v="1"/>
    <s v="music"/>
    <x v="11"/>
    <d v="2015-07-29T15:31:29"/>
    <d v="2015-06-29T15:31:29"/>
    <n v="2015"/>
    <n v="21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x v="0"/>
    <n v="1433305800"/>
    <n v="1430604395"/>
    <b v="0"/>
    <n v="78"/>
    <b v="1"/>
    <s v="music"/>
    <x v="11"/>
    <d v="2015-06-03T04:30:00"/>
    <d v="2015-05-02T22:06:35"/>
    <n v="2015"/>
    <n v="13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x v="0"/>
    <n v="1476720840"/>
    <n v="1474469117"/>
    <b v="0"/>
    <n v="112"/>
    <b v="1"/>
    <s v="music"/>
    <x v="11"/>
    <d v="2016-10-17T16:14:00"/>
    <d v="2016-09-21T14:45:17"/>
    <n v="2016"/>
    <n v="135"/>
  </r>
  <r>
    <n v="1389"/>
    <s v="Pre-order DANCEHALL's first record!!!"/>
    <s v="Help fund the pressing of DANCEHALL's first record by pre-ordering it in advance!!!"/>
    <x v="2"/>
    <n v="727"/>
    <x v="0"/>
    <s v="GB"/>
    <x v="1"/>
    <n v="1471087957"/>
    <n v="1468495957"/>
    <b v="0"/>
    <n v="34"/>
    <b v="1"/>
    <s v="music"/>
    <x v="11"/>
    <d v="2016-08-13T11:32:37"/>
    <d v="2016-07-14T11:32:37"/>
    <n v="2016"/>
    <n v="145"/>
  </r>
  <r>
    <n v="1390"/>
    <s v="New Music Video/Artist Development"/>
    <s v="Breakout Artist Management will be working with us on a brand new music video and we need your help!"/>
    <x v="70"/>
    <n v="3055"/>
    <x v="0"/>
    <s v="US"/>
    <x v="0"/>
    <n v="1430154720"/>
    <n v="1427224606"/>
    <b v="0"/>
    <n v="19"/>
    <b v="1"/>
    <s v="music"/>
    <x v="11"/>
    <d v="2015-04-27T17:12:00"/>
    <d v="2015-03-24T19:16:46"/>
    <n v="2015"/>
    <n v="109"/>
  </r>
  <r>
    <n v="1391"/>
    <s v="Rules and Regulations"/>
    <s v="With the money donated through this project we intend on investing in sound equipment for live shows"/>
    <x v="2"/>
    <n v="551"/>
    <x v="0"/>
    <s v="US"/>
    <x v="0"/>
    <n v="1440219540"/>
    <n v="1436369818"/>
    <b v="0"/>
    <n v="13"/>
    <b v="1"/>
    <s v="music"/>
    <x v="11"/>
    <d v="2015-08-22T04:59:00"/>
    <d v="2015-07-08T15:36:58"/>
    <n v="2015"/>
    <n v="110"/>
  </r>
  <r>
    <n v="1392"/>
    <s v="Telesomniac's Debut Album"/>
    <s v="Telesomniac is a rock band from Provo, UT releasing their debut album Thirty-One Flashes in the Dark."/>
    <x v="30"/>
    <n v="2841"/>
    <x v="0"/>
    <s v="US"/>
    <x v="0"/>
    <n v="1456976586"/>
    <n v="1454298186"/>
    <b v="0"/>
    <n v="104"/>
    <b v="1"/>
    <s v="music"/>
    <x v="11"/>
    <d v="2016-03-03T03:43:06"/>
    <d v="2016-02-01T03:43:06"/>
    <n v="2016"/>
    <n v="114"/>
  </r>
  <r>
    <n v="1393"/>
    <s v="WolfHunt | Social Commentary Rock Project"/>
    <s v="Rock n' Roll tales of our times"/>
    <x v="3"/>
    <n v="10235"/>
    <x v="0"/>
    <s v="US"/>
    <x v="0"/>
    <n v="1470068523"/>
    <n v="1467476523"/>
    <b v="0"/>
    <n v="52"/>
    <b v="1"/>
    <s v="music"/>
    <x v="11"/>
    <d v="2016-08-01T16:22:03"/>
    <d v="2016-07-02T16:22:03"/>
    <n v="2016"/>
    <n v="10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x v="0"/>
    <n v="1488337200"/>
    <n v="1484623726"/>
    <b v="0"/>
    <n v="17"/>
    <b v="1"/>
    <s v="music"/>
    <x v="11"/>
    <d v="2017-03-01T03:00:00"/>
    <d v="2017-01-17T03:28:46"/>
    <n v="2017"/>
    <n v="122"/>
  </r>
  <r>
    <n v="1395"/>
    <s v="Quiet Oaks Full Length Album"/>
    <s v="Help Quiet Oaks record their debut album!!!"/>
    <x v="8"/>
    <n v="3916"/>
    <x v="0"/>
    <s v="US"/>
    <x v="0"/>
    <n v="1484430481"/>
    <n v="1481838481"/>
    <b v="0"/>
    <n v="82"/>
    <b v="1"/>
    <s v="music"/>
    <x v="11"/>
    <d v="2017-01-14T21:48:01"/>
    <d v="2016-12-15T21:48:01"/>
    <n v="2016"/>
    <n v="11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x v="0"/>
    <n v="1423871882"/>
    <n v="1421279882"/>
    <b v="0"/>
    <n v="73"/>
    <b v="1"/>
    <s v="music"/>
    <x v="11"/>
    <d v="2015-02-13T23:58:02"/>
    <d v="2015-01-14T23:58:02"/>
    <n v="2015"/>
    <n v="107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x v="0"/>
    <n v="1477603140"/>
    <n v="1475013710"/>
    <b v="0"/>
    <n v="158"/>
    <b v="1"/>
    <s v="music"/>
    <x v="11"/>
    <d v="2016-10-27T21:19:00"/>
    <d v="2016-09-27T22:01:50"/>
    <n v="2016"/>
    <n v="114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x v="0"/>
    <n v="1467752334"/>
    <n v="1465160334"/>
    <b v="0"/>
    <n v="65"/>
    <b v="1"/>
    <s v="music"/>
    <x v="11"/>
    <d v="2016-07-05T20:58:54"/>
    <d v="2016-06-05T20:58:54"/>
    <n v="2016"/>
    <n v="11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x v="0"/>
    <n v="1412640373"/>
    <n v="1410048373"/>
    <b v="0"/>
    <n v="184"/>
    <b v="1"/>
    <s v="music"/>
    <x v="11"/>
    <d v="2014-10-07T00:06:13"/>
    <d v="2014-09-07T00:06:13"/>
    <n v="2014"/>
    <n v="126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x v="1"/>
    <n v="1465709400"/>
    <n v="1462695073"/>
    <b v="0"/>
    <n v="34"/>
    <b v="1"/>
    <s v="music"/>
    <x v="11"/>
    <d v="2016-06-12T05:30:00"/>
    <d v="2016-05-08T08:11:13"/>
    <n v="2016"/>
    <n v="16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x v="0"/>
    <n v="1369612474"/>
    <n v="1367798074"/>
    <b v="0"/>
    <n v="240"/>
    <b v="1"/>
    <s v="music"/>
    <x v="11"/>
    <d v="2013-05-26T23:54:34"/>
    <d v="2013-05-05T23:54:34"/>
    <n v="2013"/>
    <n v="497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x v="1"/>
    <n v="1430439411"/>
    <n v="1425259011"/>
    <b v="0"/>
    <n v="113"/>
    <b v="1"/>
    <s v="music"/>
    <x v="11"/>
    <d v="2015-05-01T00:16:51"/>
    <d v="2015-03-02T01:16:51"/>
    <n v="2015"/>
    <n v="109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x v="0"/>
    <n v="1374802235"/>
    <n v="1372210235"/>
    <b v="0"/>
    <n v="66"/>
    <b v="1"/>
    <s v="music"/>
    <x v="11"/>
    <d v="2013-07-26T01:30:35"/>
    <d v="2013-06-26T01:30:35"/>
    <n v="2013"/>
    <n v="1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x v="1"/>
    <n v="1424607285"/>
    <n v="1422447285"/>
    <b v="1"/>
    <n v="5"/>
    <b v="0"/>
    <s v="publishing"/>
    <x v="22"/>
    <d v="2015-02-22T12:14:45"/>
    <d v="2015-01-28T12:14:45"/>
    <n v="2015"/>
    <n v="2"/>
  </r>
  <r>
    <n v="1405"/>
    <s v="The Bible translated into Emoticons"/>
    <s v="Will more people read the Bible if it were translated into Emoticons?"/>
    <x v="31"/>
    <n v="105"/>
    <x v="2"/>
    <s v="US"/>
    <x v="0"/>
    <n v="1417195201"/>
    <n v="1414599601"/>
    <b v="1"/>
    <n v="17"/>
    <b v="0"/>
    <s v="publishing"/>
    <x v="22"/>
    <d v="2014-11-28T17:20:01"/>
    <d v="2014-10-29T16:20:01"/>
    <n v="2014"/>
    <n v="0"/>
  </r>
  <r>
    <n v="1406"/>
    <s v="Man Down! Translation project"/>
    <s v="The White coat and the battle dress uniform"/>
    <x v="14"/>
    <n v="15"/>
    <x v="2"/>
    <s v="IT"/>
    <x v="3"/>
    <n v="1449914400"/>
    <n v="1445336607"/>
    <b v="0"/>
    <n v="3"/>
    <b v="0"/>
    <s v="publishing"/>
    <x v="22"/>
    <d v="2015-12-12T10:00:00"/>
    <d v="2015-10-20T10:23:27"/>
    <n v="2015"/>
    <n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x v="0"/>
    <n v="1407847978"/>
    <n v="1405687978"/>
    <b v="0"/>
    <n v="2"/>
    <b v="0"/>
    <s v="publishing"/>
    <x v="22"/>
    <d v="2014-08-12T12:52:58"/>
    <d v="2014-07-18T12:52:58"/>
    <n v="2014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x v="1"/>
    <n v="1447451756"/>
    <n v="1444856156"/>
    <b v="0"/>
    <n v="6"/>
    <b v="0"/>
    <s v="publishing"/>
    <x v="22"/>
    <d v="2015-11-13T21:55:56"/>
    <d v="2015-10-14T20:55:56"/>
    <n v="2015"/>
    <n v="7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x v="0"/>
    <n v="1420085535"/>
    <n v="1414897935"/>
    <b v="0"/>
    <n v="0"/>
    <b v="0"/>
    <s v="publishing"/>
    <x v="22"/>
    <d v="2015-01-01T04:12:15"/>
    <d v="2014-11-02T03:12:15"/>
    <n v="2014"/>
    <n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x v="3"/>
    <n v="1464939520"/>
    <n v="1461051520"/>
    <b v="0"/>
    <n v="1"/>
    <b v="0"/>
    <s v="publishing"/>
    <x v="22"/>
    <d v="2016-06-03T07:38:40"/>
    <d v="2016-04-19T07:38:40"/>
    <n v="2016"/>
    <n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x v="1"/>
    <n v="1423185900"/>
    <n v="1420766700"/>
    <b v="0"/>
    <n v="3"/>
    <b v="0"/>
    <s v="publishing"/>
    <x v="22"/>
    <d v="2015-02-06T01:25:00"/>
    <d v="2015-01-09T01:25:00"/>
    <n v="2015"/>
    <n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x v="0"/>
    <n v="1417656699"/>
    <n v="1415064699"/>
    <b v="0"/>
    <n v="13"/>
    <b v="0"/>
    <s v="publishing"/>
    <x v="22"/>
    <d v="2014-12-04T01:31:39"/>
    <d v="2014-11-04T01:31:39"/>
    <n v="2014"/>
    <n v="5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x v="3"/>
    <n v="1455964170"/>
    <n v="1450780170"/>
    <b v="0"/>
    <n v="1"/>
    <b v="0"/>
    <s v="publishing"/>
    <x v="22"/>
    <d v="2016-02-20T10:29:30"/>
    <d v="2015-12-22T10:29:30"/>
    <n v="2015"/>
    <n v="5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x v="0"/>
    <n v="1483423467"/>
    <n v="1480831467"/>
    <b v="0"/>
    <n v="1"/>
    <b v="0"/>
    <s v="publishing"/>
    <x v="22"/>
    <d v="2017-01-03T06:04:27"/>
    <d v="2016-12-04T06:04:27"/>
    <n v="2016"/>
    <n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x v="0"/>
    <n v="1439741591"/>
    <n v="1436285591"/>
    <b v="0"/>
    <n v="9"/>
    <b v="0"/>
    <s v="publishing"/>
    <x v="22"/>
    <d v="2015-08-16T16:13:11"/>
    <d v="2015-07-07T16:13:11"/>
    <n v="2015"/>
    <n v="18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x v="0"/>
    <n v="1448147619"/>
    <n v="1445552019"/>
    <b v="0"/>
    <n v="0"/>
    <b v="0"/>
    <s v="publishing"/>
    <x v="22"/>
    <d v="2015-11-21T23:13:39"/>
    <d v="2015-10-22T22:13:39"/>
    <n v="2015"/>
    <n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x v="0"/>
    <n v="1442315460"/>
    <n v="1439696174"/>
    <b v="0"/>
    <n v="2"/>
    <b v="0"/>
    <s v="publishing"/>
    <x v="22"/>
    <d v="2015-09-15T11:11:00"/>
    <d v="2015-08-16T03:36:14"/>
    <n v="2015"/>
    <n v="1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x v="3"/>
    <n v="1456397834"/>
    <n v="1453805834"/>
    <b v="0"/>
    <n v="1"/>
    <b v="0"/>
    <s v="publishing"/>
    <x v="22"/>
    <d v="2016-02-25T10:57:14"/>
    <d v="2016-01-26T10:57:14"/>
    <n v="2016"/>
    <n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x v="0"/>
    <n v="1476010619"/>
    <n v="1473418619"/>
    <b v="0"/>
    <n v="10"/>
    <b v="0"/>
    <s v="publishing"/>
    <x v="22"/>
    <d v="2016-10-09T10:56:59"/>
    <d v="2016-09-09T10:56:59"/>
    <n v="2016"/>
    <n v="7"/>
  </r>
  <r>
    <n v="1420"/>
    <s v="Shakespeare in the Hood - Romeo and Juliet"/>
    <s v="Help me butcher Shakespeare in a satirical fashion."/>
    <x v="252"/>
    <n v="3"/>
    <x v="2"/>
    <s v="US"/>
    <x v="0"/>
    <n v="1467129686"/>
    <n v="1464969686"/>
    <b v="0"/>
    <n v="3"/>
    <b v="0"/>
    <s v="publishing"/>
    <x v="22"/>
    <d v="2016-06-28T16:01:26"/>
    <d v="2016-06-03T16:01:26"/>
    <n v="2016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x v="9"/>
    <n v="1423432709"/>
    <n v="1420840709"/>
    <b v="0"/>
    <n v="2"/>
    <b v="0"/>
    <s v="publishing"/>
    <x v="22"/>
    <d v="2015-02-08T21:58:29"/>
    <d v="2015-01-09T21:58:29"/>
    <n v="2015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x v="4"/>
    <n v="1474436704"/>
    <n v="1471844704"/>
    <b v="0"/>
    <n v="2"/>
    <b v="0"/>
    <s v="publishing"/>
    <x v="22"/>
    <d v="2016-09-21T05:45:04"/>
    <d v="2016-08-22T05:45:04"/>
    <n v="2016"/>
    <n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x v="2"/>
    <n v="1451637531"/>
    <n v="1449045531"/>
    <b v="0"/>
    <n v="1"/>
    <b v="0"/>
    <s v="publishing"/>
    <x v="22"/>
    <d v="2016-01-01T08:38:51"/>
    <d v="2015-12-02T08:38:51"/>
    <n v="2015"/>
    <n v="0"/>
  </r>
  <r>
    <n v="1424"/>
    <s v="Subway Mantras"/>
    <s v="A short book of practical mantras that can be used every day of the week. Mantras are cogwheels of universal engines."/>
    <x v="51"/>
    <n v="1527"/>
    <x v="2"/>
    <s v="US"/>
    <x v="0"/>
    <n v="1479233602"/>
    <n v="1478106802"/>
    <b v="0"/>
    <n v="14"/>
    <b v="0"/>
    <s v="publishing"/>
    <x v="22"/>
    <d v="2016-11-15T18:13:22"/>
    <d v="2016-11-02T17:13:22"/>
    <n v="2016"/>
    <n v="2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x v="0"/>
    <n v="1430276959"/>
    <n v="1427684959"/>
    <b v="0"/>
    <n v="0"/>
    <b v="0"/>
    <s v="publishing"/>
    <x v="22"/>
    <d v="2015-04-29T03:09:19"/>
    <d v="2015-03-30T03:09:19"/>
    <n v="2015"/>
    <n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x v="3"/>
    <n v="1440408120"/>
    <n v="1435224120"/>
    <b v="0"/>
    <n v="0"/>
    <b v="0"/>
    <s v="publishing"/>
    <x v="22"/>
    <d v="2015-08-24T09:22:00"/>
    <d v="2015-06-25T09:22:00"/>
    <n v="2015"/>
    <n v="0"/>
  </r>
  <r>
    <n v="1427"/>
    <s v="WHAT CAN I DO?..."/>
    <s v="The book with advices that can save many lives._x000a_You will find here many case studies, extreme situations and solutions."/>
    <x v="10"/>
    <n v="419"/>
    <x v="2"/>
    <s v="DE"/>
    <x v="3"/>
    <n v="1474230385"/>
    <n v="1471638385"/>
    <b v="0"/>
    <n v="4"/>
    <b v="0"/>
    <s v="publishing"/>
    <x v="22"/>
    <d v="2016-09-18T20:26:25"/>
    <d v="2016-08-19T20:26:25"/>
    <n v="2016"/>
    <n v="8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x v="3"/>
    <n v="1459584417"/>
    <n v="1456996017"/>
    <b v="0"/>
    <n v="3"/>
    <b v="0"/>
    <s v="publishing"/>
    <x v="22"/>
    <d v="2016-04-02T08:06:57"/>
    <d v="2016-03-03T09:06:57"/>
    <n v="2016"/>
    <n v="5"/>
  </r>
  <r>
    <n v="1429"/>
    <s v="10 P.M."/>
    <s v="A guy in his 30's tries to live his &quot;American Dream&quot;, but quickly it turns into a nightmare. (A Novel)"/>
    <x v="3"/>
    <n v="0"/>
    <x v="2"/>
    <s v="US"/>
    <x v="0"/>
    <n v="1428629242"/>
    <n v="1426037242"/>
    <b v="0"/>
    <n v="0"/>
    <b v="0"/>
    <s v="publishing"/>
    <x v="22"/>
    <d v="2015-04-10T01:27:22"/>
    <d v="2015-03-11T01:27:22"/>
    <n v="2015"/>
    <n v="0"/>
  </r>
  <r>
    <n v="1430"/>
    <s v="Esoteric Project Management"/>
    <s v="Profesional translation and publishing of the book on unique synthesis of project management and meditation"/>
    <x v="10"/>
    <n v="403"/>
    <x v="2"/>
    <s v="US"/>
    <x v="0"/>
    <n v="1419017488"/>
    <n v="1416339088"/>
    <b v="0"/>
    <n v="5"/>
    <b v="0"/>
    <s v="publishing"/>
    <x v="22"/>
    <d v="2014-12-19T19:31:28"/>
    <d v="2014-11-18T19:31:28"/>
    <n v="2014"/>
    <n v="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x v="0"/>
    <n v="1448517816"/>
    <n v="1445922216"/>
    <b v="0"/>
    <n v="47"/>
    <b v="0"/>
    <s v="publishing"/>
    <x v="22"/>
    <d v="2015-11-26T06:03:36"/>
    <d v="2015-10-27T05:03:36"/>
    <n v="2015"/>
    <n v="32"/>
  </r>
  <r>
    <n v="1432"/>
    <s v="The Holy Bib-el"/>
    <s v="THE HOLY BIB-EL Translated By Leon Cook. The Creation: CHAPTER 1.  1* In the beginning Gods created The Heavens and The Planet Earth."/>
    <x v="79"/>
    <n v="0"/>
    <x v="2"/>
    <s v="US"/>
    <x v="0"/>
    <n v="1437417828"/>
    <n v="1434825828"/>
    <b v="0"/>
    <n v="0"/>
    <b v="0"/>
    <s v="publishing"/>
    <x v="22"/>
    <d v="2015-07-20T18:43:48"/>
    <d v="2015-06-20T18:43:48"/>
    <n v="2015"/>
    <n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x v="3"/>
    <n v="1481367600"/>
    <n v="1477839675"/>
    <b v="0"/>
    <n v="10"/>
    <b v="0"/>
    <s v="publishing"/>
    <x v="22"/>
    <d v="2016-12-10T11:00:00"/>
    <d v="2016-10-30T15:01:15"/>
    <n v="2016"/>
    <n v="7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x v="7"/>
    <n v="1433775600"/>
    <n v="1431973478"/>
    <b v="0"/>
    <n v="11"/>
    <b v="0"/>
    <s v="publishing"/>
    <x v="22"/>
    <d v="2015-06-08T15:00:00"/>
    <d v="2015-05-18T18:24:38"/>
    <n v="2015"/>
    <n v="10"/>
  </r>
  <r>
    <n v="1435"/>
    <s v="Trilogy of Crystals, book 1, translation"/>
    <s v="English translation of the first book from a sword and sorcery Fantasy trilogy, by Paolo Parente"/>
    <x v="36"/>
    <n v="15"/>
    <x v="2"/>
    <s v="IT"/>
    <x v="3"/>
    <n v="1444589020"/>
    <n v="1441997020"/>
    <b v="0"/>
    <n v="2"/>
    <b v="0"/>
    <s v="publishing"/>
    <x v="22"/>
    <d v="2015-10-11T18:43:40"/>
    <d v="2015-09-11T18:43:40"/>
    <n v="2015"/>
    <n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x v="3"/>
    <n v="1456043057"/>
    <n v="1453451057"/>
    <b v="0"/>
    <n v="2"/>
    <b v="0"/>
    <s v="publishing"/>
    <x v="22"/>
    <d v="2016-02-21T08:24:17"/>
    <d v="2016-01-22T08:24:17"/>
    <n v="2016"/>
    <n v="1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x v="0"/>
    <n v="1405227540"/>
    <n v="1402058739"/>
    <b v="0"/>
    <n v="22"/>
    <b v="0"/>
    <s v="publishing"/>
    <x v="22"/>
    <d v="2014-07-13T04:59:00"/>
    <d v="2014-06-06T12:45:39"/>
    <n v="2014"/>
    <n v="2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x v="7"/>
    <n v="1461765300"/>
    <n v="1459198499"/>
    <b v="0"/>
    <n v="8"/>
    <b v="0"/>
    <s v="publishing"/>
    <x v="22"/>
    <d v="2016-04-27T13:55:00"/>
    <d v="2016-03-28T20:54:59"/>
    <n v="2016"/>
    <n v="3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x v="5"/>
    <n v="1425758101"/>
    <n v="1423166101"/>
    <b v="0"/>
    <n v="6"/>
    <b v="0"/>
    <s v="publishing"/>
    <x v="22"/>
    <d v="2015-03-07T19:55:01"/>
    <d v="2015-02-05T19:55:01"/>
    <n v="2015"/>
    <n v="7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x v="3"/>
    <n v="1464285463"/>
    <n v="1461693463"/>
    <b v="0"/>
    <n v="1"/>
    <b v="0"/>
    <s v="publishing"/>
    <x v="22"/>
    <d v="2016-05-26T17:57:43"/>
    <d v="2016-04-26T17:57:43"/>
    <n v="2016"/>
    <n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x v="1"/>
    <n v="1441995769"/>
    <n v="1436811769"/>
    <b v="0"/>
    <n v="3"/>
    <b v="0"/>
    <s v="publishing"/>
    <x v="22"/>
    <d v="2015-09-11T18:22:49"/>
    <d v="2015-07-13T18:22:49"/>
    <n v="2015"/>
    <n v="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x v="0"/>
    <n v="1464190158"/>
    <n v="1461598158"/>
    <b v="0"/>
    <n v="0"/>
    <b v="0"/>
    <s v="publishing"/>
    <x v="22"/>
    <d v="2016-05-25T15:29:18"/>
    <d v="2016-04-25T15:29:18"/>
    <n v="2016"/>
    <n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x v="3"/>
    <n v="1483395209"/>
    <n v="1480803209"/>
    <b v="0"/>
    <n v="0"/>
    <b v="0"/>
    <s v="publishing"/>
    <x v="22"/>
    <d v="2017-01-02T22:13:29"/>
    <d v="2016-12-03T22:13:29"/>
    <n v="2016"/>
    <n v="0"/>
  </r>
  <r>
    <n v="1444"/>
    <s v="Expand the MillionairesLetter in the US Market!"/>
    <s v="We as a successfull german stock market newsletter publisher want expand in the US market!"/>
    <x v="255"/>
    <n v="0"/>
    <x v="2"/>
    <s v="DE"/>
    <x v="3"/>
    <n v="1442091462"/>
    <n v="1436907462"/>
    <b v="0"/>
    <n v="0"/>
    <b v="0"/>
    <s v="publishing"/>
    <x v="22"/>
    <d v="2015-09-12T20:57:42"/>
    <d v="2015-07-14T20:57:42"/>
    <n v="2015"/>
    <n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x v="3"/>
    <n v="1434286855"/>
    <n v="1431694855"/>
    <b v="0"/>
    <n v="0"/>
    <b v="0"/>
    <s v="publishing"/>
    <x v="22"/>
    <d v="2015-06-14T13:00:55"/>
    <d v="2015-05-15T13:00:55"/>
    <n v="2015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x v="3"/>
    <n v="1461235478"/>
    <n v="1459507478"/>
    <b v="0"/>
    <n v="0"/>
    <b v="0"/>
    <s v="publishing"/>
    <x v="22"/>
    <d v="2016-04-21T10:44:38"/>
    <d v="2016-04-01T10:44:38"/>
    <n v="2016"/>
    <n v="0"/>
  </r>
  <r>
    <n v="1447"/>
    <s v="Indian Language Dictionary"/>
    <s v="I'm creating a dictionary of multiple Indian languages."/>
    <x v="69"/>
    <n v="75"/>
    <x v="2"/>
    <s v="US"/>
    <x v="0"/>
    <n v="1467999134"/>
    <n v="1465407134"/>
    <b v="0"/>
    <n v="3"/>
    <b v="0"/>
    <s v="publishing"/>
    <x v="22"/>
    <d v="2016-07-08T17:32:14"/>
    <d v="2016-06-08T17:32:14"/>
    <n v="2016"/>
    <n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x v="2"/>
    <n v="1432272300"/>
    <n v="1429655318"/>
    <b v="0"/>
    <n v="0"/>
    <b v="0"/>
    <s v="publishing"/>
    <x v="22"/>
    <d v="2015-05-22T05:25:00"/>
    <d v="2015-04-21T22:28:38"/>
    <n v="2015"/>
    <n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x v="0"/>
    <n v="1431286105"/>
    <n v="1427138905"/>
    <b v="0"/>
    <n v="0"/>
    <b v="0"/>
    <s v="publishing"/>
    <x v="22"/>
    <d v="2015-05-10T19:28:25"/>
    <d v="2015-03-23T19:28:25"/>
    <n v="2015"/>
    <n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x v="0"/>
    <n v="1455941197"/>
    <n v="1453349197"/>
    <b v="0"/>
    <n v="1"/>
    <b v="0"/>
    <s v="publishing"/>
    <x v="22"/>
    <d v="2016-02-20T04:06:37"/>
    <d v="2016-01-21T04:06:37"/>
    <n v="2016"/>
    <n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x v="0"/>
    <n v="1416355259"/>
    <n v="1413759659"/>
    <b v="0"/>
    <n v="2"/>
    <b v="0"/>
    <s v="publishing"/>
    <x v="22"/>
    <d v="2014-11-19T00:00:59"/>
    <d v="2014-10-19T23:00:59"/>
    <n v="2014"/>
    <n v="0"/>
  </r>
  <r>
    <n v="1452"/>
    <s v="The Judo Preservation Project (Canceled)"/>
    <s v="I am gathering rare, out-of-print Judo books for preservation, translation and sharing."/>
    <x v="32"/>
    <n v="0"/>
    <x v="1"/>
    <s v="US"/>
    <x v="0"/>
    <n v="1406566363"/>
    <n v="1403974363"/>
    <b v="0"/>
    <n v="0"/>
    <b v="0"/>
    <s v="publishing"/>
    <x v="22"/>
    <d v="2014-07-28T16:52:43"/>
    <d v="2014-06-28T16:52:43"/>
    <n v="2014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x v="3"/>
    <n v="1492270947"/>
    <n v="1488386547"/>
    <b v="0"/>
    <n v="0"/>
    <b v="0"/>
    <s v="publishing"/>
    <x v="22"/>
    <d v="2017-04-15T15:42:27"/>
    <d v="2017-03-01T16:42:27"/>
    <n v="2017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x v="3"/>
    <n v="1461535140"/>
    <n v="1459716480"/>
    <b v="0"/>
    <n v="1"/>
    <b v="0"/>
    <s v="publishing"/>
    <x v="22"/>
    <d v="2016-04-24T21:59:00"/>
    <d v="2016-04-03T20:48:00"/>
    <n v="2016"/>
    <n v="1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x v="0"/>
    <n v="1409924340"/>
    <n v="1405181320"/>
    <b v="0"/>
    <n v="7"/>
    <b v="0"/>
    <s v="publishing"/>
    <x v="22"/>
    <d v="2014-09-05T13:39:00"/>
    <d v="2014-07-12T16:08:40"/>
    <n v="2014"/>
    <n v="11"/>
  </r>
  <r>
    <n v="1456"/>
    <s v="Sometimes you don't need love (Canceled)"/>
    <s v="English Version of my auto-published novel"/>
    <x v="10"/>
    <n v="145"/>
    <x v="1"/>
    <s v="IT"/>
    <x v="3"/>
    <n v="1483459365"/>
    <n v="1480867365"/>
    <b v="0"/>
    <n v="3"/>
    <b v="0"/>
    <s v="publishing"/>
    <x v="22"/>
    <d v="2017-01-03T16:02:45"/>
    <d v="2016-12-04T16:02:45"/>
    <n v="2016"/>
    <n v="3"/>
  </r>
  <r>
    <n v="1457"/>
    <s v="Hey! I&quot;m not invisable, I am Just Old (Canceled)"/>
    <s v="Age is more than just a number, I hope your younger than you feel."/>
    <x v="12"/>
    <n v="0"/>
    <x v="1"/>
    <s v="US"/>
    <x v="0"/>
    <n v="1447281044"/>
    <n v="1444685444"/>
    <b v="0"/>
    <n v="0"/>
    <b v="0"/>
    <s v="publishing"/>
    <x v="22"/>
    <d v="2015-11-11T22:30:44"/>
    <d v="2015-10-12T21:30:44"/>
    <n v="2015"/>
    <n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x v="0"/>
    <n v="1407729600"/>
    <n v="1405097760"/>
    <b v="0"/>
    <n v="0"/>
    <b v="0"/>
    <s v="publishing"/>
    <x v="22"/>
    <d v="2014-08-11T04:00:00"/>
    <d v="2014-07-11T16:56:00"/>
    <n v="2014"/>
    <n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x v="7"/>
    <n v="1449077100"/>
    <n v="1446612896"/>
    <b v="0"/>
    <n v="0"/>
    <b v="0"/>
    <s v="publishing"/>
    <x v="22"/>
    <d v="2015-12-02T17:25:00"/>
    <d v="2015-11-04T04:54:56"/>
    <n v="2015"/>
    <n v="0"/>
  </r>
  <r>
    <n v="1460"/>
    <s v="KJV2015 (Canceled)"/>
    <s v="KJV2015 Easier to understand for our kids and family not leaving out one verse or changing a meaning one bit."/>
    <x v="259"/>
    <n v="0"/>
    <x v="1"/>
    <s v="US"/>
    <x v="0"/>
    <n v="1417391100"/>
    <n v="1412371898"/>
    <b v="0"/>
    <n v="0"/>
    <b v="0"/>
    <s v="publishing"/>
    <x v="22"/>
    <d v="2014-11-30T23:45:00"/>
    <d v="2014-10-03T21:31:38"/>
    <n v="2014"/>
    <n v="0"/>
  </r>
  <r>
    <n v="1461"/>
    <s v="Relatively Prime Series 2"/>
    <s v="Series 2 of Relatively Prime, a podcast of stories from the Mathematical Domain"/>
    <x v="36"/>
    <n v="15186.69"/>
    <x v="0"/>
    <s v="US"/>
    <x v="0"/>
    <n v="1413849600"/>
    <n v="1410967754"/>
    <b v="1"/>
    <n v="340"/>
    <b v="1"/>
    <s v="publishing"/>
    <x v="23"/>
    <d v="2014-10-21T00:00:00"/>
    <d v="2014-09-17T15:29:14"/>
    <n v="2014"/>
    <n v="101"/>
  </r>
  <r>
    <n v="1462"/>
    <s v="Unbound: Fiction on the Radio"/>
    <s v="A new radio show focused on short fiction produced by Louisville Public Media"/>
    <x v="23"/>
    <n v="4340.7"/>
    <x v="0"/>
    <s v="US"/>
    <x v="0"/>
    <n v="1365609271"/>
    <n v="1363017271"/>
    <b v="1"/>
    <n v="150"/>
    <b v="1"/>
    <s v="publishing"/>
    <x v="23"/>
    <d v="2013-04-10T15:54:31"/>
    <d v="2013-03-11T15:54:31"/>
    <n v="2013"/>
    <n v="109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x v="0"/>
    <n v="1365367938"/>
    <n v="1361483538"/>
    <b v="1"/>
    <n v="25"/>
    <b v="1"/>
    <s v="publishing"/>
    <x v="23"/>
    <d v="2013-04-07T20:52:18"/>
    <d v="2013-02-21T21:52:18"/>
    <n v="2013"/>
    <n v="148"/>
  </r>
  <r>
    <n v="1464"/>
    <s v="Science Studio"/>
    <s v="The Best Science Media on the Web"/>
    <x v="10"/>
    <n v="8160"/>
    <x v="0"/>
    <s v="US"/>
    <x v="0"/>
    <n v="1361029958"/>
    <n v="1358437958"/>
    <b v="1"/>
    <n v="234"/>
    <b v="1"/>
    <s v="publishing"/>
    <x v="23"/>
    <d v="2013-02-16T15:52:38"/>
    <d v="2013-01-17T15:52:38"/>
    <n v="2013"/>
    <n v="16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x v="0"/>
    <n v="1332385200"/>
    <n v="1329759452"/>
    <b v="1"/>
    <n v="2602"/>
    <b v="1"/>
    <s v="publishing"/>
    <x v="23"/>
    <d v="2012-03-22T03:00:00"/>
    <d v="2012-02-20T17:37:32"/>
    <n v="2012"/>
    <n v="456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x v="0"/>
    <n v="1452574800"/>
    <n v="1449029266"/>
    <b v="1"/>
    <n v="248"/>
    <b v="1"/>
    <s v="publishing"/>
    <x v="23"/>
    <d v="2016-01-12T05:00:00"/>
    <d v="2015-12-02T04:07:46"/>
    <n v="2015"/>
    <n v="108"/>
  </r>
  <r>
    <n v="1467"/>
    <s v="Radio Ambulante"/>
    <s v="We are a new Spanish language podcast telling uniquely Latin American stories."/>
    <x v="79"/>
    <n v="46032"/>
    <x v="0"/>
    <s v="US"/>
    <x v="0"/>
    <n v="1332699285"/>
    <n v="1327518885"/>
    <b v="1"/>
    <n v="600"/>
    <b v="1"/>
    <s v="publishing"/>
    <x v="23"/>
    <d v="2012-03-25T18:14:45"/>
    <d v="2012-01-25T19:14:45"/>
    <n v="2012"/>
    <n v="11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x v="0"/>
    <n v="1307838049"/>
    <n v="1302654049"/>
    <b v="1"/>
    <n v="293"/>
    <b v="1"/>
    <s v="publishing"/>
    <x v="23"/>
    <d v="2011-06-12T00:20:49"/>
    <d v="2011-04-13T00:20:49"/>
    <n v="2011"/>
    <n v="102"/>
  </r>
  <r>
    <n v="1469"/>
    <s v="The Local Global Mashup Show"/>
    <s v="Get the inside edge on the stories that connect Americans to the world -- in your ear every week."/>
    <x v="260"/>
    <n v="47978"/>
    <x v="0"/>
    <s v="US"/>
    <x v="0"/>
    <n v="1360938109"/>
    <n v="1358346109"/>
    <b v="1"/>
    <n v="321"/>
    <b v="1"/>
    <s v="publishing"/>
    <x v="23"/>
    <d v="2013-02-15T14:21:49"/>
    <d v="2013-01-16T14:21:49"/>
    <n v="2013"/>
    <n v="108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x v="0"/>
    <n v="1356724263"/>
    <n v="1354909863"/>
    <b v="1"/>
    <n v="81"/>
    <b v="1"/>
    <s v="publishing"/>
    <x v="23"/>
    <d v="2012-12-28T19:51:03"/>
    <d v="2012-12-07T19:51:03"/>
    <n v="2012"/>
    <n v="12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x v="0"/>
    <n v="1428620334"/>
    <n v="1426028334"/>
    <b v="1"/>
    <n v="343"/>
    <b v="1"/>
    <s v="publishing"/>
    <x v="23"/>
    <d v="2015-04-09T22:58:54"/>
    <d v="2015-03-10T22:58:54"/>
    <n v="2015"/>
    <n v="10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x v="0"/>
    <n v="1381928503"/>
    <n v="1379336503"/>
    <b v="1"/>
    <n v="336"/>
    <b v="1"/>
    <s v="publishing"/>
    <x v="23"/>
    <d v="2013-10-16T13:01:43"/>
    <d v="2013-09-16T13:01:43"/>
    <n v="2013"/>
    <n v="139"/>
  </r>
  <r>
    <n v="1473"/>
    <s v="ONE LOVES ONLY FORM"/>
    <s v="Public Radio Project"/>
    <x v="15"/>
    <n v="1807.74"/>
    <x v="0"/>
    <s v="US"/>
    <x v="0"/>
    <n v="1330644639"/>
    <n v="1328052639"/>
    <b v="1"/>
    <n v="47"/>
    <b v="1"/>
    <s v="publishing"/>
    <x v="23"/>
    <d v="2012-03-01T23:30:39"/>
    <d v="2012-01-31T23:30:39"/>
    <n v="2012"/>
    <n v="121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x v="0"/>
    <n v="1379093292"/>
    <n v="1376501292"/>
    <b v="1"/>
    <n v="76"/>
    <b v="1"/>
    <s v="publishing"/>
    <x v="23"/>
    <d v="2013-09-13T17:28:12"/>
    <d v="2013-08-14T17:28:12"/>
    <n v="2013"/>
    <n v="1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x v="0"/>
    <n v="1419051540"/>
    <n v="1416244863"/>
    <b v="1"/>
    <n v="441"/>
    <b v="1"/>
    <s v="publishing"/>
    <x v="23"/>
    <d v="2014-12-20T04:59:00"/>
    <d v="2014-11-17T17:21:03"/>
    <n v="2014"/>
    <n v="189"/>
  </r>
  <r>
    <n v="1476"/>
    <s v="The Comedy Button Podcast"/>
    <s v="The Comedy Button is a brand new nerd pop culture podcast with weekly video sketches."/>
    <x v="12"/>
    <n v="39693.279999999999"/>
    <x v="0"/>
    <s v="US"/>
    <x v="0"/>
    <n v="1315616422"/>
    <n v="1313024422"/>
    <b v="1"/>
    <n v="916"/>
    <b v="1"/>
    <s v="publishing"/>
    <x v="23"/>
    <d v="2011-09-10T01:00:22"/>
    <d v="2011-08-11T01:00:22"/>
    <n v="2011"/>
    <n v="66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x v="0"/>
    <n v="1324609200"/>
    <n v="1319467604"/>
    <b v="1"/>
    <n v="369"/>
    <b v="1"/>
    <s v="publishing"/>
    <x v="23"/>
    <d v="2011-12-23T03:00:00"/>
    <d v="2011-10-24T14:46:44"/>
    <n v="2011"/>
    <n v="111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x v="0"/>
    <n v="1368564913"/>
    <n v="1367355313"/>
    <b v="1"/>
    <n v="20242"/>
    <b v="1"/>
    <s v="publishing"/>
    <x v="23"/>
    <d v="2013-05-14T20:55:13"/>
    <d v="2013-04-30T20:55:13"/>
    <n v="2013"/>
    <n v="1182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x v="0"/>
    <n v="1399694340"/>
    <n v="1398448389"/>
    <b v="1"/>
    <n v="71"/>
    <b v="1"/>
    <s v="publishing"/>
    <x v="23"/>
    <d v="2014-05-10T03:59:00"/>
    <d v="2014-04-25T17:53:09"/>
    <n v="2014"/>
    <n v="137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x v="0"/>
    <n v="1374858000"/>
    <n v="1373408699"/>
    <b v="1"/>
    <n v="635"/>
    <b v="1"/>
    <s v="publishing"/>
    <x v="23"/>
    <d v="2013-07-26T17:00:00"/>
    <d v="2013-07-09T22:24:59"/>
    <n v="2013"/>
    <n v="117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x v="5"/>
    <n v="1383430145"/>
    <n v="1380838145"/>
    <b v="0"/>
    <n v="6"/>
    <b v="0"/>
    <s v="publishing"/>
    <x v="10"/>
    <d v="2013-11-02T22:09:05"/>
    <d v="2013-10-03T22:09:05"/>
    <n v="2013"/>
    <n v="2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x v="0"/>
    <n v="1347004260"/>
    <n v="1345062936"/>
    <b v="0"/>
    <n v="1"/>
    <b v="0"/>
    <s v="publishing"/>
    <x v="10"/>
    <d v="2012-09-07T07:51:00"/>
    <d v="2012-08-15T20:35:36"/>
    <n v="2012"/>
    <n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x v="0"/>
    <n v="1469162275"/>
    <n v="1467002275"/>
    <b v="0"/>
    <n v="2"/>
    <b v="0"/>
    <s v="publishing"/>
    <x v="10"/>
    <d v="2016-07-22T04:37:55"/>
    <d v="2016-06-27T04:37:55"/>
    <n v="2016"/>
    <n v="1"/>
  </r>
  <r>
    <n v="1484"/>
    <s v="a book called filtered down thru the stars"/>
    <s v="The mussings of an old wizard"/>
    <x v="13"/>
    <n v="0"/>
    <x v="2"/>
    <s v="US"/>
    <x v="0"/>
    <n v="1342882260"/>
    <n v="1337834963"/>
    <b v="0"/>
    <n v="0"/>
    <b v="0"/>
    <s v="publishing"/>
    <x v="10"/>
    <d v="2012-07-21T14:51:00"/>
    <d v="2012-05-24T04:49:23"/>
    <n v="2012"/>
    <n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x v="0"/>
    <n v="1434827173"/>
    <n v="1430939173"/>
    <b v="0"/>
    <n v="3"/>
    <b v="0"/>
    <s v="publishing"/>
    <x v="10"/>
    <d v="2015-06-20T19:06:13"/>
    <d v="2015-05-06T19:06:13"/>
    <n v="2015"/>
    <n v="2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x v="0"/>
    <n v="1425009761"/>
    <n v="1422417761"/>
    <b v="0"/>
    <n v="3"/>
    <b v="0"/>
    <s v="publishing"/>
    <x v="10"/>
    <d v="2015-02-27T04:02:41"/>
    <d v="2015-01-28T04:02:41"/>
    <n v="2015"/>
    <n v="0"/>
  </r>
  <r>
    <n v="1487"/>
    <s v="You Killed Me First"/>
    <s v="A lover becomes an enemy when a line has been crossed. Torn between memories and reality, his mask of sanity is slipping."/>
    <x v="3"/>
    <n v="0"/>
    <x v="2"/>
    <s v="US"/>
    <x v="0"/>
    <n v="1470175271"/>
    <n v="1467583271"/>
    <b v="0"/>
    <n v="0"/>
    <b v="0"/>
    <s v="publishing"/>
    <x v="10"/>
    <d v="2016-08-02T22:01:11"/>
    <d v="2016-07-03T22:01:11"/>
    <n v="2016"/>
    <n v="0"/>
  </r>
  <r>
    <n v="1488"/>
    <s v="Nanolution"/>
    <s v="A blockbuster sci-fi adventure. What would you do if one day your life changed to beyond the imaginable?"/>
    <x v="36"/>
    <n v="360"/>
    <x v="2"/>
    <s v="AU"/>
    <x v="2"/>
    <n v="1388928660"/>
    <n v="1386336660"/>
    <b v="0"/>
    <n v="6"/>
    <b v="0"/>
    <s v="publishing"/>
    <x v="10"/>
    <d v="2014-01-05T13:31:00"/>
    <d v="2013-12-06T13:31:00"/>
    <n v="2013"/>
    <n v="2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x v="0"/>
    <n v="1352994052"/>
    <n v="1350398452"/>
    <b v="0"/>
    <n v="0"/>
    <b v="0"/>
    <s v="publishing"/>
    <x v="10"/>
    <d v="2012-11-15T15:40:52"/>
    <d v="2012-10-16T14:40:52"/>
    <n v="2012"/>
    <n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x v="0"/>
    <n v="1380720474"/>
    <n v="1378214874"/>
    <b v="0"/>
    <n v="19"/>
    <b v="0"/>
    <s v="publishing"/>
    <x v="10"/>
    <d v="2013-10-02T13:27:54"/>
    <d v="2013-09-03T13:27:54"/>
    <n v="2013"/>
    <n v="31"/>
  </r>
  <r>
    <n v="1491"/>
    <s v="Tales of guns, gold and a beagle in the Old West"/>
    <s v="What do you get when you take outlaws, guns, gold and and old beagle in the old west? Adventure!"/>
    <x v="38"/>
    <n v="100"/>
    <x v="2"/>
    <s v="US"/>
    <x v="0"/>
    <n v="1424014680"/>
    <n v="1418922443"/>
    <b v="0"/>
    <n v="1"/>
    <b v="0"/>
    <s v="publishing"/>
    <x v="10"/>
    <d v="2015-02-15T15:38:00"/>
    <d v="2014-12-18T17:07:23"/>
    <n v="2014"/>
    <n v="8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x v="0"/>
    <n v="1308431646"/>
    <n v="1305839646"/>
    <b v="0"/>
    <n v="2"/>
    <b v="0"/>
    <s v="publishing"/>
    <x v="10"/>
    <d v="2011-06-18T21:14:06"/>
    <d v="2011-05-19T21:14:06"/>
    <n v="2011"/>
    <n v="1"/>
  </r>
  <r>
    <n v="1493"/>
    <s v="The Great Grand Zeppelin Chase"/>
    <s v="Help illustrate the sequel to the bestselling _x000a_The Transylvania Flying Squad of Detectives"/>
    <x v="262"/>
    <n v="0"/>
    <x v="2"/>
    <s v="US"/>
    <x v="0"/>
    <n v="1371415675"/>
    <n v="1368823675"/>
    <b v="0"/>
    <n v="0"/>
    <b v="0"/>
    <s v="publishing"/>
    <x v="10"/>
    <d v="2013-06-16T20:47:55"/>
    <d v="2013-05-17T20:47:55"/>
    <n v="2013"/>
    <n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x v="0"/>
    <n v="1428075480"/>
    <n v="1425489613"/>
    <b v="0"/>
    <n v="11"/>
    <b v="0"/>
    <s v="publishing"/>
    <x v="10"/>
    <d v="2015-04-03T15:38:00"/>
    <d v="2015-03-04T17:20:13"/>
    <n v="2015"/>
    <n v="9"/>
  </r>
  <r>
    <n v="1495"/>
    <s v="A Magical Bildungsroman with a Female Heroine"/>
    <s v="The Adventures of Penelope Hawthorne. Part One: The Spellbook of Dracone."/>
    <x v="13"/>
    <n v="0"/>
    <x v="2"/>
    <s v="US"/>
    <x v="0"/>
    <n v="1314471431"/>
    <n v="1311879431"/>
    <b v="0"/>
    <n v="0"/>
    <b v="0"/>
    <s v="publishing"/>
    <x v="10"/>
    <d v="2011-08-27T18:57:11"/>
    <d v="2011-07-28T18:57:11"/>
    <n v="2011"/>
    <n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x v="0"/>
    <n v="1410866659"/>
    <n v="1405682659"/>
    <b v="0"/>
    <n v="0"/>
    <b v="0"/>
    <s v="publishing"/>
    <x v="10"/>
    <d v="2014-09-16T11:24:19"/>
    <d v="2014-07-18T11:24:19"/>
    <n v="2014"/>
    <n v="0"/>
  </r>
  <r>
    <n v="1497"/>
    <s v="Daddy"/>
    <s v="After 25 years apart, a father and son's reunion is less magical and more explosive as the revelations come out and the gloves come off"/>
    <x v="36"/>
    <n v="1"/>
    <x v="2"/>
    <s v="US"/>
    <x v="0"/>
    <n v="1375299780"/>
    <n v="1371655522"/>
    <b v="0"/>
    <n v="1"/>
    <b v="0"/>
    <s v="publishing"/>
    <x v="10"/>
    <d v="2013-07-31T19:43:00"/>
    <d v="2013-06-19T15:25:22"/>
    <n v="2013"/>
    <n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x v="0"/>
    <n v="1409787378"/>
    <n v="1405899378"/>
    <b v="0"/>
    <n v="3"/>
    <b v="0"/>
    <s v="publishing"/>
    <x v="10"/>
    <d v="2014-09-03T23:36:18"/>
    <d v="2014-07-20T23:36:18"/>
    <n v="2014"/>
    <n v="2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x v="0"/>
    <n v="1470355833"/>
    <n v="1465171833"/>
    <b v="0"/>
    <n v="1"/>
    <b v="0"/>
    <s v="publishing"/>
    <x v="10"/>
    <d v="2016-08-05T00:10:33"/>
    <d v="2016-06-06T00:10:33"/>
    <n v="2016"/>
    <n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x v="0"/>
    <n v="1367444557"/>
    <n v="1364852557"/>
    <b v="0"/>
    <n v="15"/>
    <b v="0"/>
    <s v="publishing"/>
    <x v="10"/>
    <d v="2013-05-01T21:42:37"/>
    <d v="2013-04-01T21:42:37"/>
    <n v="2013"/>
    <n v="25"/>
  </r>
  <r>
    <n v="1501"/>
    <s v="This is Nowhere"/>
    <s v="A hardcover book of surf, outdoor and nature photos from the British Columbia coast."/>
    <x v="263"/>
    <n v="86492"/>
    <x v="0"/>
    <s v="CA"/>
    <x v="5"/>
    <n v="1436364023"/>
    <n v="1433772023"/>
    <b v="1"/>
    <n v="885"/>
    <b v="1"/>
    <s v="photography"/>
    <x v="20"/>
    <d v="2015-07-08T14:00:23"/>
    <d v="2015-06-08T14:00:23"/>
    <n v="2015"/>
    <n v="166"/>
  </r>
  <r>
    <n v="1502"/>
    <s v="Cosmic Surgery"/>
    <s v="Cosmic Surgery is a photo book, set in the not too distant future where the world of cosmetic surgery is about to be transformed"/>
    <x v="29"/>
    <n v="22318"/>
    <x v="0"/>
    <s v="GB"/>
    <x v="1"/>
    <n v="1458943200"/>
    <n v="1456491680"/>
    <b v="1"/>
    <n v="329"/>
    <b v="1"/>
    <s v="photography"/>
    <x v="20"/>
    <d v="2016-03-25T22:00:00"/>
    <d v="2016-02-26T13:01:20"/>
    <n v="2016"/>
    <n v="101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x v="3"/>
    <n v="1477210801"/>
    <n v="1472026801"/>
    <b v="1"/>
    <n v="71"/>
    <b v="1"/>
    <s v="photography"/>
    <x v="20"/>
    <d v="2016-10-23T08:20:01"/>
    <d v="2016-08-24T08:20:01"/>
    <n v="2016"/>
    <n v="108"/>
  </r>
  <r>
    <n v="1504"/>
    <s v="RYU X RIO"/>
    <s v="A football photography book like no other about the 2014 World Cup in Brazil, by Ryu Voelkel."/>
    <x v="115"/>
    <n v="18066"/>
    <x v="0"/>
    <s v="GB"/>
    <x v="1"/>
    <n v="1402389180"/>
    <n v="1399996024"/>
    <b v="1"/>
    <n v="269"/>
    <b v="1"/>
    <s v="photography"/>
    <x v="20"/>
    <d v="2014-06-10T08:33:00"/>
    <d v="2014-05-13T15:47:04"/>
    <n v="2014"/>
    <n v="278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x v="3"/>
    <n v="1458676860"/>
    <n v="1455446303"/>
    <b v="1"/>
    <n v="345"/>
    <b v="1"/>
    <s v="photography"/>
    <x v="20"/>
    <d v="2016-03-22T20:01:00"/>
    <d v="2016-02-14T10:38:23"/>
    <n v="2016"/>
    <n v="104"/>
  </r>
  <r>
    <n v="1506"/>
    <s v="Holden Lane High School photobook"/>
    <s v="A photographic book consisting of 36 colour photographs that explore Holden Lane High School in its final state."/>
    <x v="15"/>
    <n v="1671"/>
    <x v="0"/>
    <s v="GB"/>
    <x v="1"/>
    <n v="1406227904"/>
    <n v="1403635904"/>
    <b v="1"/>
    <n v="43"/>
    <b v="1"/>
    <s v="photography"/>
    <x v="20"/>
    <d v="2014-07-24T18:51:44"/>
    <d v="2014-06-24T18:51:44"/>
    <n v="2014"/>
    <n v="11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x v="0"/>
    <n v="1273911000"/>
    <n v="1268822909"/>
    <b v="1"/>
    <n v="33"/>
    <b v="1"/>
    <s v="photography"/>
    <x v="20"/>
    <d v="2010-05-15T08:10:00"/>
    <d v="2010-03-17T10:48:29"/>
    <n v="2010"/>
    <n v="215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x v="0"/>
    <n v="1403880281"/>
    <n v="1401201881"/>
    <b v="1"/>
    <n v="211"/>
    <b v="1"/>
    <s v="photography"/>
    <x v="20"/>
    <d v="2014-06-27T14:44:41"/>
    <d v="2014-05-27T14:44:41"/>
    <n v="2014"/>
    <n v="11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x v="3"/>
    <n v="1487113140"/>
    <n v="1484570885"/>
    <b v="1"/>
    <n v="196"/>
    <b v="1"/>
    <s v="photography"/>
    <x v="20"/>
    <d v="2017-02-14T22:59:00"/>
    <d v="2017-01-16T12:48:05"/>
    <n v="2017"/>
    <n v="124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x v="1"/>
    <n v="1405761278"/>
    <n v="1403169278"/>
    <b v="1"/>
    <n v="405"/>
    <b v="1"/>
    <s v="photography"/>
    <x v="20"/>
    <d v="2014-07-19T09:14:38"/>
    <d v="2014-06-19T09:14:38"/>
    <n v="2014"/>
    <n v="101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x v="0"/>
    <n v="1447858804"/>
    <n v="1445263204"/>
    <b v="1"/>
    <n v="206"/>
    <b v="1"/>
    <s v="photography"/>
    <x v="20"/>
    <d v="2015-11-18T15:00:04"/>
    <d v="2015-10-19T14:00:04"/>
    <n v="2015"/>
    <n v="112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x v="0"/>
    <n v="1486311939"/>
    <n v="1483719939"/>
    <b v="1"/>
    <n v="335"/>
    <b v="1"/>
    <s v="photography"/>
    <x v="20"/>
    <d v="2017-02-05T16:25:39"/>
    <d v="2017-01-06T16:25:39"/>
    <n v="2017"/>
    <n v="559"/>
  </r>
  <r>
    <n v="1513"/>
    <s v="Russian Interiors"/>
    <s v="An intimate portrait of Russian women in their private spaces by late photographer Andy Rocchelli published by Cesura."/>
    <x v="6"/>
    <n v="12001.5"/>
    <x v="0"/>
    <s v="GB"/>
    <x v="1"/>
    <n v="1405523866"/>
    <n v="1402931866"/>
    <b v="1"/>
    <n v="215"/>
    <b v="1"/>
    <s v="photography"/>
    <x v="20"/>
    <d v="2014-07-16T15:17:46"/>
    <d v="2014-06-16T15:17:46"/>
    <n v="2014"/>
    <n v="150"/>
  </r>
  <r>
    <n v="1514"/>
    <s v="Racing Age"/>
    <s v="Racing Age is a documentary photography book about masters track &amp; field athletes of retirement age and older."/>
    <x v="31"/>
    <n v="26619"/>
    <x v="0"/>
    <s v="US"/>
    <x v="0"/>
    <n v="1443363640"/>
    <n v="1439907640"/>
    <b v="1"/>
    <n v="176"/>
    <b v="1"/>
    <s v="photography"/>
    <x v="20"/>
    <d v="2015-09-27T14:20:40"/>
    <d v="2015-08-18T14:20:40"/>
    <n v="2015"/>
    <n v="106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x v="8"/>
    <n v="1458104697"/>
    <n v="1455516297"/>
    <b v="1"/>
    <n v="555"/>
    <b v="1"/>
    <s v="photography"/>
    <x v="20"/>
    <d v="2016-03-16T05:04:57"/>
    <d v="2016-02-15T06:04:57"/>
    <n v="2016"/>
    <n v="1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x v="0"/>
    <n v="1475762400"/>
    <n v="1473160292"/>
    <b v="1"/>
    <n v="116"/>
    <b v="1"/>
    <s v="photography"/>
    <x v="20"/>
    <d v="2016-10-06T14:00:00"/>
    <d v="2016-09-06T11:11:32"/>
    <n v="2016"/>
    <n v="109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x v="0"/>
    <n v="1417845600"/>
    <n v="1415194553"/>
    <b v="1"/>
    <n v="615"/>
    <b v="1"/>
    <s v="photography"/>
    <x v="20"/>
    <d v="2014-12-06T06:00:00"/>
    <d v="2014-11-05T13:35:53"/>
    <n v="2014"/>
    <n v="162"/>
  </r>
  <r>
    <n v="1518"/>
    <s v="Amelia and the Animals: Photographs by Robin Schwartz"/>
    <s v="A photobook of Robin Schwartz's ongoing series with her daughter Amelia."/>
    <x v="36"/>
    <n v="30805"/>
    <x v="0"/>
    <s v="US"/>
    <x v="0"/>
    <n v="1401565252"/>
    <n v="1398973252"/>
    <b v="1"/>
    <n v="236"/>
    <b v="1"/>
    <s v="photography"/>
    <x v="20"/>
    <d v="2014-05-31T19:40:52"/>
    <d v="2014-05-01T19:40:52"/>
    <n v="2014"/>
    <n v="205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x v="0"/>
    <n v="1403301540"/>
    <n v="1400867283"/>
    <b v="1"/>
    <n v="145"/>
    <b v="1"/>
    <s v="photography"/>
    <x v="20"/>
    <d v="2014-06-20T21:59:00"/>
    <d v="2014-05-23T17:48:03"/>
    <n v="2014"/>
    <n v="103"/>
  </r>
  <r>
    <n v="1520"/>
    <s v="TULIPS"/>
    <s v="A self-published photography book by Andrew Miksys from his new series about Belarus"/>
    <x v="102"/>
    <n v="18625"/>
    <x v="0"/>
    <s v="US"/>
    <x v="0"/>
    <n v="1418961600"/>
    <n v="1415824513"/>
    <b v="1"/>
    <n v="167"/>
    <b v="1"/>
    <s v="photography"/>
    <x v="20"/>
    <d v="2014-12-19T04:00:00"/>
    <d v="2014-11-12T20:35:13"/>
    <n v="2014"/>
    <n v="10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x v="0"/>
    <n v="1465272091"/>
    <n v="1462248091"/>
    <b v="1"/>
    <n v="235"/>
    <b v="1"/>
    <s v="photography"/>
    <x v="20"/>
    <d v="2016-06-07T04:01:31"/>
    <d v="2016-05-03T04:01:31"/>
    <n v="2016"/>
    <n v="107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x v="0"/>
    <n v="1413575739"/>
    <n v="1410983739"/>
    <b v="1"/>
    <n v="452"/>
    <b v="1"/>
    <s v="photography"/>
    <x v="20"/>
    <d v="2014-10-17T19:55:39"/>
    <d v="2014-09-17T19:55:39"/>
    <n v="2014"/>
    <n v="1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x v="0"/>
    <n v="1419292800"/>
    <n v="1416592916"/>
    <b v="1"/>
    <n v="241"/>
    <b v="1"/>
    <s v="photography"/>
    <x v="20"/>
    <d v="2014-12-23T00:00:00"/>
    <d v="2014-11-21T18:01:56"/>
    <n v="2014"/>
    <n v="125"/>
  </r>
  <r>
    <n v="1524"/>
    <s v="Heath - Limited Edition Split Zine - Make 100"/>
    <s v="Limited edition split zine by photographers AdeY and Kersti K. 100 signed and hand numbered copies!"/>
    <x v="9"/>
    <n v="6210"/>
    <x v="0"/>
    <s v="SE"/>
    <x v="9"/>
    <n v="1487592090"/>
    <n v="1485000090"/>
    <b v="1"/>
    <n v="28"/>
    <b v="1"/>
    <s v="photography"/>
    <x v="20"/>
    <d v="2017-02-20T12:01:30"/>
    <d v="2017-01-21T12:01:30"/>
    <n v="2017"/>
    <n v="207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x v="0"/>
    <n v="1471539138"/>
    <n v="1468947138"/>
    <b v="1"/>
    <n v="140"/>
    <b v="1"/>
    <s v="photography"/>
    <x v="20"/>
    <d v="2016-08-18T16:52:18"/>
    <d v="2016-07-19T16:52:18"/>
    <n v="2016"/>
    <n v="174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x v="0"/>
    <n v="1453185447"/>
    <n v="1448951847"/>
    <b v="1"/>
    <n v="280"/>
    <b v="1"/>
    <s v="photography"/>
    <x v="20"/>
    <d v="2016-01-19T06:37:27"/>
    <d v="2015-12-01T06:37:27"/>
    <n v="2015"/>
    <n v="12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x v="0"/>
    <n v="1489497886"/>
    <n v="1487082286"/>
    <b v="1"/>
    <n v="70"/>
    <b v="1"/>
    <s v="photography"/>
    <x v="20"/>
    <d v="2017-03-14T13:24:46"/>
    <d v="2017-02-14T14:24:46"/>
    <n v="2017"/>
    <n v="110"/>
  </r>
  <r>
    <n v="1528"/>
    <s v="Don't Go Outside: Tokyo Street Photos"/>
    <s v="A book of street photos from around Shibuya that I've made between 2011-2016."/>
    <x v="9"/>
    <n v="8447"/>
    <x v="0"/>
    <s v="US"/>
    <x v="0"/>
    <n v="1485907200"/>
    <n v="1483292122"/>
    <b v="1"/>
    <n v="160"/>
    <b v="1"/>
    <s v="photography"/>
    <x v="20"/>
    <d v="2017-02-01T00:00:00"/>
    <d v="2017-01-01T17:35:22"/>
    <n v="2017"/>
    <n v="282"/>
  </r>
  <r>
    <n v="1529"/>
    <s v="&quot;(more than) dust.&quot; - a feminist photo book"/>
    <s v="An empowering photo book that transforms hurtful experiences into strength and solidarity."/>
    <x v="266"/>
    <n v="19129"/>
    <x v="0"/>
    <s v="US"/>
    <x v="0"/>
    <n v="1426773920"/>
    <n v="1424185520"/>
    <b v="1"/>
    <n v="141"/>
    <b v="1"/>
    <s v="photography"/>
    <x v="20"/>
    <d v="2015-03-19T14:05:20"/>
    <d v="2015-02-17T15:05:20"/>
    <n v="2015"/>
    <n v="101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x v="0"/>
    <n v="1445624695"/>
    <n v="1443464695"/>
    <b v="1"/>
    <n v="874"/>
    <b v="1"/>
    <s v="photography"/>
    <x v="20"/>
    <d v="2015-10-23T18:24:55"/>
    <d v="2015-09-28T18:24:55"/>
    <n v="2015"/>
    <n v="13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x v="0"/>
    <n v="1417402800"/>
    <n v="1414610126"/>
    <b v="1"/>
    <n v="73"/>
    <b v="1"/>
    <s v="photography"/>
    <x v="20"/>
    <d v="2014-12-01T03:00:00"/>
    <d v="2014-10-29T19:15:26"/>
    <n v="2014"/>
    <n v="176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x v="2"/>
    <n v="1455548400"/>
    <n v="1453461865"/>
    <b v="1"/>
    <n v="294"/>
    <b v="1"/>
    <s v="photography"/>
    <x v="20"/>
    <d v="2016-02-15T15:00:00"/>
    <d v="2016-01-22T11:24:25"/>
    <n v="2016"/>
    <n v="484"/>
  </r>
  <r>
    <n v="1533"/>
    <s v="The Cancer Family Book Project"/>
    <s v="This is an intimate story about a family, focusing on their love and strength in the face of mortality."/>
    <x v="101"/>
    <n v="65313"/>
    <x v="0"/>
    <s v="US"/>
    <x v="0"/>
    <n v="1462161540"/>
    <n v="1457913777"/>
    <b v="1"/>
    <n v="740"/>
    <b v="1"/>
    <s v="photography"/>
    <x v="20"/>
    <d v="2016-05-02T03:59:00"/>
    <d v="2016-03-14T00:02:57"/>
    <n v="2016"/>
    <n v="145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x v="0"/>
    <n v="1441383062"/>
    <n v="1438791062"/>
    <b v="1"/>
    <n v="369"/>
    <b v="1"/>
    <s v="photography"/>
    <x v="20"/>
    <d v="2015-09-04T16:11:02"/>
    <d v="2015-08-05T16:11:02"/>
    <n v="2015"/>
    <n v="418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x v="0"/>
    <n v="1464040800"/>
    <n v="1461527631"/>
    <b v="1"/>
    <n v="110"/>
    <b v="1"/>
    <s v="photography"/>
    <x v="20"/>
    <d v="2016-05-23T22:00:00"/>
    <d v="2016-04-24T19:53:51"/>
    <n v="2016"/>
    <n v="13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x v="0"/>
    <n v="1440702910"/>
    <n v="1438110910"/>
    <b v="1"/>
    <n v="455"/>
    <b v="1"/>
    <s v="photography"/>
    <x v="20"/>
    <d v="2015-08-27T19:15:10"/>
    <d v="2015-07-28T19:15:10"/>
    <n v="2015"/>
    <n v="25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x v="3"/>
    <n v="1470506400"/>
    <n v="1467358427"/>
    <b v="1"/>
    <n v="224"/>
    <b v="1"/>
    <s v="photography"/>
    <x v="20"/>
    <d v="2016-08-06T18:00:00"/>
    <d v="2016-07-01T07:33:47"/>
    <n v="2016"/>
    <n v="18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x v="0"/>
    <n v="1421952370"/>
    <n v="1418064370"/>
    <b v="1"/>
    <n v="46"/>
    <b v="1"/>
    <s v="photography"/>
    <x v="20"/>
    <d v="2015-01-22T18:46:10"/>
    <d v="2014-12-08T18:46:10"/>
    <n v="2014"/>
    <n v="10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x v="0"/>
    <n v="1483481019"/>
    <n v="1480629819"/>
    <b v="0"/>
    <n v="284"/>
    <b v="1"/>
    <s v="photography"/>
    <x v="20"/>
    <d v="2017-01-03T22:03:39"/>
    <d v="2016-12-01T22:03:39"/>
    <n v="2016"/>
    <n v="13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x v="0"/>
    <n v="1416964500"/>
    <n v="1414368616"/>
    <b v="1"/>
    <n v="98"/>
    <b v="1"/>
    <s v="photography"/>
    <x v="20"/>
    <d v="2014-11-26T01:15:00"/>
    <d v="2014-10-27T00:10:16"/>
    <n v="2014"/>
    <n v="118"/>
  </r>
  <r>
    <n v="1541"/>
    <s v="The Panama Canal Bridge of the Americas"/>
    <s v="My Goal is to travel across Panama with my team and capture the beauty and wildlife throughout the canal."/>
    <x v="102"/>
    <n v="6"/>
    <x v="2"/>
    <s v="US"/>
    <x v="0"/>
    <n v="1420045538"/>
    <n v="1417453538"/>
    <b v="0"/>
    <n v="2"/>
    <b v="0"/>
    <s v="photography"/>
    <x v="24"/>
    <d v="2014-12-31T17:05:38"/>
    <d v="2014-12-01T17:05:38"/>
    <n v="2014"/>
    <n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x v="5"/>
    <n v="1435708500"/>
    <n v="1434412500"/>
    <b v="0"/>
    <n v="1"/>
    <b v="0"/>
    <s v="photography"/>
    <x v="24"/>
    <d v="2015-06-30T23:55:00"/>
    <d v="2015-06-15T23:55:00"/>
    <n v="2015"/>
    <n v="4"/>
  </r>
  <r>
    <n v="1543"/>
    <s v="Sunrises in the MidWest"/>
    <s v="I plan to take pictures of the sunrise in the MidWest every day in 2015 and compile them in a slide show for distribution."/>
    <x v="268"/>
    <n v="10"/>
    <x v="2"/>
    <s v="US"/>
    <x v="0"/>
    <n v="1416662034"/>
    <n v="1414066434"/>
    <b v="0"/>
    <n v="1"/>
    <b v="0"/>
    <s v="photography"/>
    <x v="24"/>
    <d v="2014-11-22T13:13:54"/>
    <d v="2014-10-23T12:13:54"/>
    <n v="2014"/>
    <n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x v="0"/>
    <n v="1427847480"/>
    <n v="1424222024"/>
    <b v="0"/>
    <n v="0"/>
    <b v="0"/>
    <s v="photography"/>
    <x v="24"/>
    <d v="2015-04-01T00:18:00"/>
    <d v="2015-02-18T01:13:44"/>
    <n v="2015"/>
    <n v="0"/>
  </r>
  <r>
    <n v="1545"/>
    <s v="Nevada County Hearts"/>
    <s v="&quot;He will not be a wise man who does not study human hearts!&quot;_x000a_Hope in natural art, creation!"/>
    <x v="9"/>
    <n v="1"/>
    <x v="2"/>
    <s v="US"/>
    <x v="0"/>
    <n v="1425330960"/>
    <n v="1422393234"/>
    <b v="0"/>
    <n v="1"/>
    <b v="0"/>
    <s v="photography"/>
    <x v="24"/>
    <d v="2015-03-02T21:16:00"/>
    <d v="2015-01-27T21:13:54"/>
    <n v="2015"/>
    <n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x v="1"/>
    <n v="1410930399"/>
    <n v="1405746399"/>
    <b v="0"/>
    <n v="11"/>
    <b v="0"/>
    <s v="photography"/>
    <x v="24"/>
    <d v="2014-09-17T05:06:39"/>
    <d v="2014-07-19T05:06:39"/>
    <n v="2014"/>
    <n v="29"/>
  </r>
  <r>
    <n v="1547"/>
    <s v="Sound Photography"/>
    <s v="I have produced a limited number (100) of five 8x10 prints of mixed photography I would like to share with you."/>
    <x v="269"/>
    <n v="0"/>
    <x v="2"/>
    <s v="US"/>
    <x v="0"/>
    <n v="1487844882"/>
    <n v="1487240082"/>
    <b v="0"/>
    <n v="0"/>
    <b v="0"/>
    <s v="photography"/>
    <x v="24"/>
    <d v="2017-02-23T10:14:42"/>
    <d v="2017-02-16T10:14:42"/>
    <n v="2017"/>
    <n v="0"/>
  </r>
  <r>
    <n v="1548"/>
    <s v="Change the World through Color"/>
    <s v="Beauty is in the eye of the beholder and I want to inspire conservation through color."/>
    <x v="176"/>
    <n v="60"/>
    <x v="2"/>
    <s v="US"/>
    <x v="0"/>
    <n v="1447020620"/>
    <n v="1444425020"/>
    <b v="0"/>
    <n v="1"/>
    <b v="0"/>
    <s v="photography"/>
    <x v="24"/>
    <d v="2015-11-08T22:10:20"/>
    <d v="2015-10-09T21:10:20"/>
    <n v="2015"/>
    <n v="9"/>
  </r>
  <r>
    <n v="1549"/>
    <s v="2016 Calendar:  Wonders of Nature"/>
    <s v="A 2016 calendar collection of landscape and wildlife photographs from award winning photographer, Steve Marler."/>
    <x v="2"/>
    <n v="170"/>
    <x v="2"/>
    <s v="US"/>
    <x v="0"/>
    <n v="1446524159"/>
    <n v="1443928559"/>
    <b v="0"/>
    <n v="6"/>
    <b v="0"/>
    <s v="photography"/>
    <x v="24"/>
    <d v="2015-11-03T04:15:59"/>
    <d v="2015-10-04T03:15:59"/>
    <n v="2015"/>
    <n v="3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x v="1"/>
    <n v="1463050034"/>
    <n v="1460458034"/>
    <b v="0"/>
    <n v="7"/>
    <b v="0"/>
    <s v="photography"/>
    <x v="24"/>
    <d v="2016-05-12T10:47:14"/>
    <d v="2016-04-12T10:47:14"/>
    <n v="2016"/>
    <n v="13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x v="0"/>
    <n v="1432756039"/>
    <n v="1430164039"/>
    <b v="0"/>
    <n v="0"/>
    <b v="0"/>
    <s v="photography"/>
    <x v="24"/>
    <d v="2015-05-27T19:47:19"/>
    <d v="2015-04-27T19:47:19"/>
    <n v="2015"/>
    <n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x v="0"/>
    <n v="1412135940"/>
    <n v="1410366708"/>
    <b v="0"/>
    <n v="16"/>
    <b v="0"/>
    <s v="photography"/>
    <x v="24"/>
    <d v="2014-10-01T03:59:00"/>
    <d v="2014-09-10T16:31:48"/>
    <n v="2014"/>
    <n v="49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x v="0"/>
    <n v="1441176447"/>
    <n v="1438584447"/>
    <b v="0"/>
    <n v="0"/>
    <b v="0"/>
    <s v="photography"/>
    <x v="24"/>
    <d v="2015-09-02T06:47:27"/>
    <d v="2015-08-03T06:47:27"/>
    <n v="2015"/>
    <n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x v="2"/>
    <n v="1438495390"/>
    <n v="1435903390"/>
    <b v="0"/>
    <n v="0"/>
    <b v="0"/>
    <s v="photography"/>
    <x v="24"/>
    <d v="2015-08-02T06:03:10"/>
    <d v="2015-07-03T06:03:10"/>
    <n v="2015"/>
    <n v="0"/>
  </r>
  <r>
    <n v="1555"/>
    <s v="Coffee Table Book of Maine"/>
    <s v="I am traveling the coastline of Maine and will be taking pictures of all the scenery and lighthouses in the area."/>
    <x v="47"/>
    <n v="0"/>
    <x v="2"/>
    <s v="US"/>
    <x v="0"/>
    <n v="1442509200"/>
    <n v="1440513832"/>
    <b v="0"/>
    <n v="0"/>
    <b v="0"/>
    <s v="photography"/>
    <x v="24"/>
    <d v="2015-09-17T17:00:00"/>
    <d v="2015-08-25T14:43:52"/>
    <n v="2015"/>
    <n v="0"/>
  </r>
  <r>
    <n v="1556"/>
    <s v="West Canada - A Coffee Table Book"/>
    <s v="To gather a collection of photographs for a coffee table book that displays the beauty of Canada's west."/>
    <x v="15"/>
    <n v="677"/>
    <x v="2"/>
    <s v="CA"/>
    <x v="5"/>
    <n v="1467603624"/>
    <n v="1465011624"/>
    <b v="0"/>
    <n v="12"/>
    <b v="0"/>
    <s v="photography"/>
    <x v="24"/>
    <d v="2016-07-04T03:40:24"/>
    <d v="2016-06-04T03:40:24"/>
    <n v="2016"/>
    <n v="45"/>
  </r>
  <r>
    <n v="1557"/>
    <s v="Reflecting Light Photo"/>
    <s v="I have always been captivated by photography, Now I am trying to set up my own company and publish my pictures."/>
    <x v="30"/>
    <n v="100"/>
    <x v="2"/>
    <s v="US"/>
    <x v="0"/>
    <n v="1411227633"/>
    <n v="1408549233"/>
    <b v="0"/>
    <n v="1"/>
    <b v="0"/>
    <s v="photography"/>
    <x v="24"/>
    <d v="2014-09-20T15:40:33"/>
    <d v="2014-08-20T15:40:33"/>
    <n v="2014"/>
    <n v="4"/>
  </r>
  <r>
    <n v="1558"/>
    <s v="Lucy Wood's Calendar - English Countryside 2016"/>
    <s v="A large 2016 wall-calendar (A3 when open) featuring 12 stunning photographs by Lucy Wood."/>
    <x v="47"/>
    <n v="35"/>
    <x v="2"/>
    <s v="GB"/>
    <x v="1"/>
    <n v="1440763920"/>
    <n v="1435656759"/>
    <b v="0"/>
    <n v="3"/>
    <b v="0"/>
    <s v="photography"/>
    <x v="24"/>
    <d v="2015-08-28T12:12:00"/>
    <d v="2015-06-30T09:32:39"/>
    <n v="2015"/>
    <n v="5"/>
  </r>
  <r>
    <n v="1559"/>
    <s v="North Cascades Bigfoot Photo Expedition"/>
    <s v="The goal of this project is to provide scientific evidence of bigfoot in the North Cascades."/>
    <x v="36"/>
    <n v="50"/>
    <x v="2"/>
    <s v="US"/>
    <x v="0"/>
    <n v="1430270199"/>
    <n v="1428974199"/>
    <b v="0"/>
    <n v="1"/>
    <b v="0"/>
    <s v="photography"/>
    <x v="24"/>
    <d v="2015-04-29T01:16:39"/>
    <d v="2015-04-14T01:16:39"/>
    <n v="2015"/>
    <n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x v="0"/>
    <n v="1415842193"/>
    <n v="1414110593"/>
    <b v="0"/>
    <n v="4"/>
    <b v="0"/>
    <s v="photography"/>
    <x v="24"/>
    <d v="2014-11-13T01:29:53"/>
    <d v="2014-10-24T00:29:53"/>
    <n v="2014"/>
    <n v="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x v="0"/>
    <n v="1383789603"/>
    <n v="1381194003"/>
    <b v="0"/>
    <n v="1"/>
    <b v="0"/>
    <s v="publishing"/>
    <x v="25"/>
    <d v="2013-11-07T02:00:03"/>
    <d v="2013-10-08T01:00:03"/>
    <n v="2013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x v="0"/>
    <n v="1259715000"/>
    <n v="1253712916"/>
    <b v="0"/>
    <n v="0"/>
    <b v="0"/>
    <s v="publishing"/>
    <x v="25"/>
    <d v="2009-12-02T00:50:00"/>
    <d v="2009-09-23T13:35:16"/>
    <n v="2009"/>
    <n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x v="1"/>
    <n v="1394815751"/>
    <n v="1389635351"/>
    <b v="0"/>
    <n v="2"/>
    <b v="0"/>
    <s v="publishing"/>
    <x v="25"/>
    <d v="2014-03-14T16:49:11"/>
    <d v="2014-01-13T17:49:11"/>
    <n v="2014"/>
    <n v="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x v="0"/>
    <n v="1432843500"/>
    <n v="1430124509"/>
    <b v="0"/>
    <n v="1"/>
    <b v="0"/>
    <s v="publishing"/>
    <x v="25"/>
    <d v="2015-05-28T20:05:00"/>
    <d v="2015-04-27T08:48:29"/>
    <n v="2015"/>
    <n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x v="0"/>
    <n v="1307554261"/>
    <n v="1304962261"/>
    <b v="0"/>
    <n v="1"/>
    <b v="0"/>
    <s v="publishing"/>
    <x v="25"/>
    <d v="2011-06-08T17:31:01"/>
    <d v="2011-05-09T17:31:01"/>
    <n v="2011"/>
    <n v="3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x v="0"/>
    <n v="1469656800"/>
    <n v="1467151204"/>
    <b v="0"/>
    <n v="59"/>
    <b v="0"/>
    <s v="publishing"/>
    <x v="25"/>
    <d v="2016-07-27T22:00:00"/>
    <d v="2016-06-28T22:00:04"/>
    <n v="2016"/>
    <n v="21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x v="0"/>
    <n v="1392595200"/>
    <n v="1391293745"/>
    <b v="0"/>
    <n v="13"/>
    <b v="0"/>
    <s v="publishing"/>
    <x v="25"/>
    <d v="2014-02-17T00:00:00"/>
    <d v="2014-02-01T22:29:05"/>
    <n v="2014"/>
    <n v="4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x v="0"/>
    <n v="1419384585"/>
    <n v="1416360585"/>
    <b v="0"/>
    <n v="22"/>
    <b v="0"/>
    <s v="publishing"/>
    <x v="25"/>
    <d v="2014-12-24T01:29:45"/>
    <d v="2014-11-19T01:29:45"/>
    <n v="2014"/>
    <n v="14"/>
  </r>
  <r>
    <n v="1569"/>
    <s v="to be removed (Canceled)"/>
    <s v="to be removed"/>
    <x v="11"/>
    <n v="0"/>
    <x v="1"/>
    <s v="US"/>
    <x v="0"/>
    <n v="1369498714"/>
    <n v="1366906714"/>
    <b v="0"/>
    <n v="0"/>
    <b v="0"/>
    <s v="publishing"/>
    <x v="25"/>
    <d v="2013-05-25T16:18:34"/>
    <d v="2013-04-25T16:18:34"/>
    <n v="2013"/>
    <n v="0"/>
  </r>
  <r>
    <n v="1570"/>
    <s v="BEAUTIFUL DREAMERS: An Adult Coloring Book (Canceled)"/>
    <s v="A Coloring Book of Breathtaking Beauties_x000a_To Calm the Heart and Soul"/>
    <x v="12"/>
    <n v="2484"/>
    <x v="1"/>
    <s v="US"/>
    <x v="0"/>
    <n v="1460140282"/>
    <n v="1457551882"/>
    <b v="0"/>
    <n v="52"/>
    <b v="0"/>
    <s v="publishing"/>
    <x v="25"/>
    <d v="2016-04-08T18:31:22"/>
    <d v="2016-03-09T19:31:22"/>
    <n v="2016"/>
    <n v="41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x v="1"/>
    <n v="1434738483"/>
    <n v="1432146483"/>
    <b v="0"/>
    <n v="4"/>
    <b v="0"/>
    <s v="publishing"/>
    <x v="25"/>
    <d v="2015-06-19T18:28:03"/>
    <d v="2015-05-20T18:28:03"/>
    <n v="2015"/>
    <n v="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x v="1"/>
    <n v="1456703940"/>
    <n v="1454546859"/>
    <b v="0"/>
    <n v="3"/>
    <b v="0"/>
    <s v="publishing"/>
    <x v="25"/>
    <d v="2016-02-28T23:59:00"/>
    <d v="2016-02-04T00:47:39"/>
    <n v="2016"/>
    <n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x v="5"/>
    <n v="1491019140"/>
    <n v="1487548802"/>
    <b v="0"/>
    <n v="3"/>
    <b v="0"/>
    <s v="publishing"/>
    <x v="25"/>
    <d v="2017-04-01T03:59:00"/>
    <d v="2017-02-20T00:00:02"/>
    <n v="2017"/>
    <n v="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x v="0"/>
    <n v="1424211329"/>
    <n v="1421187329"/>
    <b v="0"/>
    <n v="6"/>
    <b v="0"/>
    <s v="publishing"/>
    <x v="25"/>
    <d v="2015-02-17T22:15:29"/>
    <d v="2015-01-13T22:15:29"/>
    <n v="2015"/>
    <n v="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x v="0"/>
    <n v="1404909296"/>
    <n v="1402317296"/>
    <b v="0"/>
    <n v="35"/>
    <b v="0"/>
    <s v="publishing"/>
    <x v="25"/>
    <d v="2014-07-09T12:34:56"/>
    <d v="2014-06-09T12:34:56"/>
    <n v="2014"/>
    <n v="23"/>
  </r>
  <r>
    <n v="1576"/>
    <s v="The Obsessive Line Collection (Canceled)"/>
    <s v="For the publication of my first 3 books: an Art book, a graphic novel, and a coloring book"/>
    <x v="10"/>
    <n v="650"/>
    <x v="1"/>
    <s v="US"/>
    <x v="0"/>
    <n v="1435698368"/>
    <n v="1431810368"/>
    <b v="0"/>
    <n v="10"/>
    <b v="0"/>
    <s v="publishing"/>
    <x v="25"/>
    <d v="2015-06-30T21:06:08"/>
    <d v="2015-05-16T21:06:08"/>
    <n v="2015"/>
    <n v="13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x v="0"/>
    <n v="1343161248"/>
    <n v="1337977248"/>
    <b v="0"/>
    <n v="2"/>
    <b v="0"/>
    <s v="publishing"/>
    <x v="25"/>
    <d v="2012-07-24T20:20:48"/>
    <d v="2012-05-25T20:20:48"/>
    <n v="2012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x v="0"/>
    <n v="1283392800"/>
    <n v="1281317691"/>
    <b v="0"/>
    <n v="4"/>
    <b v="0"/>
    <s v="publishing"/>
    <x v="25"/>
    <d v="2010-09-02T02:00:00"/>
    <d v="2010-08-09T01:34:51"/>
    <n v="2010"/>
    <n v="11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x v="0"/>
    <n v="1377734091"/>
    <n v="1374882891"/>
    <b v="0"/>
    <n v="2"/>
    <b v="0"/>
    <s v="publishing"/>
    <x v="25"/>
    <d v="2013-08-28T23:54:51"/>
    <d v="2013-07-26T23:54:51"/>
    <n v="2013"/>
    <n v="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x v="0"/>
    <n v="1337562726"/>
    <n v="1332378726"/>
    <b v="0"/>
    <n v="0"/>
    <b v="0"/>
    <s v="publishing"/>
    <x v="25"/>
    <d v="2012-05-21T01:12:06"/>
    <d v="2012-03-22T01:12:06"/>
    <n v="2012"/>
    <n v="0"/>
  </r>
  <r>
    <n v="1581"/>
    <s v="The Sharper Image"/>
    <s v="Photographic canvas prints depicting different scenes from around the globe, including local images taken in Sussex England."/>
    <x v="28"/>
    <n v="5"/>
    <x v="2"/>
    <s v="GB"/>
    <x v="1"/>
    <n v="1450521990"/>
    <n v="1447757190"/>
    <b v="0"/>
    <n v="1"/>
    <b v="0"/>
    <s v="photography"/>
    <x v="26"/>
    <d v="2015-12-19T10:46:30"/>
    <d v="2015-11-17T10:46:30"/>
    <n v="2015"/>
    <n v="1"/>
  </r>
  <r>
    <n v="1582"/>
    <s v="Scenes from New Orleans"/>
    <s v="I create canvas prints of images from in and around New Orleans"/>
    <x v="28"/>
    <n v="93"/>
    <x v="2"/>
    <s v="US"/>
    <x v="0"/>
    <n v="1445894400"/>
    <n v="1440961053"/>
    <b v="0"/>
    <n v="3"/>
    <b v="0"/>
    <s v="photography"/>
    <x v="26"/>
    <d v="2015-10-26T21:20:00"/>
    <d v="2015-08-30T18:57:33"/>
    <n v="2015"/>
    <n v="9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x v="1"/>
    <n v="1411681391"/>
    <n v="1409089391"/>
    <b v="0"/>
    <n v="1"/>
    <b v="0"/>
    <s v="photography"/>
    <x v="26"/>
    <d v="2014-09-25T21:43:11"/>
    <d v="2014-08-26T21:43:11"/>
    <n v="2014"/>
    <n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x v="0"/>
    <n v="1401464101"/>
    <n v="1400600101"/>
    <b v="0"/>
    <n v="0"/>
    <b v="0"/>
    <s v="photography"/>
    <x v="26"/>
    <d v="2014-05-30T15:35:01"/>
    <d v="2014-05-20T15:35:01"/>
    <n v="2014"/>
    <n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x v="5"/>
    <n v="1482663600"/>
    <n v="1480800568"/>
    <b v="0"/>
    <n v="12"/>
    <b v="0"/>
    <s v="photography"/>
    <x v="26"/>
    <d v="2016-12-25T11:00:00"/>
    <d v="2016-12-03T21:29:28"/>
    <n v="2016"/>
    <n v="79"/>
  </r>
  <r>
    <n v="1586"/>
    <s v="Missouri In Pictures"/>
    <s v="Show the world the beauty that is in all of our back yards!"/>
    <x v="15"/>
    <n v="0"/>
    <x v="2"/>
    <s v="US"/>
    <x v="0"/>
    <n v="1428197422"/>
    <n v="1425609022"/>
    <b v="0"/>
    <n v="0"/>
    <b v="0"/>
    <s v="photography"/>
    <x v="26"/>
    <d v="2015-04-05T01:30:22"/>
    <d v="2015-03-06T02:30:22"/>
    <n v="2015"/>
    <n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x v="0"/>
    <n v="1418510965"/>
    <n v="1415918965"/>
    <b v="0"/>
    <n v="1"/>
    <b v="0"/>
    <s v="photography"/>
    <x v="26"/>
    <d v="2014-12-13T22:49:25"/>
    <d v="2014-11-13T22:49:25"/>
    <n v="2014"/>
    <n v="0"/>
  </r>
  <r>
    <n v="1588"/>
    <s v="The Right Side of Texas"/>
    <s v="Southeast Texas as seen through the lens of a cell phone camera"/>
    <x v="274"/>
    <n v="0"/>
    <x v="2"/>
    <s v="US"/>
    <x v="0"/>
    <n v="1422735120"/>
    <n v="1420091999"/>
    <b v="0"/>
    <n v="0"/>
    <b v="0"/>
    <s v="photography"/>
    <x v="26"/>
    <d v="2015-01-31T20:12:00"/>
    <d v="2015-01-01T05:59:59"/>
    <n v="2015"/>
    <n v="0"/>
  </r>
  <r>
    <n v="1589"/>
    <s v="A Side Of The World In Canvas"/>
    <s v="I want to be able to have my own photography inside a canvas and have it be displayed everywhere."/>
    <x v="38"/>
    <n v="0"/>
    <x v="2"/>
    <s v="US"/>
    <x v="0"/>
    <n v="1444433886"/>
    <n v="1441841886"/>
    <b v="0"/>
    <n v="0"/>
    <b v="0"/>
    <s v="photography"/>
    <x v="26"/>
    <d v="2015-10-09T23:38:06"/>
    <d v="2015-09-09T23:38:06"/>
    <n v="2015"/>
    <n v="0"/>
  </r>
  <r>
    <n v="1590"/>
    <s v="An Italian Adventure"/>
    <s v="Discover Italy through photography."/>
    <x v="127"/>
    <n v="1020"/>
    <x v="2"/>
    <s v="IT"/>
    <x v="3"/>
    <n v="1443040464"/>
    <n v="1440448464"/>
    <b v="0"/>
    <n v="2"/>
    <b v="0"/>
    <s v="photography"/>
    <x v="26"/>
    <d v="2015-09-23T20:34:24"/>
    <d v="2015-08-24T20:34:24"/>
    <n v="2015"/>
    <n v="2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x v="1"/>
    <n v="1459700741"/>
    <n v="1457112341"/>
    <b v="0"/>
    <n v="92"/>
    <b v="0"/>
    <s v="photography"/>
    <x v="26"/>
    <d v="2016-04-03T16:25:41"/>
    <d v="2016-03-04T17:25:41"/>
    <n v="2016"/>
    <n v="29"/>
  </r>
  <r>
    <n v="1592"/>
    <s v="The Views of Pittsburgh"/>
    <s v="A portfolio collage of beautiful pictures of authentic Pittsburgh locations and scenery."/>
    <x v="251"/>
    <n v="0"/>
    <x v="2"/>
    <s v="US"/>
    <x v="0"/>
    <n v="1427503485"/>
    <n v="1423619085"/>
    <b v="0"/>
    <n v="0"/>
    <b v="0"/>
    <s v="photography"/>
    <x v="26"/>
    <d v="2015-03-28T00:44:45"/>
    <d v="2015-02-11T01:44:45"/>
    <n v="2015"/>
    <n v="0"/>
  </r>
  <r>
    <n v="1593"/>
    <s v="Picturing Italy"/>
    <s v="A trip to fulfill a dream of capturing the wonders and history of ancient Italy in person."/>
    <x v="29"/>
    <n v="3"/>
    <x v="2"/>
    <s v="US"/>
    <x v="0"/>
    <n v="1425154655"/>
    <n v="1422562655"/>
    <b v="0"/>
    <n v="3"/>
    <b v="0"/>
    <s v="photography"/>
    <x v="26"/>
    <d v="2015-02-28T20:17:35"/>
    <d v="2015-01-29T20:17:35"/>
    <n v="2015"/>
    <n v="0"/>
  </r>
  <r>
    <n v="1594"/>
    <s v="Scenes and Things from New Orleans"/>
    <s v="I photograph my love of New Orleans, create canvases and share those memories with you."/>
    <x v="28"/>
    <n v="205"/>
    <x v="2"/>
    <s v="US"/>
    <x v="0"/>
    <n v="1463329260"/>
    <n v="1458147982"/>
    <b v="0"/>
    <n v="10"/>
    <b v="0"/>
    <s v="photography"/>
    <x v="26"/>
    <d v="2016-05-15T16:21:00"/>
    <d v="2016-03-16T17:06:22"/>
    <n v="2016"/>
    <n v="21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x v="0"/>
    <n v="1403122380"/>
    <n v="1400634728"/>
    <b v="0"/>
    <n v="7"/>
    <b v="0"/>
    <s v="photography"/>
    <x v="26"/>
    <d v="2014-06-18T20:13:00"/>
    <d v="2014-05-21T01:12:08"/>
    <n v="2014"/>
    <n v="0"/>
  </r>
  <r>
    <n v="1596"/>
    <s v="The Town We Live In"/>
    <s v="London is beautiful. I want to create a book of stunning images from in and around our great city"/>
    <x v="53"/>
    <n v="75"/>
    <x v="2"/>
    <s v="GB"/>
    <x v="1"/>
    <n v="1418469569"/>
    <n v="1414577969"/>
    <b v="0"/>
    <n v="3"/>
    <b v="0"/>
    <s v="photography"/>
    <x v="26"/>
    <d v="2014-12-13T11:19:29"/>
    <d v="2014-10-29T10:19:29"/>
    <n v="2014"/>
    <n v="2"/>
  </r>
  <r>
    <n v="1597"/>
    <s v="Vacation Days in Big Bear"/>
    <s v="We're starting up a new an improved way to do vacation rental management, but we need some funding to kick start it!"/>
    <x v="36"/>
    <n v="0"/>
    <x v="2"/>
    <s v="US"/>
    <x v="0"/>
    <n v="1474360197"/>
    <n v="1471768197"/>
    <b v="0"/>
    <n v="0"/>
    <b v="0"/>
    <s v="photography"/>
    <x v="26"/>
    <d v="2016-09-20T08:29:57"/>
    <d v="2016-08-21T08:29:57"/>
    <n v="2016"/>
    <n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x v="0"/>
    <n v="1437926458"/>
    <n v="1432742458"/>
    <b v="0"/>
    <n v="1"/>
    <b v="0"/>
    <s v="photography"/>
    <x v="26"/>
    <d v="2015-07-26T16:00:58"/>
    <d v="2015-05-27T16:00:58"/>
    <n v="2015"/>
    <n v="0"/>
  </r>
  <r>
    <n v="1599"/>
    <s v="The Londoner: Prints &amp; Canvas"/>
    <s v="A London photographer trekking 5,895m up Africa's Mount Kilimanjaro to pursue and enrich a career."/>
    <x v="2"/>
    <n v="0"/>
    <x v="2"/>
    <s v="GB"/>
    <x v="1"/>
    <n v="1460116576"/>
    <n v="1457528176"/>
    <b v="0"/>
    <n v="0"/>
    <b v="0"/>
    <s v="photography"/>
    <x v="26"/>
    <d v="2016-04-08T11:56:16"/>
    <d v="2016-03-09T12:56:16"/>
    <n v="2016"/>
    <n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x v="0"/>
    <n v="1405401060"/>
    <n v="1401585752"/>
    <b v="0"/>
    <n v="9"/>
    <b v="0"/>
    <s v="photography"/>
    <x v="26"/>
    <d v="2014-07-15T05:11:00"/>
    <d v="2014-06-01T01:22:32"/>
    <n v="2014"/>
    <n v="7"/>
  </r>
  <r>
    <n v="1601"/>
    <s v="Release Soundzero's Debut Album!"/>
    <s v="We're so close to releasing our long-awaited debut album! A little help will go a long way... let's do this!"/>
    <x v="30"/>
    <n v="2706.23"/>
    <x v="0"/>
    <s v="US"/>
    <x v="0"/>
    <n v="1304561633"/>
    <n v="1301969633"/>
    <b v="0"/>
    <n v="56"/>
    <b v="1"/>
    <s v="music"/>
    <x v="11"/>
    <d v="2011-05-05T02:13:53"/>
    <d v="2011-04-05T02:13:53"/>
    <n v="2011"/>
    <n v="108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x v="0"/>
    <n v="1318633200"/>
    <n v="1314947317"/>
    <b v="0"/>
    <n v="32"/>
    <b v="1"/>
    <s v="music"/>
    <x v="11"/>
    <d v="2011-10-14T23:00:00"/>
    <d v="2011-09-02T07:08:37"/>
    <n v="2011"/>
    <n v="100"/>
  </r>
  <r>
    <n v="1603"/>
    <s v="Max's First Solo Album!"/>
    <s v="An exercise in the wild and dangerous world of solo musicianship by Maxwell D Feinstein."/>
    <x v="13"/>
    <n v="2000.66"/>
    <x v="0"/>
    <s v="US"/>
    <x v="0"/>
    <n v="1327723459"/>
    <n v="1322539459"/>
    <b v="0"/>
    <n v="30"/>
    <b v="1"/>
    <s v="music"/>
    <x v="11"/>
    <d v="2012-01-28T04:04:19"/>
    <d v="2011-11-29T04:04:19"/>
    <n v="2011"/>
    <n v="1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x v="0"/>
    <n v="1332011835"/>
    <n v="1328559435"/>
    <b v="0"/>
    <n v="70"/>
    <b v="1"/>
    <s v="music"/>
    <x v="11"/>
    <d v="2012-03-17T19:17:15"/>
    <d v="2012-02-06T20:17:15"/>
    <n v="2012"/>
    <n v="122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x v="0"/>
    <n v="1312182000"/>
    <n v="1311380313"/>
    <b v="0"/>
    <n v="44"/>
    <b v="1"/>
    <s v="music"/>
    <x v="11"/>
    <d v="2011-08-01T07:00:00"/>
    <d v="2011-07-23T00:18:33"/>
    <n v="2011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x v="0"/>
    <n v="1300930838"/>
    <n v="1293158438"/>
    <b v="0"/>
    <n v="92"/>
    <b v="1"/>
    <s v="music"/>
    <x v="11"/>
    <d v="2011-03-24T01:40:38"/>
    <d v="2010-12-24T02:40:38"/>
    <n v="2010"/>
    <n v="101"/>
  </r>
  <r>
    <n v="1607"/>
    <s v="New Tour Bus for The Slants"/>
    <s v="The world's only all-Asian American dance rock band, The Slants, needs a bus to tour cons, shows, and festivals."/>
    <x v="3"/>
    <n v="14511"/>
    <x v="0"/>
    <s v="US"/>
    <x v="0"/>
    <n v="1339701851"/>
    <n v="1337887451"/>
    <b v="0"/>
    <n v="205"/>
    <b v="1"/>
    <s v="music"/>
    <x v="11"/>
    <d v="2012-06-14T19:24:11"/>
    <d v="2012-05-24T19:24:11"/>
    <n v="2012"/>
    <n v="14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x v="0"/>
    <n v="1388553960"/>
    <n v="1385754986"/>
    <b v="0"/>
    <n v="23"/>
    <b v="1"/>
    <s v="music"/>
    <x v="11"/>
    <d v="2014-01-01T05:26:00"/>
    <d v="2013-11-29T19:56:26"/>
    <n v="2013"/>
    <n v="10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x v="0"/>
    <n v="1320220800"/>
    <n v="1315612909"/>
    <b v="0"/>
    <n v="4"/>
    <b v="1"/>
    <s v="music"/>
    <x v="11"/>
    <d v="2011-11-02T08:00:00"/>
    <d v="2011-09-10T00:01:49"/>
    <n v="2011"/>
    <n v="118"/>
  </r>
  <r>
    <n v="1610"/>
    <s v="So The Story Goes: The New Album by &quot;Just Joe&quot; Altier"/>
    <s v="So The Story Goes is the upcoming album from &quot;Just Joe&quot; Altier."/>
    <x v="13"/>
    <n v="5437"/>
    <x v="0"/>
    <s v="US"/>
    <x v="0"/>
    <n v="1355609510"/>
    <n v="1353017510"/>
    <b v="0"/>
    <n v="112"/>
    <b v="1"/>
    <s v="music"/>
    <x v="11"/>
    <d v="2012-12-15T22:11:50"/>
    <d v="2012-11-15T22:11:50"/>
    <n v="2012"/>
    <n v="272"/>
  </r>
  <r>
    <n v="1611"/>
    <s v="Skelton-Luns CD/7&quot;             No Big Deal."/>
    <s v="Skelton-Luns CD/7&quot; No Big Deal."/>
    <x v="134"/>
    <n v="1001"/>
    <x v="0"/>
    <s v="US"/>
    <x v="0"/>
    <n v="1370390432"/>
    <n v="1368576032"/>
    <b v="0"/>
    <n v="27"/>
    <b v="1"/>
    <s v="music"/>
    <x v="11"/>
    <d v="2013-06-05T00:00:32"/>
    <d v="2013-05-15T00:00:32"/>
    <n v="2013"/>
    <n v="125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x v="0"/>
    <n v="1357160384"/>
    <n v="1354568384"/>
    <b v="0"/>
    <n v="11"/>
    <b v="1"/>
    <s v="music"/>
    <x v="11"/>
    <d v="2013-01-02T20:59:44"/>
    <d v="2012-12-03T20:59:44"/>
    <n v="2012"/>
    <n v="11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x v="0"/>
    <n v="1342921202"/>
    <n v="1340329202"/>
    <b v="0"/>
    <n v="26"/>
    <b v="1"/>
    <s v="music"/>
    <x v="11"/>
    <d v="2012-07-22T01:40:02"/>
    <d v="2012-06-22T01:40:02"/>
    <n v="2012"/>
    <n v="1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x v="0"/>
    <n v="1407085200"/>
    <n v="1401924769"/>
    <b v="0"/>
    <n v="77"/>
    <b v="1"/>
    <s v="music"/>
    <x v="11"/>
    <d v="2014-08-03T17:00:00"/>
    <d v="2014-06-04T23:32:49"/>
    <n v="2014"/>
    <n v="10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x v="0"/>
    <n v="1323742396"/>
    <n v="1319850796"/>
    <b v="0"/>
    <n v="136"/>
    <b v="1"/>
    <s v="music"/>
    <x v="11"/>
    <d v="2011-12-13T02:13:16"/>
    <d v="2011-10-29T01:13:16"/>
    <n v="2011"/>
    <n v="114"/>
  </r>
  <r>
    <n v="1616"/>
    <s v="Aly Jados: the New EP rOckNrOLLa"/>
    <s v="HELP! We don't have much time.....Join Aly Jados in making her new EP a reality before the world ends!!!!"/>
    <x v="3"/>
    <n v="10420"/>
    <x v="0"/>
    <s v="US"/>
    <x v="0"/>
    <n v="1353621600"/>
    <n v="1350061821"/>
    <b v="0"/>
    <n v="157"/>
    <b v="1"/>
    <s v="music"/>
    <x v="11"/>
    <d v="2012-11-22T22:00:00"/>
    <d v="2012-10-12T17:10:21"/>
    <n v="2012"/>
    <n v="104"/>
  </r>
  <r>
    <n v="1617"/>
    <s v="The Coffis Brothers 2nd Album!"/>
    <s v="The Coffis Brothers &amp;The Mountain Men are recording a brand new full length record."/>
    <x v="39"/>
    <n v="10210"/>
    <x v="0"/>
    <s v="US"/>
    <x v="0"/>
    <n v="1383332400"/>
    <n v="1380470188"/>
    <b v="0"/>
    <n v="158"/>
    <b v="1"/>
    <s v="music"/>
    <x v="11"/>
    <d v="2013-11-01T19:00:00"/>
    <d v="2013-09-29T15:56:28"/>
    <n v="2013"/>
    <n v="146"/>
  </r>
  <r>
    <n v="1618"/>
    <s v="Janus Word Album"/>
    <s v="Janus Word combines hard rock with melodic acoustic music for a unique and awesome sound."/>
    <x v="15"/>
    <n v="1576"/>
    <x v="0"/>
    <s v="US"/>
    <x v="0"/>
    <n v="1362757335"/>
    <n v="1359301335"/>
    <b v="0"/>
    <n v="27"/>
    <b v="1"/>
    <s v="music"/>
    <x v="11"/>
    <d v="2013-03-08T15:42:15"/>
    <d v="2013-01-27T15:42:15"/>
    <n v="2013"/>
    <n v="10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x v="0"/>
    <n v="1410755286"/>
    <n v="1408940886"/>
    <b v="0"/>
    <n v="23"/>
    <b v="1"/>
    <s v="music"/>
    <x v="11"/>
    <d v="2014-09-15T04:28:06"/>
    <d v="2014-08-25T04:28:06"/>
    <n v="2014"/>
    <n v="133"/>
  </r>
  <r>
    <n v="1620"/>
    <s v="Kickstart my music career with 300 CDs"/>
    <s v="Kickstarting my music career with 300 hard copy CDs of my first release."/>
    <x v="28"/>
    <n v="1130"/>
    <x v="0"/>
    <s v="US"/>
    <x v="0"/>
    <n v="1361606940"/>
    <n v="1361002140"/>
    <b v="0"/>
    <n v="17"/>
    <b v="1"/>
    <s v="music"/>
    <x v="11"/>
    <d v="2013-02-23T08:09:00"/>
    <d v="2013-02-16T08:09:00"/>
    <n v="2013"/>
    <n v="113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x v="0"/>
    <n v="1338177540"/>
    <n v="1333550015"/>
    <b v="0"/>
    <n v="37"/>
    <b v="1"/>
    <s v="music"/>
    <x v="11"/>
    <d v="2012-05-28T03:59:00"/>
    <d v="2012-04-04T14:33:35"/>
    <n v="2012"/>
    <n v="1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x v="0"/>
    <n v="1418803140"/>
    <n v="1415343874"/>
    <b v="0"/>
    <n v="65"/>
    <b v="1"/>
    <s v="music"/>
    <x v="11"/>
    <d v="2014-12-17T07:59:00"/>
    <d v="2014-11-07T07:04:34"/>
    <n v="2014"/>
    <n v="10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x v="1"/>
    <n v="1377621089"/>
    <n v="1372437089"/>
    <b v="0"/>
    <n v="18"/>
    <b v="1"/>
    <s v="music"/>
    <x v="11"/>
    <d v="2013-08-27T16:31:29"/>
    <d v="2013-06-28T16:31:29"/>
    <n v="2013"/>
    <n v="101"/>
  </r>
  <r>
    <n v="1624"/>
    <s v="Joey De Noble needs YOUR help!"/>
    <s v="Joey De Noble is raising money to help record his latest music, and he wants YOU to be a part of it!"/>
    <x v="28"/>
    <n v="1180"/>
    <x v="0"/>
    <s v="US"/>
    <x v="0"/>
    <n v="1357721335"/>
    <n v="1354265335"/>
    <b v="0"/>
    <n v="25"/>
    <b v="1"/>
    <s v="music"/>
    <x v="11"/>
    <d v="2013-01-09T08:48:55"/>
    <d v="2012-11-30T08:48:55"/>
    <n v="2012"/>
    <n v="118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x v="0"/>
    <n v="1347382053"/>
    <n v="1344962853"/>
    <b v="0"/>
    <n v="104"/>
    <b v="1"/>
    <s v="music"/>
    <x v="11"/>
    <d v="2012-09-11T16:47:33"/>
    <d v="2012-08-14T16:47:33"/>
    <n v="2012"/>
    <n v="15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x v="0"/>
    <n v="1385932867"/>
    <n v="1383337267"/>
    <b v="0"/>
    <n v="108"/>
    <b v="1"/>
    <s v="music"/>
    <x v="11"/>
    <d v="2013-12-01T21:21:07"/>
    <d v="2013-11-01T20:21:07"/>
    <n v="2013"/>
    <n v="10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x v="0"/>
    <n v="1353905940"/>
    <n v="1351011489"/>
    <b v="0"/>
    <n v="38"/>
    <b v="1"/>
    <s v="music"/>
    <x v="11"/>
    <d v="2012-11-26T04:59:00"/>
    <d v="2012-10-23T16:58:09"/>
    <n v="2012"/>
    <n v="117"/>
  </r>
  <r>
    <n v="1628"/>
    <s v="&quot;Songs for Tsippora&quot; Byronâ€™s DEBUT EP"/>
    <s v="Original Jewish rock music on human relationships and identity"/>
    <x v="23"/>
    <n v="4037"/>
    <x v="0"/>
    <s v="US"/>
    <x v="0"/>
    <n v="1403026882"/>
    <n v="1400175682"/>
    <b v="0"/>
    <n v="88"/>
    <b v="1"/>
    <s v="music"/>
    <x v="11"/>
    <d v="2014-06-17T17:41:22"/>
    <d v="2014-05-15T17:41:22"/>
    <n v="2014"/>
    <n v="101"/>
  </r>
  <r>
    <n v="1629"/>
    <s v="Off The Turnpike | A Loud New Way to Release Loud New Music"/>
    <s v="Help Off The Turnpike release new music, and set fire to everything!"/>
    <x v="12"/>
    <n v="6220"/>
    <x v="0"/>
    <s v="US"/>
    <x v="0"/>
    <n v="1392929333"/>
    <n v="1389041333"/>
    <b v="0"/>
    <n v="82"/>
    <b v="1"/>
    <s v="music"/>
    <x v="11"/>
    <d v="2014-02-20T20:48:53"/>
    <d v="2014-01-06T20:48:53"/>
    <n v="2014"/>
    <n v="10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x v="0"/>
    <n v="1330671540"/>
    <n v="1328040375"/>
    <b v="0"/>
    <n v="126"/>
    <b v="1"/>
    <s v="music"/>
    <x v="11"/>
    <d v="2012-03-02T06:59:00"/>
    <d v="2012-01-31T20:06:15"/>
    <n v="2012"/>
    <n v="26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x v="0"/>
    <n v="1350074261"/>
    <n v="1347482261"/>
    <b v="0"/>
    <n v="133"/>
    <b v="1"/>
    <s v="music"/>
    <x v="11"/>
    <d v="2012-10-12T20:37:41"/>
    <d v="2012-09-12T20:37:41"/>
    <n v="2012"/>
    <n v="156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x v="0"/>
    <n v="1316851854"/>
    <n v="1311667854"/>
    <b v="0"/>
    <n v="47"/>
    <b v="1"/>
    <s v="music"/>
    <x v="11"/>
    <d v="2011-09-24T08:10:54"/>
    <d v="2011-07-26T08:10:54"/>
    <n v="2011"/>
    <n v="102"/>
  </r>
  <r>
    <n v="1633"/>
    <s v="ELIZABETH REX"/>
    <s v="We are a four piece rock band that has played shows in and around NYC including Mercury Lounge.  Two of our members are now in LA."/>
    <x v="3"/>
    <n v="10000"/>
    <x v="0"/>
    <s v="US"/>
    <x v="0"/>
    <n v="1326690000"/>
    <n v="1324329156"/>
    <b v="0"/>
    <n v="58"/>
    <b v="1"/>
    <s v="music"/>
    <x v="11"/>
    <d v="2012-01-16T05:00:00"/>
    <d v="2011-12-19T21:12:36"/>
    <n v="2011"/>
    <n v="100"/>
  </r>
  <r>
    <n v="1634"/>
    <s v="RUBEDO: Debut Full Length Album"/>
    <s v="Recording Debut  Album w/ Producer Ikey Owens from Free Moral Agents/ The Mars Volta"/>
    <x v="13"/>
    <n v="2010"/>
    <x v="0"/>
    <s v="US"/>
    <x v="0"/>
    <n v="1306994340"/>
    <n v="1303706001"/>
    <b v="0"/>
    <n v="32"/>
    <b v="1"/>
    <s v="music"/>
    <x v="11"/>
    <d v="2011-06-02T05:59:00"/>
    <d v="2011-04-25T04:33:21"/>
    <n v="2011"/>
    <n v="10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x v="0"/>
    <n v="1468270261"/>
    <n v="1463086261"/>
    <b v="0"/>
    <n v="37"/>
    <b v="1"/>
    <s v="music"/>
    <x v="11"/>
    <d v="2016-07-11T20:51:01"/>
    <d v="2016-05-12T20:51:01"/>
    <n v="2016"/>
    <n v="12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x v="0"/>
    <n v="1307851200"/>
    <n v="1304129088"/>
    <b v="0"/>
    <n v="87"/>
    <b v="1"/>
    <s v="music"/>
    <x v="11"/>
    <d v="2011-06-12T04:00:00"/>
    <d v="2011-04-30T02:04:48"/>
    <n v="2011"/>
    <n v="104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x v="0"/>
    <n v="1262302740"/>
    <n v="1257444140"/>
    <b v="0"/>
    <n v="15"/>
    <b v="1"/>
    <s v="music"/>
    <x v="11"/>
    <d v="2009-12-31T23:39:00"/>
    <d v="2009-11-05T18:02:20"/>
    <n v="2009"/>
    <n v="104"/>
  </r>
  <r>
    <n v="1638"/>
    <s v="Avenues EP 2013"/>
    <s v="Avenues will be going in to the studio to record a new EP with Matt Allison!"/>
    <x v="28"/>
    <n v="1050"/>
    <x v="0"/>
    <s v="US"/>
    <x v="0"/>
    <n v="1362086700"/>
    <n v="1358180968"/>
    <b v="0"/>
    <n v="27"/>
    <b v="1"/>
    <s v="music"/>
    <x v="11"/>
    <d v="2013-02-28T21:25:00"/>
    <d v="2013-01-14T16:29:28"/>
    <n v="2013"/>
    <n v="105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x v="0"/>
    <n v="1330789165"/>
    <n v="1328197165"/>
    <b v="0"/>
    <n v="19"/>
    <b v="1"/>
    <s v="music"/>
    <x v="11"/>
    <d v="2012-03-03T15:39:25"/>
    <d v="2012-02-02T15:39:25"/>
    <n v="2012"/>
    <n v="10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x v="0"/>
    <n v="1280800740"/>
    <n v="1279603955"/>
    <b v="0"/>
    <n v="17"/>
    <b v="1"/>
    <s v="music"/>
    <x v="11"/>
    <d v="2010-08-03T01:59:00"/>
    <d v="2010-07-20T05:32:35"/>
    <n v="2010"/>
    <n v="170"/>
  </r>
  <r>
    <n v="1641"/>
    <s v="Tanya Dartson- Run for Your Life music video"/>
    <s v="Music Video For Upbeat and Inspiring Song - Run For Your Life"/>
    <x v="30"/>
    <n v="2535"/>
    <x v="0"/>
    <s v="US"/>
    <x v="0"/>
    <n v="1418998744"/>
    <n v="1416406744"/>
    <b v="0"/>
    <n v="26"/>
    <b v="1"/>
    <s v="music"/>
    <x v="27"/>
    <d v="2014-12-19T14:19:04"/>
    <d v="2014-11-19T14:19:04"/>
    <n v="2014"/>
    <n v="10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x v="0"/>
    <n v="1308011727"/>
    <n v="1306283727"/>
    <b v="0"/>
    <n v="28"/>
    <b v="1"/>
    <s v="music"/>
    <x v="27"/>
    <d v="2011-06-14T00:35:27"/>
    <d v="2011-05-25T00:35:27"/>
    <n v="2011"/>
    <n v="100"/>
  </r>
  <r>
    <n v="1643"/>
    <s v="This Is All Now's Brand New Album!!"/>
    <s v="This Is All Now is putting out a brand new record, and we need YOUR help to do it!"/>
    <x v="10"/>
    <n v="6235"/>
    <x v="0"/>
    <s v="US"/>
    <x v="0"/>
    <n v="1348516012"/>
    <n v="1345924012"/>
    <b v="0"/>
    <n v="37"/>
    <b v="1"/>
    <s v="music"/>
    <x v="27"/>
    <d v="2012-09-24T19:46:52"/>
    <d v="2012-08-25T19:46:52"/>
    <n v="2012"/>
    <n v="12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x v="0"/>
    <n v="1353551160"/>
    <n v="1348363560"/>
    <b v="0"/>
    <n v="128"/>
    <b v="1"/>
    <s v="music"/>
    <x v="27"/>
    <d v="2012-11-22T02:26:00"/>
    <d v="2012-09-23T01:26:00"/>
    <n v="2012"/>
    <n v="11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x v="0"/>
    <n v="1379515740"/>
    <n v="1378306140"/>
    <b v="0"/>
    <n v="10"/>
    <b v="1"/>
    <s v="music"/>
    <x v="27"/>
    <d v="2013-09-18T14:49:00"/>
    <d v="2013-09-04T14:49:00"/>
    <n v="2013"/>
    <n v="111"/>
  </r>
  <r>
    <n v="1646"/>
    <s v="MADAM Album"/>
    <s v="Album 3 funds.We have 13 amazing songs ready to go . a fantastic engineer to mix them, James Aparicio(Depeche Mode/Liars.We need you xx"/>
    <x v="13"/>
    <n v="2204"/>
    <x v="0"/>
    <s v="GB"/>
    <x v="1"/>
    <n v="1408039860"/>
    <n v="1405248503"/>
    <b v="0"/>
    <n v="83"/>
    <b v="1"/>
    <s v="music"/>
    <x v="27"/>
    <d v="2014-08-14T18:11:00"/>
    <d v="2014-07-13T10:48:23"/>
    <n v="2014"/>
    <n v="11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x v="0"/>
    <n v="1339235377"/>
    <n v="1336643377"/>
    <b v="0"/>
    <n v="46"/>
    <b v="1"/>
    <s v="music"/>
    <x v="27"/>
    <d v="2012-06-09T09:49:37"/>
    <d v="2012-05-10T09:49:37"/>
    <n v="2012"/>
    <n v="10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x v="0"/>
    <n v="1300636482"/>
    <n v="1298048082"/>
    <b v="0"/>
    <n v="90"/>
    <b v="1"/>
    <s v="music"/>
    <x v="27"/>
    <d v="2011-03-20T15:54:42"/>
    <d v="2011-02-18T16:54:42"/>
    <n v="2011"/>
    <n v="125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x v="0"/>
    <n v="1400862355"/>
    <n v="1396974355"/>
    <b v="0"/>
    <n v="81"/>
    <b v="1"/>
    <s v="music"/>
    <x v="27"/>
    <d v="2014-05-23T16:25:55"/>
    <d v="2014-04-08T16:25:55"/>
    <n v="2014"/>
    <n v="101"/>
  </r>
  <r>
    <n v="1650"/>
    <s v="The Psalm Praise Project, Vol. 2"/>
    <s v="Help me record a CD that uses pop styling to give a fresh sound to ancient wisdom from scripture!"/>
    <x v="13"/>
    <n v="2831"/>
    <x v="0"/>
    <s v="US"/>
    <x v="0"/>
    <n v="1381314437"/>
    <n v="1378722437"/>
    <b v="0"/>
    <n v="32"/>
    <b v="1"/>
    <s v="music"/>
    <x v="27"/>
    <d v="2013-10-09T10:27:17"/>
    <d v="2013-09-09T10:27:17"/>
    <n v="2013"/>
    <n v="142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x v="0"/>
    <n v="1303801140"/>
    <n v="1300916220"/>
    <b v="0"/>
    <n v="20"/>
    <b v="1"/>
    <s v="music"/>
    <x v="27"/>
    <d v="2011-04-26T06:59:00"/>
    <d v="2011-03-23T21:37:00"/>
    <n v="2011"/>
    <n v="10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x v="0"/>
    <n v="1385297393"/>
    <n v="1382701793"/>
    <b v="0"/>
    <n v="70"/>
    <b v="1"/>
    <s v="music"/>
    <x v="27"/>
    <d v="2013-11-24T12:49:53"/>
    <d v="2013-10-25T11:49:53"/>
    <n v="2013"/>
    <n v="10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x v="0"/>
    <n v="1303675296"/>
    <n v="1300996896"/>
    <b v="0"/>
    <n v="168"/>
    <b v="1"/>
    <s v="music"/>
    <x v="27"/>
    <d v="2011-04-24T20:01:36"/>
    <d v="2011-03-24T20:01:36"/>
    <n v="2011"/>
    <n v="174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x v="0"/>
    <n v="1334784160"/>
    <n v="1332192160"/>
    <b v="0"/>
    <n v="34"/>
    <b v="1"/>
    <s v="music"/>
    <x v="27"/>
    <d v="2012-04-18T21:22:40"/>
    <d v="2012-03-19T21:22:40"/>
    <n v="2012"/>
    <n v="120"/>
  </r>
  <r>
    <n v="1655"/>
    <s v="Meg Porter Debut EP!"/>
    <s v="Berklee College of Music student, Meg Porter needs YOUR help to fund her very first EP!"/>
    <x v="15"/>
    <n v="2143"/>
    <x v="0"/>
    <s v="US"/>
    <x v="0"/>
    <n v="1333648820"/>
    <n v="1331060420"/>
    <b v="0"/>
    <n v="48"/>
    <b v="1"/>
    <s v="music"/>
    <x v="27"/>
    <d v="2012-04-05T18:00:20"/>
    <d v="2012-03-06T19:00:20"/>
    <n v="2012"/>
    <n v="143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x v="0"/>
    <n v="1355437052"/>
    <n v="1352845052"/>
    <b v="0"/>
    <n v="48"/>
    <b v="1"/>
    <s v="music"/>
    <x v="27"/>
    <d v="2012-12-13T22:17:32"/>
    <d v="2012-11-13T22:17:32"/>
    <n v="2012"/>
    <n v="10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x v="0"/>
    <n v="1337885168"/>
    <n v="1335293168"/>
    <b v="0"/>
    <n v="221"/>
    <b v="1"/>
    <s v="music"/>
    <x v="27"/>
    <d v="2012-05-24T18:46:08"/>
    <d v="2012-04-24T18:46:08"/>
    <n v="2012"/>
    <n v="10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x v="0"/>
    <n v="1355840400"/>
    <n v="1352524767"/>
    <b v="0"/>
    <n v="107"/>
    <b v="1"/>
    <s v="music"/>
    <x v="27"/>
    <d v="2012-12-18T14:20:00"/>
    <d v="2012-11-10T05:19:27"/>
    <n v="2012"/>
    <n v="132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x v="1"/>
    <n v="1387281600"/>
    <n v="1384811721"/>
    <b v="0"/>
    <n v="45"/>
    <b v="1"/>
    <s v="music"/>
    <x v="27"/>
    <d v="2013-12-17T12:00:00"/>
    <d v="2013-11-18T21:55:21"/>
    <n v="2013"/>
    <n v="113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x v="3"/>
    <n v="1462053540"/>
    <n v="1459355950"/>
    <b v="0"/>
    <n v="36"/>
    <b v="1"/>
    <s v="music"/>
    <x v="27"/>
    <d v="2016-04-30T21:59:00"/>
    <d v="2016-03-30T16:39:10"/>
    <n v="2016"/>
    <n v="1254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x v="3"/>
    <n v="1453064400"/>
    <n v="1449359831"/>
    <b v="0"/>
    <n v="101"/>
    <b v="1"/>
    <s v="music"/>
    <x v="27"/>
    <d v="2016-01-17T21:00:00"/>
    <d v="2015-12-05T23:57:11"/>
    <n v="2015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x v="0"/>
    <n v="1325310336"/>
    <n v="1320122736"/>
    <b v="0"/>
    <n v="62"/>
    <b v="1"/>
    <s v="music"/>
    <x v="27"/>
    <d v="2011-12-31T05:45:36"/>
    <d v="2011-11-01T04:45:36"/>
    <n v="2011"/>
    <n v="103"/>
  </r>
  <r>
    <n v="1663"/>
    <s v="ghost -- a music video"/>
    <s v="music is as important to the eyes as it is to the ears. help bring ghost to life in front of your eyes."/>
    <x v="28"/>
    <n v="1080"/>
    <x v="0"/>
    <s v="US"/>
    <x v="0"/>
    <n v="1422750707"/>
    <n v="1420158707"/>
    <b v="0"/>
    <n v="32"/>
    <b v="1"/>
    <s v="music"/>
    <x v="27"/>
    <d v="2015-02-01T00:31:47"/>
    <d v="2015-01-02T00:31:47"/>
    <n v="2015"/>
    <n v="108"/>
  </r>
  <r>
    <n v="1664"/>
    <s v="Grace Sings Grace"/>
    <s v="Korean-American Soprano Grace's Debut Album - coming up in June 2012. Come and be part of this exciting project!"/>
    <x v="30"/>
    <n v="3060.22"/>
    <x v="0"/>
    <s v="US"/>
    <x v="0"/>
    <n v="1331870340"/>
    <n v="1328033818"/>
    <b v="0"/>
    <n v="89"/>
    <b v="1"/>
    <s v="music"/>
    <x v="27"/>
    <d v="2012-03-16T03:59:00"/>
    <d v="2012-01-31T18:16:58"/>
    <n v="2012"/>
    <n v="122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x v="0"/>
    <n v="1298343600"/>
    <n v="1295624113"/>
    <b v="0"/>
    <n v="93"/>
    <b v="1"/>
    <s v="music"/>
    <x v="27"/>
    <d v="2011-02-22T03:00:00"/>
    <d v="2011-01-21T15:35:13"/>
    <n v="2011"/>
    <n v="119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x v="0"/>
    <n v="1364447073"/>
    <n v="1361858673"/>
    <b v="0"/>
    <n v="98"/>
    <b v="1"/>
    <s v="music"/>
    <x v="27"/>
    <d v="2013-03-28T05:04:33"/>
    <d v="2013-02-26T06:04:33"/>
    <n v="2013"/>
    <n v="16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x v="0"/>
    <n v="1394521140"/>
    <n v="1392169298"/>
    <b v="0"/>
    <n v="82"/>
    <b v="1"/>
    <s v="music"/>
    <x v="27"/>
    <d v="2014-03-11T06:59:00"/>
    <d v="2014-02-12T01:41:38"/>
    <n v="2014"/>
    <n v="1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x v="0"/>
    <n v="1322454939"/>
    <n v="1319859339"/>
    <b v="0"/>
    <n v="116"/>
    <b v="1"/>
    <s v="music"/>
    <x v="27"/>
    <d v="2011-11-28T04:35:39"/>
    <d v="2011-10-29T03:35:39"/>
    <n v="2011"/>
    <n v="103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x v="0"/>
    <n v="1464729276"/>
    <n v="1459545276"/>
    <b v="0"/>
    <n v="52"/>
    <b v="1"/>
    <s v="music"/>
    <x v="27"/>
    <d v="2016-05-31T21:14:36"/>
    <d v="2016-04-01T21:14:36"/>
    <n v="2016"/>
    <n v="14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x v="0"/>
    <n v="1278302400"/>
    <n v="1273961999"/>
    <b v="0"/>
    <n v="23"/>
    <b v="1"/>
    <s v="music"/>
    <x v="27"/>
    <d v="2010-07-05T04:00:00"/>
    <d v="2010-05-15T22:19:59"/>
    <n v="2010"/>
    <n v="103"/>
  </r>
  <r>
    <n v="1671"/>
    <s v="Luke O'Brien's Kickstarter"/>
    <s v="I am seeking funding in order to help take my music from a hobby to a career."/>
    <x v="13"/>
    <n v="2013.47"/>
    <x v="0"/>
    <s v="US"/>
    <x v="0"/>
    <n v="1470056614"/>
    <n v="1467464614"/>
    <b v="0"/>
    <n v="77"/>
    <b v="1"/>
    <s v="music"/>
    <x v="27"/>
    <d v="2016-08-01T13:03:34"/>
    <d v="2016-07-02T13:03:34"/>
    <n v="2016"/>
    <n v="101"/>
  </r>
  <r>
    <n v="1672"/>
    <s v="High Altotude Debut Album"/>
    <s v="Sweet, sweet harmonies from Portland Oregon's premiere high school women's a cappella group."/>
    <x v="180"/>
    <n v="1920"/>
    <x v="0"/>
    <s v="US"/>
    <x v="0"/>
    <n v="1338824730"/>
    <n v="1336232730"/>
    <b v="0"/>
    <n v="49"/>
    <b v="1"/>
    <s v="music"/>
    <x v="27"/>
    <d v="2012-06-04T15:45:30"/>
    <d v="2012-05-05T15:45:30"/>
    <n v="2012"/>
    <n v="113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x v="0"/>
    <n v="1425675892"/>
    <n v="1423083892"/>
    <b v="0"/>
    <n v="59"/>
    <b v="1"/>
    <s v="music"/>
    <x v="27"/>
    <d v="2015-03-06T21:04:52"/>
    <d v="2015-02-04T21:04:52"/>
    <n v="2015"/>
    <n v="128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x v="0"/>
    <n v="1471503540"/>
    <n v="1468852306"/>
    <b v="0"/>
    <n v="113"/>
    <b v="1"/>
    <s v="music"/>
    <x v="27"/>
    <d v="2016-08-18T06:59:00"/>
    <d v="2016-07-18T14:31:46"/>
    <n v="2016"/>
    <n v="202"/>
  </r>
  <r>
    <n v="1675"/>
    <s v="The Great Party's Debut Album!"/>
    <s v="The Great Party is releasing their debut album. Here's your chance to be a part of it!"/>
    <x v="28"/>
    <n v="1374.16"/>
    <x v="0"/>
    <s v="US"/>
    <x v="0"/>
    <n v="1318802580"/>
    <n v="1316194540"/>
    <b v="0"/>
    <n v="34"/>
    <b v="1"/>
    <s v="music"/>
    <x v="27"/>
    <d v="2011-10-16T22:03:00"/>
    <d v="2011-09-16T17:35:40"/>
    <n v="2011"/>
    <n v="137"/>
  </r>
  <r>
    <n v="1676"/>
    <s v="Bridge 19 CD Release Tour"/>
    <s v="Help fund Bridge 19's tour in support of their first duo record, to be released in May 2012."/>
    <x v="9"/>
    <n v="3460"/>
    <x v="0"/>
    <s v="US"/>
    <x v="0"/>
    <n v="1334980740"/>
    <n v="1330968347"/>
    <b v="0"/>
    <n v="42"/>
    <b v="1"/>
    <s v="music"/>
    <x v="27"/>
    <d v="2012-04-21T03:59:00"/>
    <d v="2012-03-05T17:25:47"/>
    <n v="2012"/>
    <n v="11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x v="3"/>
    <n v="1460786340"/>
    <n v="1455615976"/>
    <b v="0"/>
    <n v="42"/>
    <b v="1"/>
    <s v="music"/>
    <x v="27"/>
    <d v="2016-04-16T05:59:00"/>
    <d v="2016-02-16T09:46:16"/>
    <n v="2016"/>
    <n v="11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x v="0"/>
    <n v="1391718671"/>
    <n v="1390509071"/>
    <b v="0"/>
    <n v="49"/>
    <b v="1"/>
    <s v="music"/>
    <x v="27"/>
    <d v="2014-02-06T20:31:11"/>
    <d v="2014-01-23T20:31:11"/>
    <n v="2014"/>
    <n v="11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x v="0"/>
    <n v="1311298745"/>
    <n v="1309311545"/>
    <b v="0"/>
    <n v="56"/>
    <b v="1"/>
    <s v="music"/>
    <x v="27"/>
    <d v="2011-07-22T01:39:05"/>
    <d v="2011-06-29T01:39:05"/>
    <n v="2011"/>
    <n v="175"/>
  </r>
  <r>
    <n v="1680"/>
    <s v="Kick Out a Record"/>
    <s v="Working Musician dilemma #164: how the taxman put Kick the Record 2.0 on hold"/>
    <x v="28"/>
    <n v="1175"/>
    <x v="0"/>
    <s v="US"/>
    <x v="0"/>
    <n v="1405188667"/>
    <n v="1402596667"/>
    <b v="0"/>
    <n v="25"/>
    <b v="1"/>
    <s v="music"/>
    <x v="27"/>
    <d v="2014-07-12T18:11:07"/>
    <d v="2014-06-12T18:11:07"/>
    <n v="2014"/>
    <n v="118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x v="0"/>
    <n v="1490752800"/>
    <n v="1486522484"/>
    <b v="0"/>
    <n v="884"/>
    <b v="0"/>
    <s v="music"/>
    <x v="28"/>
    <d v="2017-03-29T02:00:00"/>
    <d v="2017-02-08T02:54:44"/>
    <n v="2017"/>
    <n v="10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x v="0"/>
    <n v="1492142860"/>
    <n v="1486962460"/>
    <b v="0"/>
    <n v="0"/>
    <b v="0"/>
    <s v="music"/>
    <x v="28"/>
    <d v="2017-04-14T04:07:40"/>
    <d v="2017-02-13T05:07:40"/>
    <n v="2017"/>
    <n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x v="3"/>
    <n v="1491590738"/>
    <n v="1489517138"/>
    <b v="0"/>
    <n v="10"/>
    <b v="0"/>
    <s v="music"/>
    <x v="28"/>
    <d v="2017-04-07T18:45:38"/>
    <d v="2017-03-14T18:45:38"/>
    <n v="2017"/>
    <n v="22"/>
  </r>
  <r>
    <n v="1684"/>
    <s v="Goodness &amp; Mercy EP - Marty Mikles"/>
    <s v="New Music from Marty Mikles!  A new EP all about God's Goodness &amp; Mercy."/>
    <x v="6"/>
    <n v="8730"/>
    <x v="3"/>
    <s v="US"/>
    <x v="0"/>
    <n v="1489775641"/>
    <n v="1487360041"/>
    <b v="0"/>
    <n v="101"/>
    <b v="0"/>
    <s v="music"/>
    <x v="28"/>
    <d v="2017-03-17T18:34:01"/>
    <d v="2017-02-17T19:34:01"/>
    <n v="2017"/>
    <n v="109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x v="0"/>
    <n v="1490331623"/>
    <n v="1487743223"/>
    <b v="0"/>
    <n v="15"/>
    <b v="0"/>
    <s v="music"/>
    <x v="28"/>
    <d v="2017-03-24T05:00:23"/>
    <d v="2017-02-22T06:00:23"/>
    <n v="2017"/>
    <n v="10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x v="5"/>
    <n v="1493320519"/>
    <n v="1488140119"/>
    <b v="0"/>
    <n v="1"/>
    <b v="0"/>
    <s v="music"/>
    <x v="28"/>
    <d v="2017-04-27T19:15:19"/>
    <d v="2017-02-26T20:15:19"/>
    <n v="2017"/>
    <n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x v="0"/>
    <n v="1491855300"/>
    <n v="1488935245"/>
    <b v="0"/>
    <n v="39"/>
    <b v="0"/>
    <s v="music"/>
    <x v="28"/>
    <d v="2017-04-10T20:15:00"/>
    <d v="2017-03-08T01:07:25"/>
    <n v="2017"/>
    <n v="3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x v="0"/>
    <n v="1491738594"/>
    <n v="1489150194"/>
    <b v="0"/>
    <n v="7"/>
    <b v="0"/>
    <s v="music"/>
    <x v="28"/>
    <d v="2017-04-09T11:49:54"/>
    <d v="2017-03-10T12:49:54"/>
    <n v="2017"/>
    <n v="44"/>
  </r>
  <r>
    <n v="1689"/>
    <s v="Fly Away"/>
    <s v="Praising the Living God in the second half of life."/>
    <x v="262"/>
    <n v="2400"/>
    <x v="3"/>
    <s v="US"/>
    <x v="0"/>
    <n v="1489700230"/>
    <n v="1487111830"/>
    <b v="0"/>
    <n v="14"/>
    <b v="0"/>
    <s v="music"/>
    <x v="28"/>
    <d v="2017-03-16T21:37:10"/>
    <d v="2017-02-14T22:37:10"/>
    <n v="2017"/>
    <n v="10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x v="0"/>
    <n v="1491470442"/>
    <n v="1488882042"/>
    <b v="0"/>
    <n v="11"/>
    <b v="0"/>
    <s v="music"/>
    <x v="28"/>
    <d v="2017-04-06T09:20:42"/>
    <d v="2017-03-07T10:20:42"/>
    <n v="2017"/>
    <n v="25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x v="0"/>
    <n v="1491181200"/>
    <n v="1488387008"/>
    <b v="0"/>
    <n v="38"/>
    <b v="0"/>
    <s v="music"/>
    <x v="28"/>
    <d v="2017-04-03T01:00:00"/>
    <d v="2017-03-01T16:50:08"/>
    <n v="2017"/>
    <n v="33"/>
  </r>
  <r>
    <n v="1692"/>
    <s v="Get Your Hopes Up"/>
    <s v="After 3 years.....It's time for some new music! Album #2 is in motion and I can't wait to share it with all of you!"/>
    <x v="10"/>
    <n v="2390"/>
    <x v="3"/>
    <s v="US"/>
    <x v="0"/>
    <n v="1490572740"/>
    <n v="1487734667"/>
    <b v="0"/>
    <n v="15"/>
    <b v="0"/>
    <s v="music"/>
    <x v="28"/>
    <d v="2017-03-26T23:59:00"/>
    <d v="2017-02-22T03:37:47"/>
    <n v="2017"/>
    <n v="4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x v="1"/>
    <n v="1491768000"/>
    <n v="1489097112"/>
    <b v="0"/>
    <n v="8"/>
    <b v="0"/>
    <s v="music"/>
    <x v="28"/>
    <d v="2017-04-09T20:00:00"/>
    <d v="2017-03-09T22:05:12"/>
    <n v="2017"/>
    <n v="9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x v="0"/>
    <n v="1490589360"/>
    <n v="1488038674"/>
    <b v="0"/>
    <n v="1"/>
    <b v="0"/>
    <s v="music"/>
    <x v="28"/>
    <d v="2017-03-27T04:36:00"/>
    <d v="2017-02-25T16:04:34"/>
    <n v="2017"/>
    <n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x v="0"/>
    <n v="1491786000"/>
    <n v="1488847514"/>
    <b v="0"/>
    <n v="23"/>
    <b v="0"/>
    <s v="music"/>
    <x v="28"/>
    <d v="2017-04-10T01:00:00"/>
    <d v="2017-03-07T00:45:14"/>
    <n v="2017"/>
    <n v="12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x v="0"/>
    <n v="1491007211"/>
    <n v="1488418811"/>
    <b v="0"/>
    <n v="0"/>
    <b v="0"/>
    <s v="music"/>
    <x v="28"/>
    <d v="2017-04-01T00:40:11"/>
    <d v="2017-03-02T01:40:11"/>
    <n v="2017"/>
    <n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x v="0"/>
    <n v="1491781648"/>
    <n v="1489193248"/>
    <b v="0"/>
    <n v="22"/>
    <b v="0"/>
    <s v="music"/>
    <x v="28"/>
    <d v="2017-04-09T23:47:28"/>
    <d v="2017-03-11T00:47:28"/>
    <n v="2017"/>
    <n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x v="0"/>
    <n v="1490499180"/>
    <n v="1488430760"/>
    <b v="0"/>
    <n v="0"/>
    <b v="0"/>
    <s v="music"/>
    <x v="28"/>
    <d v="2017-03-26T03:33:00"/>
    <d v="2017-03-02T04:59:20"/>
    <n v="2017"/>
    <n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x v="0"/>
    <n v="1491943445"/>
    <n v="1489351445"/>
    <b v="0"/>
    <n v="4"/>
    <b v="0"/>
    <s v="music"/>
    <x v="28"/>
    <d v="2017-04-11T20:44:05"/>
    <d v="2017-03-12T20:44:05"/>
    <n v="2017"/>
    <n v="4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x v="0"/>
    <n v="1491019200"/>
    <n v="1488418990"/>
    <b v="0"/>
    <n v="79"/>
    <b v="0"/>
    <s v="music"/>
    <x v="28"/>
    <d v="2017-04-01T04:00:00"/>
    <d v="2017-03-02T01:43:10"/>
    <n v="2017"/>
    <n v="26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x v="0"/>
    <n v="1421337405"/>
    <n v="1418745405"/>
    <b v="0"/>
    <n v="2"/>
    <b v="0"/>
    <s v="music"/>
    <x v="28"/>
    <d v="2015-01-15T15:56:45"/>
    <d v="2014-12-16T15:56:45"/>
    <n v="2014"/>
    <n v="0"/>
  </r>
  <r>
    <n v="1702"/>
    <s v="lyndale lewis and new vision prosper cd release"/>
    <s v="I can do all things through christ jesus"/>
    <x v="281"/>
    <n v="1"/>
    <x v="2"/>
    <s v="US"/>
    <x v="0"/>
    <n v="1427745150"/>
    <n v="1425156750"/>
    <b v="0"/>
    <n v="1"/>
    <b v="0"/>
    <s v="music"/>
    <x v="28"/>
    <d v="2015-03-30T19:52:30"/>
    <d v="2015-02-28T20:52:30"/>
    <n v="2015"/>
    <n v="0"/>
  </r>
  <r>
    <n v="1703"/>
    <s v="Joy Full Noise!"/>
    <s v="I would love for you to be a part of helping me raise money for music and video production to launch my first Worship album!"/>
    <x v="10"/>
    <n v="51"/>
    <x v="2"/>
    <s v="US"/>
    <x v="0"/>
    <n v="1441003537"/>
    <n v="1435819537"/>
    <b v="0"/>
    <n v="2"/>
    <b v="0"/>
    <s v="music"/>
    <x v="28"/>
    <d v="2015-08-31T06:45:37"/>
    <d v="2015-07-02T06:45:37"/>
    <n v="2015"/>
    <n v="1"/>
  </r>
  <r>
    <n v="1704"/>
    <s v="Jericho Down Worship Album"/>
    <s v="We want to record an album of popular praise &amp; worship songs with our own influence and style."/>
    <x v="13"/>
    <n v="1302"/>
    <x v="2"/>
    <s v="US"/>
    <x v="0"/>
    <n v="1424056873"/>
    <n v="1421464873"/>
    <b v="0"/>
    <n v="11"/>
    <b v="0"/>
    <s v="music"/>
    <x v="28"/>
    <d v="2015-02-16T03:21:13"/>
    <d v="2015-01-17T03:21:13"/>
    <n v="2015"/>
    <n v="65"/>
  </r>
  <r>
    <n v="1705"/>
    <s v="Piano Prayer Album - Russ James"/>
    <s v="An instrumental album that ranges from hymns to contemporary music. All the music is recorded by myself."/>
    <x v="13"/>
    <n v="0"/>
    <x v="2"/>
    <s v="US"/>
    <x v="0"/>
    <n v="1441814400"/>
    <n v="1440807846"/>
    <b v="0"/>
    <n v="0"/>
    <b v="0"/>
    <s v="music"/>
    <x v="28"/>
    <d v="2015-09-09T16:00:00"/>
    <d v="2015-08-29T00:24:06"/>
    <n v="2015"/>
    <n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x v="3"/>
    <n v="1440314472"/>
    <n v="1435130472"/>
    <b v="0"/>
    <n v="0"/>
    <b v="0"/>
    <s v="music"/>
    <x v="28"/>
    <d v="2015-08-23T07:21:12"/>
    <d v="2015-06-24T07:21:12"/>
    <n v="2015"/>
    <n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x v="0"/>
    <n v="1459181895"/>
    <n v="1456593495"/>
    <b v="0"/>
    <n v="9"/>
    <b v="0"/>
    <s v="music"/>
    <x v="28"/>
    <d v="2016-03-28T16:18:15"/>
    <d v="2016-02-27T17:18:15"/>
    <n v="2016"/>
    <n v="1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x v="0"/>
    <n v="1462135706"/>
    <n v="1458679706"/>
    <b v="0"/>
    <n v="0"/>
    <b v="0"/>
    <s v="music"/>
    <x v="28"/>
    <d v="2016-05-01T20:48:26"/>
    <d v="2016-03-22T20:48:26"/>
    <n v="2016"/>
    <n v="0"/>
  </r>
  <r>
    <n v="1709"/>
    <s v="Psalms"/>
    <s v="A project to set psalms to music. The psalms are taken from the English Standard Version (ESV) of the Bible."/>
    <x v="257"/>
    <n v="85"/>
    <x v="2"/>
    <s v="US"/>
    <x v="0"/>
    <n v="1409513940"/>
    <n v="1405949514"/>
    <b v="0"/>
    <n v="4"/>
    <b v="0"/>
    <s v="music"/>
    <x v="28"/>
    <d v="2014-08-31T19:39:00"/>
    <d v="2014-07-21T13:31:54"/>
    <n v="2014"/>
    <n v="5"/>
  </r>
  <r>
    <n v="1710"/>
    <s v="Producing a live album of our upcoming Europe tour"/>
    <s v="We want to create a gospel live album which has never been produced before."/>
    <x v="10"/>
    <n v="34"/>
    <x v="2"/>
    <s v="DE"/>
    <x v="3"/>
    <n v="1453122000"/>
    <n v="1449151888"/>
    <b v="0"/>
    <n v="1"/>
    <b v="0"/>
    <s v="music"/>
    <x v="28"/>
    <d v="2016-01-18T13:00:00"/>
    <d v="2015-12-03T14:11:28"/>
    <n v="2015"/>
    <n v="1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x v="0"/>
    <n v="1409585434"/>
    <n v="1406907034"/>
    <b v="0"/>
    <n v="2"/>
    <b v="0"/>
    <s v="music"/>
    <x v="28"/>
    <d v="2014-09-01T15:30:34"/>
    <d v="2014-08-01T15:30:34"/>
    <n v="2014"/>
    <n v="1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x v="0"/>
    <n v="1435701353"/>
    <n v="1430517353"/>
    <b v="0"/>
    <n v="0"/>
    <b v="0"/>
    <s v="music"/>
    <x v="28"/>
    <d v="2015-06-30T21:55:53"/>
    <d v="2015-05-01T21:55:53"/>
    <n v="2015"/>
    <n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x v="0"/>
    <n v="1412536412"/>
    <n v="1409944412"/>
    <b v="0"/>
    <n v="1"/>
    <b v="0"/>
    <s v="music"/>
    <x v="28"/>
    <d v="2014-10-05T19:13:32"/>
    <d v="2014-09-05T19:13:32"/>
    <n v="2014"/>
    <n v="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x v="0"/>
    <n v="1430517761"/>
    <n v="1427925761"/>
    <b v="0"/>
    <n v="17"/>
    <b v="0"/>
    <s v="music"/>
    <x v="28"/>
    <d v="2015-05-01T22:02:41"/>
    <d v="2015-04-01T22:02:41"/>
    <n v="2015"/>
    <n v="8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x v="0"/>
    <n v="1427772120"/>
    <n v="1425186785"/>
    <b v="0"/>
    <n v="2"/>
    <b v="0"/>
    <s v="music"/>
    <x v="28"/>
    <d v="2015-03-31T03:22:00"/>
    <d v="2015-03-01T05:13:05"/>
    <n v="2015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x v="0"/>
    <n v="1481295099"/>
    <n v="1477835499"/>
    <b v="0"/>
    <n v="3"/>
    <b v="0"/>
    <s v="music"/>
    <x v="28"/>
    <d v="2016-12-09T14:51:39"/>
    <d v="2016-10-30T13:51:39"/>
    <n v="2016"/>
    <n v="8"/>
  </r>
  <r>
    <n v="1717"/>
    <s v="Shift Records A New EP!"/>
    <s v="Our first record created to reach, inspire, and ultimately express the love of Jesus to our generation."/>
    <x v="282"/>
    <n v="1395"/>
    <x v="2"/>
    <s v="US"/>
    <x v="0"/>
    <n v="1461211200"/>
    <n v="1459467238"/>
    <b v="0"/>
    <n v="41"/>
    <b v="0"/>
    <s v="music"/>
    <x v="28"/>
    <d v="2016-04-21T04:00:00"/>
    <d v="2016-03-31T23:33:58"/>
    <n v="2016"/>
    <n v="43"/>
  </r>
  <r>
    <n v="1718"/>
    <s v="The Prodigal Son"/>
    <s v="A melody for the galaxy."/>
    <x v="19"/>
    <n v="75"/>
    <x v="2"/>
    <s v="US"/>
    <x v="0"/>
    <n v="1463201940"/>
    <n v="1459435149"/>
    <b v="0"/>
    <n v="2"/>
    <b v="0"/>
    <s v="music"/>
    <x v="28"/>
    <d v="2016-05-14T04:59:00"/>
    <d v="2016-03-31T14:39:09"/>
    <n v="2016"/>
    <n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x v="0"/>
    <n v="1410958191"/>
    <n v="1408366191"/>
    <b v="0"/>
    <n v="3"/>
    <b v="0"/>
    <s v="music"/>
    <x v="28"/>
    <d v="2014-09-17T12:49:51"/>
    <d v="2014-08-18T12:49:51"/>
    <n v="2014"/>
    <n v="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x v="0"/>
    <n v="1415562471"/>
    <n v="1412966871"/>
    <b v="0"/>
    <n v="8"/>
    <b v="0"/>
    <s v="music"/>
    <x v="28"/>
    <d v="2014-11-09T19:47:51"/>
    <d v="2014-10-10T18:47:51"/>
    <n v="2014"/>
    <n v="6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x v="0"/>
    <n v="1449831863"/>
    <n v="1447239863"/>
    <b v="0"/>
    <n v="0"/>
    <b v="0"/>
    <s v="music"/>
    <x v="28"/>
    <d v="2015-12-11T11:04:23"/>
    <d v="2015-11-11T11:04:23"/>
    <n v="2015"/>
    <n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x v="0"/>
    <n v="1459642200"/>
    <n v="1456441429"/>
    <b v="0"/>
    <n v="1"/>
    <b v="0"/>
    <s v="music"/>
    <x v="28"/>
    <d v="2016-04-03T00:10:00"/>
    <d v="2016-02-25T23:03:49"/>
    <n v="2016"/>
    <n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x v="0"/>
    <n v="1435730400"/>
    <n v="1430855315"/>
    <b v="0"/>
    <n v="3"/>
    <b v="0"/>
    <s v="music"/>
    <x v="28"/>
    <d v="2015-07-01T06:00:00"/>
    <d v="2015-05-05T19:48:35"/>
    <n v="2015"/>
    <n v="7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x v="0"/>
    <n v="1414707762"/>
    <n v="1412115762"/>
    <b v="0"/>
    <n v="4"/>
    <b v="0"/>
    <s v="music"/>
    <x v="28"/>
    <d v="2014-10-30T22:22:42"/>
    <d v="2014-09-30T22:22:42"/>
    <n v="2014"/>
    <n v="1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x v="0"/>
    <n v="1408922049"/>
    <n v="1406330049"/>
    <b v="0"/>
    <n v="9"/>
    <b v="0"/>
    <s v="music"/>
    <x v="28"/>
    <d v="2014-08-24T23:14:09"/>
    <d v="2014-07-25T23:14:09"/>
    <n v="2014"/>
    <n v="10"/>
  </r>
  <r>
    <n v="1726"/>
    <s v="&quot;Every Day&quot; CD by Amanda Joy Hall"/>
    <s v="Amanda Joy Hall's sophomore album, &quot;Every Day&quot;. Release expected July 2014"/>
    <x v="115"/>
    <n v="2196"/>
    <x v="2"/>
    <s v="US"/>
    <x v="0"/>
    <n v="1403906664"/>
    <n v="1401401064"/>
    <b v="0"/>
    <n v="16"/>
    <b v="0"/>
    <s v="music"/>
    <x v="28"/>
    <d v="2014-06-27T22:04:24"/>
    <d v="2014-05-29T22:04:24"/>
    <n v="2014"/>
    <n v="3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x v="1"/>
    <n v="1428231600"/>
    <n v="1423520177"/>
    <b v="0"/>
    <n v="1"/>
    <b v="0"/>
    <s v="music"/>
    <x v="28"/>
    <d v="2015-04-05T11:00:00"/>
    <d v="2015-02-09T22:16:17"/>
    <n v="2015"/>
    <n v="0"/>
  </r>
  <r>
    <n v="1728"/>
    <s v="With His Presence"/>
    <s v="Be in God's presence through instrumental covers of hymns. Help me build a home studio to freely distribute this album."/>
    <x v="21"/>
    <n v="855"/>
    <x v="2"/>
    <s v="US"/>
    <x v="0"/>
    <n v="1445439674"/>
    <n v="1442847674"/>
    <b v="0"/>
    <n v="7"/>
    <b v="0"/>
    <s v="music"/>
    <x v="28"/>
    <d v="2015-10-21T15:01:14"/>
    <d v="2015-09-21T15:01:14"/>
    <n v="2015"/>
    <n v="6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x v="0"/>
    <n v="1465521306"/>
    <n v="1460337306"/>
    <b v="0"/>
    <n v="0"/>
    <b v="0"/>
    <s v="music"/>
    <x v="28"/>
    <d v="2016-06-10T01:15:06"/>
    <d v="2016-04-11T01:15:06"/>
    <n v="2016"/>
    <n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x v="0"/>
    <n v="1445738783"/>
    <n v="1443146783"/>
    <b v="0"/>
    <n v="0"/>
    <b v="0"/>
    <s v="music"/>
    <x v="28"/>
    <d v="2015-10-25T02:06:23"/>
    <d v="2015-09-25T02:06:23"/>
    <n v="2015"/>
    <n v="0"/>
  </r>
  <r>
    <n v="1731"/>
    <s v="Sam Cox Band First Christian Tour"/>
    <s v="We are a Christin Worship band looking to midwest tour. God Bless!"/>
    <x v="28"/>
    <n v="0"/>
    <x v="2"/>
    <s v="US"/>
    <x v="0"/>
    <n v="1434034800"/>
    <n v="1432849552"/>
    <b v="0"/>
    <n v="0"/>
    <b v="0"/>
    <s v="music"/>
    <x v="28"/>
    <d v="2015-06-11T15:00:00"/>
    <d v="2015-05-28T21:45:52"/>
    <n v="2015"/>
    <n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x v="0"/>
    <n v="1452920400"/>
    <n v="1447777481"/>
    <b v="0"/>
    <n v="0"/>
    <b v="0"/>
    <s v="music"/>
    <x v="28"/>
    <d v="2016-01-16T05:00:00"/>
    <d v="2015-11-17T16:24:41"/>
    <n v="2015"/>
    <n v="0"/>
  </r>
  <r>
    <n v="1733"/>
    <s v="What Faith Is EP/Album"/>
    <s v="I am trying to share the music I am blessed to have written. https://www.johncox4.com or https://reverbnation.com/johncox4"/>
    <x v="3"/>
    <n v="0"/>
    <x v="2"/>
    <s v="US"/>
    <x v="0"/>
    <n v="1473802200"/>
    <n v="1472746374"/>
    <b v="0"/>
    <n v="0"/>
    <b v="0"/>
    <s v="music"/>
    <x v="28"/>
    <d v="2016-09-13T21:30:00"/>
    <d v="2016-09-01T16:12:54"/>
    <n v="2016"/>
    <n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x v="0"/>
    <n v="1431046356"/>
    <n v="1428454356"/>
    <b v="0"/>
    <n v="1"/>
    <b v="0"/>
    <s v="music"/>
    <x v="28"/>
    <d v="2015-05-08T00:52:36"/>
    <d v="2015-04-08T00:52:36"/>
    <n v="2015"/>
    <n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x v="0"/>
    <n v="1470598345"/>
    <n v="1468006345"/>
    <b v="0"/>
    <n v="2"/>
    <b v="0"/>
    <s v="music"/>
    <x v="28"/>
    <d v="2016-08-07T19:32:25"/>
    <d v="2016-07-08T19:32:25"/>
    <n v="2016"/>
    <n v="11"/>
  </r>
  <r>
    <n v="1736"/>
    <s v="In His Presence"/>
    <s v="A unique meditative album reflecting on the life of Christ, inviting Him into your presence"/>
    <x v="9"/>
    <n v="22"/>
    <x v="2"/>
    <s v="US"/>
    <x v="0"/>
    <n v="1447018833"/>
    <n v="1444423233"/>
    <b v="0"/>
    <n v="1"/>
    <b v="0"/>
    <s v="music"/>
    <x v="28"/>
    <d v="2015-11-08T21:40:33"/>
    <d v="2015-10-09T20:40:33"/>
    <n v="2015"/>
    <n v="1"/>
  </r>
  <r>
    <n v="1737"/>
    <s v="Healing"/>
    <s v="An instrumental project in which all songs are incorporated around the healing power of our God. Used for times of prayer &amp; devotion"/>
    <x v="23"/>
    <n v="850"/>
    <x v="2"/>
    <s v="US"/>
    <x v="0"/>
    <n v="1437432392"/>
    <n v="1434840392"/>
    <b v="0"/>
    <n v="15"/>
    <b v="0"/>
    <s v="music"/>
    <x v="28"/>
    <d v="2015-07-20T22:46:32"/>
    <d v="2015-06-20T22:46:32"/>
    <n v="2015"/>
    <n v="21"/>
  </r>
  <r>
    <n v="1738"/>
    <s v="The Flashing Lights"/>
    <s v="Music that inspires and gives hope for overcoming and change. And it is good music."/>
    <x v="10"/>
    <n v="20"/>
    <x v="2"/>
    <s v="US"/>
    <x v="0"/>
    <n v="1412283542"/>
    <n v="1409691542"/>
    <b v="0"/>
    <n v="1"/>
    <b v="0"/>
    <s v="music"/>
    <x v="28"/>
    <d v="2014-10-02T20:59:02"/>
    <d v="2014-09-02T20:59:02"/>
    <n v="2014"/>
    <n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x v="0"/>
    <n v="1462391932"/>
    <n v="1457297932"/>
    <b v="0"/>
    <n v="1"/>
    <b v="0"/>
    <s v="music"/>
    <x v="28"/>
    <d v="2016-05-04T19:58:52"/>
    <d v="2016-03-06T20:58:52"/>
    <n v="2016"/>
    <n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x v="0"/>
    <n v="1437075422"/>
    <n v="1434483422"/>
    <b v="0"/>
    <n v="0"/>
    <b v="0"/>
    <s v="music"/>
    <x v="28"/>
    <d v="2015-07-16T19:37:02"/>
    <d v="2015-06-16T19:37:02"/>
    <n v="2015"/>
    <n v="0"/>
  </r>
  <r>
    <n v="1741"/>
    <s v="Caught off Guard"/>
    <s v="A photo journal documenting my experiences and travels across New Zealand"/>
    <x v="38"/>
    <n v="1330"/>
    <x v="0"/>
    <s v="GB"/>
    <x v="1"/>
    <n v="1433948671"/>
    <n v="1430060671"/>
    <b v="0"/>
    <n v="52"/>
    <b v="1"/>
    <s v="photography"/>
    <x v="20"/>
    <d v="2015-06-10T15:04:31"/>
    <d v="2015-04-26T15:04:31"/>
    <n v="2015"/>
    <n v="11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x v="0"/>
    <n v="1483822800"/>
    <n v="1481058170"/>
    <b v="0"/>
    <n v="34"/>
    <b v="1"/>
    <s v="photography"/>
    <x v="20"/>
    <d v="2017-01-07T21:00:00"/>
    <d v="2016-12-06T21:02:50"/>
    <n v="2016"/>
    <n v="109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x v="0"/>
    <n v="1472270340"/>
    <n v="1470348775"/>
    <b v="0"/>
    <n v="67"/>
    <b v="1"/>
    <s v="photography"/>
    <x v="20"/>
    <d v="2016-08-27T03:59:00"/>
    <d v="2016-08-04T22:12:55"/>
    <n v="2016"/>
    <n v="1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x v="1"/>
    <n v="1425821477"/>
    <n v="1421937077"/>
    <b v="0"/>
    <n v="70"/>
    <b v="1"/>
    <s v="photography"/>
    <x v="20"/>
    <d v="2015-03-08T13:31:17"/>
    <d v="2015-01-22T14:31:17"/>
    <n v="2015"/>
    <n v="118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x v="0"/>
    <n v="1482372000"/>
    <n v="1479276838"/>
    <b v="0"/>
    <n v="89"/>
    <b v="1"/>
    <s v="photography"/>
    <x v="20"/>
    <d v="2016-12-22T02:00:00"/>
    <d v="2016-11-16T06:13:58"/>
    <n v="2016"/>
    <n v="11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x v="0"/>
    <n v="1479952800"/>
    <n v="1477368867"/>
    <b v="0"/>
    <n v="107"/>
    <b v="1"/>
    <s v="photography"/>
    <x v="20"/>
    <d v="2016-11-24T02:00:00"/>
    <d v="2016-10-25T04:14:27"/>
    <n v="2016"/>
    <n v="148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x v="1"/>
    <n v="1447426800"/>
    <n v="1444904830"/>
    <b v="0"/>
    <n v="159"/>
    <b v="1"/>
    <s v="photography"/>
    <x v="20"/>
    <d v="2015-11-13T15:00:00"/>
    <d v="2015-10-15T10:27:10"/>
    <n v="2015"/>
    <n v="105"/>
  </r>
  <r>
    <n v="1748"/>
    <s v="So It Is: Vancouver"/>
    <s v="Telling the story of the city through remarkable people who live in Vancouver today."/>
    <x v="63"/>
    <n v="64974"/>
    <x v="0"/>
    <s v="CA"/>
    <x v="5"/>
    <n v="1441234143"/>
    <n v="1438642143"/>
    <b v="0"/>
    <n v="181"/>
    <b v="1"/>
    <s v="photography"/>
    <x v="20"/>
    <d v="2015-09-02T22:49:03"/>
    <d v="2015-08-03T22:49:03"/>
    <n v="2015"/>
    <n v="130"/>
  </r>
  <r>
    <n v="1749"/>
    <s v="E FOTOGRAFESCHE RECKBLECK - 367 DEEG AM AUSLAND ASAZ"/>
    <s v="Help me fund the production run of my first book by local Photographer Sandro Ortolani."/>
    <x v="284"/>
    <n v="12410.5"/>
    <x v="0"/>
    <s v="LU"/>
    <x v="3"/>
    <n v="1488394800"/>
    <n v="1485213921"/>
    <b v="0"/>
    <n v="131"/>
    <b v="1"/>
    <s v="photography"/>
    <x v="20"/>
    <d v="2017-03-01T19:00:00"/>
    <d v="2017-01-23T23:25:21"/>
    <n v="2017"/>
    <n v="123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x v="0"/>
    <n v="1461096304"/>
    <n v="1458936304"/>
    <b v="0"/>
    <n v="125"/>
    <b v="1"/>
    <s v="photography"/>
    <x v="20"/>
    <d v="2016-04-19T20:05:04"/>
    <d v="2016-03-25T20:05:04"/>
    <n v="2016"/>
    <n v="202"/>
  </r>
  <r>
    <n v="1751"/>
    <s v="Daily Bread: Stories from Rural Greece"/>
    <s v="Photographs and stories culled from 10 years of road trips through rural Greece"/>
    <x v="3"/>
    <n v="10290"/>
    <x v="0"/>
    <s v="US"/>
    <x v="0"/>
    <n v="1426787123"/>
    <n v="1424198723"/>
    <b v="0"/>
    <n v="61"/>
    <b v="1"/>
    <s v="photography"/>
    <x v="20"/>
    <d v="2015-03-19T17:45:23"/>
    <d v="2015-02-17T18:45:23"/>
    <n v="2015"/>
    <n v="103"/>
  </r>
  <r>
    <n v="1752"/>
    <s v="Adfectus Book"/>
    <s v="A little book of calm, in picture form, that will soothe the soul and un-furrow the brow."/>
    <x v="38"/>
    <n v="3122"/>
    <x v="0"/>
    <s v="GB"/>
    <x v="1"/>
    <n v="1476425082"/>
    <n v="1473833082"/>
    <b v="0"/>
    <n v="90"/>
    <b v="1"/>
    <s v="photography"/>
    <x v="20"/>
    <d v="2016-10-14T06:04:42"/>
    <d v="2016-09-14T06:04:42"/>
    <n v="2016"/>
    <n v="26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x v="7"/>
    <n v="1458579568"/>
    <n v="1455991168"/>
    <b v="0"/>
    <n v="35"/>
    <b v="1"/>
    <s v="photography"/>
    <x v="20"/>
    <d v="2016-03-21T16:59:28"/>
    <d v="2016-02-20T17:59:28"/>
    <n v="2016"/>
    <n v="10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x v="5"/>
    <n v="1428091353"/>
    <n v="1425502953"/>
    <b v="0"/>
    <n v="90"/>
    <b v="1"/>
    <s v="photography"/>
    <x v="20"/>
    <d v="2015-04-03T20:02:33"/>
    <d v="2015-03-04T21:02:33"/>
    <n v="2015"/>
    <n v="111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x v="0"/>
    <n v="1444071361"/>
    <n v="1441479361"/>
    <b v="0"/>
    <n v="4"/>
    <b v="1"/>
    <s v="photography"/>
    <x v="20"/>
    <d v="2015-10-05T18:56:01"/>
    <d v="2015-09-05T18:56:01"/>
    <n v="2015"/>
    <n v="12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x v="0"/>
    <n v="1472443269"/>
    <n v="1468987269"/>
    <b v="0"/>
    <n v="120"/>
    <b v="1"/>
    <s v="photography"/>
    <x v="20"/>
    <d v="2016-08-29T04:01:09"/>
    <d v="2016-07-20T04:01:09"/>
    <n v="2016"/>
    <n v="103"/>
  </r>
  <r>
    <n v="1757"/>
    <s v="The Resurgence of Femininity Photo Thesis"/>
    <s v="I want to create a self published photo art book on the topic of the resurgence of femininity."/>
    <x v="10"/>
    <n v="5800"/>
    <x v="0"/>
    <s v="US"/>
    <x v="0"/>
    <n v="1485631740"/>
    <n v="1483041083"/>
    <b v="0"/>
    <n v="14"/>
    <b v="1"/>
    <s v="photography"/>
    <x v="20"/>
    <d v="2017-01-28T19:29:00"/>
    <d v="2016-12-29T19:51:23"/>
    <n v="2016"/>
    <n v="11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x v="0"/>
    <n v="1468536992"/>
    <n v="1463352992"/>
    <b v="0"/>
    <n v="27"/>
    <b v="1"/>
    <s v="photography"/>
    <x v="20"/>
    <d v="2016-07-14T22:56:32"/>
    <d v="2016-05-15T22:56:32"/>
    <n v="2016"/>
    <n v="115"/>
  </r>
  <r>
    <n v="1759"/>
    <s v="Death Valley"/>
    <s v="Death Valley will be the first photo book of Andi State"/>
    <x v="10"/>
    <n v="5330"/>
    <x v="0"/>
    <s v="US"/>
    <x v="0"/>
    <n v="1427309629"/>
    <n v="1425585229"/>
    <b v="0"/>
    <n v="49"/>
    <b v="1"/>
    <s v="photography"/>
    <x v="20"/>
    <d v="2015-03-25T18:53:49"/>
    <d v="2015-03-05T19:53:49"/>
    <n v="2015"/>
    <n v="107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x v="0"/>
    <n v="1456416513"/>
    <n v="1454688513"/>
    <b v="0"/>
    <n v="102"/>
    <b v="1"/>
    <s v="photography"/>
    <x v="20"/>
    <d v="2016-02-25T16:08:33"/>
    <d v="2016-02-05T16:08:33"/>
    <n v="2016"/>
    <n v="165"/>
  </r>
  <r>
    <n v="1761"/>
    <s v="I Wanted To See Boobs"/>
    <s v="A hardcover photobook telling the naked truth of a young photographers journey."/>
    <x v="213"/>
    <n v="155"/>
    <x v="0"/>
    <s v="GB"/>
    <x v="1"/>
    <n v="1442065060"/>
    <n v="1437745060"/>
    <b v="0"/>
    <n v="3"/>
    <b v="1"/>
    <s v="photography"/>
    <x v="20"/>
    <d v="2015-09-12T13:37:40"/>
    <d v="2015-07-24T13:37:40"/>
    <n v="2015"/>
    <n v="155"/>
  </r>
  <r>
    <n v="1762"/>
    <s v="&quot;The Naked Pixel&quot; Ali Pakele"/>
    <s v="Project rewards $25 gets you 190+ digital images"/>
    <x v="213"/>
    <n v="885"/>
    <x v="0"/>
    <s v="US"/>
    <x v="0"/>
    <n v="1457739245"/>
    <n v="1455147245"/>
    <b v="0"/>
    <n v="25"/>
    <b v="1"/>
    <s v="photography"/>
    <x v="20"/>
    <d v="2016-03-11T23:34:05"/>
    <d v="2016-02-10T23:34:05"/>
    <n v="2016"/>
    <n v="88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x v="0"/>
    <n v="1477255840"/>
    <n v="1474663840"/>
    <b v="0"/>
    <n v="118"/>
    <b v="1"/>
    <s v="photography"/>
    <x v="20"/>
    <d v="2016-10-23T20:50:40"/>
    <d v="2016-09-23T20:50:40"/>
    <n v="2016"/>
    <n v="10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x v="1"/>
    <n v="1407065979"/>
    <n v="1404560379"/>
    <b v="1"/>
    <n v="39"/>
    <b v="0"/>
    <s v="photography"/>
    <x v="20"/>
    <d v="2014-08-03T11:39:39"/>
    <d v="2014-07-05T11:39:39"/>
    <n v="2014"/>
    <n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x v="0"/>
    <n v="1407972712"/>
    <n v="1405380712"/>
    <b v="1"/>
    <n v="103"/>
    <b v="0"/>
    <s v="photography"/>
    <x v="20"/>
    <d v="2014-08-13T23:31:52"/>
    <d v="2014-07-14T23:31:52"/>
    <n v="2014"/>
    <n v="59"/>
  </r>
  <r>
    <n v="1766"/>
    <s v="Photographic book on Melbourne's music scene"/>
    <s v="I want to create a beautiful book which documents the Melbourne music scene."/>
    <x v="15"/>
    <n v="0"/>
    <x v="2"/>
    <s v="AU"/>
    <x v="2"/>
    <n v="1408999088"/>
    <n v="1407184688"/>
    <b v="1"/>
    <n v="0"/>
    <b v="0"/>
    <s v="photography"/>
    <x v="20"/>
    <d v="2014-08-25T20:38:08"/>
    <d v="2014-08-04T20:38:08"/>
    <n v="2014"/>
    <n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x v="0"/>
    <n v="1407080884"/>
    <n v="1404488884"/>
    <b v="1"/>
    <n v="39"/>
    <b v="0"/>
    <s v="photography"/>
    <x v="20"/>
    <d v="2014-08-03T15:48:04"/>
    <d v="2014-07-04T15:48:04"/>
    <n v="2014"/>
    <n v="4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x v="0"/>
    <n v="1411824444"/>
    <n v="1406640444"/>
    <b v="1"/>
    <n v="15"/>
    <b v="0"/>
    <s v="photography"/>
    <x v="20"/>
    <d v="2014-09-27T13:27:24"/>
    <d v="2014-07-29T13:27:24"/>
    <n v="2014"/>
    <n v="4"/>
  </r>
  <r>
    <n v="1769"/>
    <s v="Navajo Textile Project"/>
    <s v="To create a publication, and exhibition documenting the collection of Jamie Ross, longtime collector of Navajo Textiles"/>
    <x v="79"/>
    <n v="1081"/>
    <x v="2"/>
    <s v="US"/>
    <x v="0"/>
    <n v="1421177959"/>
    <n v="1418585959"/>
    <b v="1"/>
    <n v="22"/>
    <b v="0"/>
    <s v="photography"/>
    <x v="20"/>
    <d v="2015-01-13T19:39:19"/>
    <d v="2014-12-14T19:39:19"/>
    <n v="2014"/>
    <n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x v="0"/>
    <n v="1413312194"/>
    <n v="1410288194"/>
    <b v="1"/>
    <n v="92"/>
    <b v="0"/>
    <s v="photography"/>
    <x v="20"/>
    <d v="2014-10-14T18:43:14"/>
    <d v="2014-09-09T18:43:14"/>
    <n v="2014"/>
    <n v="57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x v="1"/>
    <n v="1414107040"/>
    <n v="1411515040"/>
    <b v="1"/>
    <n v="25"/>
    <b v="0"/>
    <s v="photography"/>
    <x v="20"/>
    <d v="2014-10-23T23:30:40"/>
    <d v="2014-09-23T23:30:40"/>
    <n v="2014"/>
    <n v="21"/>
  </r>
  <r>
    <n v="1772"/>
    <s v="White Mountain"/>
    <s v="A photobook and a short documentary film telling the story of Holocaust in Northwestern Lithuania"/>
    <x v="62"/>
    <n v="858"/>
    <x v="2"/>
    <s v="GB"/>
    <x v="1"/>
    <n v="1404666836"/>
    <n v="1399482836"/>
    <b v="1"/>
    <n v="19"/>
    <b v="0"/>
    <s v="photography"/>
    <x v="20"/>
    <d v="2014-07-06T17:13:56"/>
    <d v="2014-05-07T17:13:56"/>
    <n v="2014"/>
    <n v="1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x v="0"/>
    <n v="1421691298"/>
    <n v="1417803298"/>
    <b v="1"/>
    <n v="19"/>
    <b v="0"/>
    <s v="photography"/>
    <x v="20"/>
    <d v="2015-01-19T18:14:58"/>
    <d v="2014-12-05T18:14:58"/>
    <n v="2014"/>
    <n v="6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x v="0"/>
    <n v="1417273140"/>
    <n v="1413609292"/>
    <b v="1"/>
    <n v="13"/>
    <b v="0"/>
    <s v="photography"/>
    <x v="20"/>
    <d v="2014-11-29T14:59:00"/>
    <d v="2014-10-18T05:14:52"/>
    <n v="2014"/>
    <n v="46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x v="0"/>
    <n v="1414193160"/>
    <n v="1410305160"/>
    <b v="1"/>
    <n v="124"/>
    <b v="0"/>
    <s v="photography"/>
    <x v="20"/>
    <d v="2014-10-24T23:26:00"/>
    <d v="2014-09-09T23:26:00"/>
    <n v="2014"/>
    <n v="6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x v="1"/>
    <n v="1414623471"/>
    <n v="1411513071"/>
    <b v="1"/>
    <n v="4"/>
    <b v="0"/>
    <s v="photography"/>
    <x v="20"/>
    <d v="2014-10-29T22:57:51"/>
    <d v="2014-09-23T22:57:51"/>
    <n v="2014"/>
    <n v="7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x v="3"/>
    <n v="1424421253"/>
    <n v="1421829253"/>
    <b v="1"/>
    <n v="10"/>
    <b v="0"/>
    <s v="photography"/>
    <x v="20"/>
    <d v="2015-02-20T08:34:13"/>
    <d v="2015-01-21T08:34:13"/>
    <n v="2015"/>
    <n v="14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x v="0"/>
    <n v="1427485395"/>
    <n v="1423600995"/>
    <b v="1"/>
    <n v="15"/>
    <b v="0"/>
    <s v="photography"/>
    <x v="20"/>
    <d v="2015-03-27T19:43:15"/>
    <d v="2015-02-10T20:43:15"/>
    <n v="2015"/>
    <n v="2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x v="0"/>
    <n v="1472834180"/>
    <n v="1470242180"/>
    <b v="1"/>
    <n v="38"/>
    <b v="0"/>
    <s v="photography"/>
    <x v="20"/>
    <d v="2016-09-02T16:36:20"/>
    <d v="2016-08-03T16:36:20"/>
    <n v="2016"/>
    <n v="36"/>
  </r>
  <r>
    <n v="1780"/>
    <s v="Native Nation"/>
    <s v="It is time to recognize and give to the indigenus groups the credit they deserve. It is time to understand where we come from."/>
    <x v="11"/>
    <n v="11923"/>
    <x v="2"/>
    <s v="US"/>
    <x v="0"/>
    <n v="1467469510"/>
    <n v="1462285510"/>
    <b v="1"/>
    <n v="152"/>
    <b v="0"/>
    <s v="photography"/>
    <x v="20"/>
    <d v="2016-07-02T14:25:10"/>
    <d v="2016-05-03T14:25:10"/>
    <n v="2016"/>
    <n v="4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x v="0"/>
    <n v="1473950945"/>
    <n v="1471272545"/>
    <b v="1"/>
    <n v="24"/>
    <b v="0"/>
    <s v="photography"/>
    <x v="20"/>
    <d v="2016-09-15T14:49:05"/>
    <d v="2016-08-15T14:49:05"/>
    <n v="2016"/>
    <n v="26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x v="0"/>
    <n v="1456062489"/>
    <n v="1453211289"/>
    <b v="1"/>
    <n v="76"/>
    <b v="0"/>
    <s v="photography"/>
    <x v="20"/>
    <d v="2016-02-21T13:48:09"/>
    <d v="2016-01-19T13:48:09"/>
    <n v="2016"/>
    <n v="15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x v="0"/>
    <n v="1432248478"/>
    <n v="1429656478"/>
    <b v="1"/>
    <n v="185"/>
    <b v="0"/>
    <s v="photography"/>
    <x v="20"/>
    <d v="2015-05-21T22:47:58"/>
    <d v="2015-04-21T22:47:58"/>
    <n v="2015"/>
    <n v="24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x v="0"/>
    <n v="1422674700"/>
    <n v="1419954240"/>
    <b v="1"/>
    <n v="33"/>
    <b v="0"/>
    <s v="photography"/>
    <x v="20"/>
    <d v="2015-01-31T03:25:00"/>
    <d v="2014-12-30T15:44:00"/>
    <n v="2014"/>
    <n v="4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x v="0"/>
    <n v="1413417600"/>
    <n v="1410750855"/>
    <b v="1"/>
    <n v="108"/>
    <b v="0"/>
    <s v="photography"/>
    <x v="20"/>
    <d v="2014-10-16T00:00:00"/>
    <d v="2014-09-15T03:14:15"/>
    <n v="2014"/>
    <n v="2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x v="3"/>
    <n v="1418649177"/>
    <n v="1416057177"/>
    <b v="1"/>
    <n v="29"/>
    <b v="0"/>
    <s v="photography"/>
    <x v="20"/>
    <d v="2014-12-15T13:12:57"/>
    <d v="2014-11-15T13:12:57"/>
    <n v="2014"/>
    <n v="48"/>
  </r>
  <r>
    <n v="1787"/>
    <s v="Alpamayo to Yerupaja"/>
    <s v="Raising awareness to the effects of global warming through photographs of the high mountains of Peru."/>
    <x v="3"/>
    <n v="1533"/>
    <x v="2"/>
    <s v="US"/>
    <x v="0"/>
    <n v="1428158637"/>
    <n v="1425570237"/>
    <b v="1"/>
    <n v="24"/>
    <b v="0"/>
    <s v="photography"/>
    <x v="20"/>
    <d v="2015-04-04T14:43:57"/>
    <d v="2015-03-05T15:43:57"/>
    <n v="2015"/>
    <n v="15"/>
  </r>
  <r>
    <n v="1788"/>
    <s v="Beyond the Pale"/>
    <s v="A photo book celebrating Goths, exploring their lives and giving an insight into what Goth is for them."/>
    <x v="62"/>
    <n v="76"/>
    <x v="2"/>
    <s v="GB"/>
    <x v="1"/>
    <n v="1414795542"/>
    <n v="1412203542"/>
    <b v="1"/>
    <n v="4"/>
    <b v="0"/>
    <s v="photography"/>
    <x v="20"/>
    <d v="2014-10-31T22:45:42"/>
    <d v="2014-10-01T22:45:42"/>
    <n v="2014"/>
    <n v="1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x v="0"/>
    <n v="1421042403"/>
    <n v="1415858403"/>
    <b v="1"/>
    <n v="4"/>
    <b v="0"/>
    <s v="photography"/>
    <x v="20"/>
    <d v="2015-01-12T06:00:03"/>
    <d v="2014-11-13T06:00:03"/>
    <n v="2014"/>
    <n v="1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x v="0"/>
    <n v="1423152678"/>
    <n v="1420560678"/>
    <b v="1"/>
    <n v="15"/>
    <b v="0"/>
    <s v="photography"/>
    <x v="20"/>
    <d v="2015-02-05T16:11:18"/>
    <d v="2015-01-06T16:11:18"/>
    <n v="2015"/>
    <n v="5"/>
  </r>
  <r>
    <n v="1791"/>
    <s v="disCover: Napoli"/>
    <s v="For the love of street photography and the beauty of traditional cultures in southern Italy."/>
    <x v="9"/>
    <n v="107"/>
    <x v="2"/>
    <s v="GB"/>
    <x v="1"/>
    <n v="1422553565"/>
    <n v="1417369565"/>
    <b v="1"/>
    <n v="4"/>
    <b v="0"/>
    <s v="photography"/>
    <x v="20"/>
    <d v="2015-01-29T17:46:05"/>
    <d v="2014-11-30T17:46:05"/>
    <n v="2014"/>
    <n v="4"/>
  </r>
  <r>
    <n v="1792"/>
    <s v="Bensinger's: Photographs by Helaine Garren"/>
    <s v="In 1970 Helaine Garren shot a series of images at Bensingerâ€™s Pool Hall in Chicago, Illinois."/>
    <x v="31"/>
    <n v="15281"/>
    <x v="2"/>
    <s v="US"/>
    <x v="0"/>
    <n v="1439189940"/>
    <n v="1435970682"/>
    <b v="1"/>
    <n v="139"/>
    <b v="0"/>
    <s v="photography"/>
    <x v="20"/>
    <d v="2015-08-10T06:59:00"/>
    <d v="2015-07-04T00:44:42"/>
    <n v="2015"/>
    <n v="6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x v="2"/>
    <n v="1417127040"/>
    <n v="1414531440"/>
    <b v="1"/>
    <n v="2"/>
    <b v="0"/>
    <s v="photography"/>
    <x v="20"/>
    <d v="2014-11-27T22:24:00"/>
    <d v="2014-10-28T21:24:00"/>
    <n v="2014"/>
    <n v="1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x v="0"/>
    <n v="1423660422"/>
    <n v="1420636422"/>
    <b v="1"/>
    <n v="18"/>
    <b v="0"/>
    <s v="photography"/>
    <x v="20"/>
    <d v="2015-02-11T13:13:42"/>
    <d v="2015-01-07T13:13:42"/>
    <n v="2015"/>
    <n v="11"/>
  </r>
  <r>
    <n v="1795"/>
    <s v="THE AFGHANS - A Photo Book"/>
    <s v="A photography book documenting the impact of the ISAF mission on the Afghan people of Mazar-e Sharif."/>
    <x v="89"/>
    <n v="10846"/>
    <x v="2"/>
    <s v="DE"/>
    <x v="3"/>
    <n v="1476460800"/>
    <n v="1473922541"/>
    <b v="1"/>
    <n v="81"/>
    <b v="0"/>
    <s v="photography"/>
    <x v="20"/>
    <d v="2016-10-14T16:00:00"/>
    <d v="2016-09-15T06:55:41"/>
    <n v="2016"/>
    <n v="39"/>
  </r>
  <r>
    <n v="1796"/>
    <s v="Kenema"/>
    <s v="Kenema is a stunning portrait photography book by British Photographer, Peter Dibdin, capturing community life in Kenema, Sierra Leone."/>
    <x v="266"/>
    <n v="4190"/>
    <x v="2"/>
    <s v="GB"/>
    <x v="1"/>
    <n v="1469356366"/>
    <n v="1464172366"/>
    <b v="1"/>
    <n v="86"/>
    <b v="0"/>
    <s v="photography"/>
    <x v="20"/>
    <d v="2016-07-24T10:32:46"/>
    <d v="2016-05-25T10:32:46"/>
    <n v="2016"/>
    <n v="2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x v="0"/>
    <n v="1481809189"/>
    <n v="1479217189"/>
    <b v="1"/>
    <n v="140"/>
    <b v="0"/>
    <s v="photography"/>
    <x v="20"/>
    <d v="2016-12-15T13:39:49"/>
    <d v="2016-11-15T13:39:49"/>
    <n v="2016"/>
    <n v="68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x v="0"/>
    <n v="1454572233"/>
    <n v="1449388233"/>
    <b v="1"/>
    <n v="37"/>
    <b v="0"/>
    <s v="photography"/>
    <x v="20"/>
    <d v="2016-02-04T07:50:33"/>
    <d v="2015-12-06T07:50:33"/>
    <n v="2015"/>
    <n v="14"/>
  </r>
  <r>
    <n v="1799"/>
    <s v="The UnDiscovered Image"/>
    <s v="The UnDiscovered Image, a monthly publication dedicated to photographers."/>
    <x v="23"/>
    <n v="69.83"/>
    <x v="2"/>
    <s v="GB"/>
    <x v="1"/>
    <n v="1415740408"/>
    <n v="1414008808"/>
    <b v="1"/>
    <n v="6"/>
    <b v="0"/>
    <s v="photography"/>
    <x v="20"/>
    <d v="2014-11-11T21:13:28"/>
    <d v="2014-10-22T20:13:28"/>
    <n v="2014"/>
    <n v="2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x v="1"/>
    <n v="1476109970"/>
    <n v="1473517970"/>
    <b v="1"/>
    <n v="113"/>
    <b v="0"/>
    <s v="photography"/>
    <x v="20"/>
    <d v="2016-10-10T14:32:50"/>
    <d v="2016-09-10T14:32:50"/>
    <n v="2016"/>
    <n v="2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x v="1"/>
    <n v="1450181400"/>
    <n v="1447429868"/>
    <b v="1"/>
    <n v="37"/>
    <b v="0"/>
    <s v="photography"/>
    <x v="20"/>
    <d v="2015-12-15T12:10:00"/>
    <d v="2015-11-13T15:51:08"/>
    <n v="2015"/>
    <n v="14"/>
  </r>
  <r>
    <n v="1802"/>
    <s v="Out Of The Dark"/>
    <s v="Inner Darkness turned into a photobook. Personal work i shot during my recovery...in Berlin."/>
    <x v="8"/>
    <n v="1697"/>
    <x v="2"/>
    <s v="DE"/>
    <x v="3"/>
    <n v="1435442340"/>
    <n v="1433416830"/>
    <b v="1"/>
    <n v="18"/>
    <b v="0"/>
    <s v="photography"/>
    <x v="20"/>
    <d v="2015-06-27T21:59:00"/>
    <d v="2015-06-04T11:20:30"/>
    <n v="2015"/>
    <n v="48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x v="0"/>
    <n v="1423878182"/>
    <n v="1421199782"/>
    <b v="1"/>
    <n v="75"/>
    <b v="0"/>
    <s v="photography"/>
    <x v="20"/>
    <d v="2015-02-14T01:43:02"/>
    <d v="2015-01-14T01:43:02"/>
    <n v="2015"/>
    <n v="31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x v="0"/>
    <n v="1447521404"/>
    <n v="1444061804"/>
    <b v="1"/>
    <n v="52"/>
    <b v="0"/>
    <s v="photography"/>
    <x v="20"/>
    <d v="2015-11-14T17:16:44"/>
    <d v="2015-10-05T16:16:44"/>
    <n v="2015"/>
    <n v="35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x v="3"/>
    <n v="1443808800"/>
    <n v="1441048658"/>
    <b v="1"/>
    <n v="122"/>
    <b v="0"/>
    <s v="photography"/>
    <x v="20"/>
    <d v="2015-10-02T18:00:00"/>
    <d v="2015-08-31T19:17:38"/>
    <n v="2015"/>
    <n v="36"/>
  </r>
  <r>
    <n v="1806"/>
    <s v="American Presidents Naked"/>
    <s v="Join me in publishing an amazing and unprecedented book with full frontal photopraphs of 8 American Presidents Naked"/>
    <x v="22"/>
    <n v="591"/>
    <x v="2"/>
    <s v="GB"/>
    <x v="1"/>
    <n v="1412090349"/>
    <n v="1409066349"/>
    <b v="1"/>
    <n v="8"/>
    <b v="0"/>
    <s v="photography"/>
    <x v="20"/>
    <d v="2014-09-30T15:19:09"/>
    <d v="2014-08-26T15:19:09"/>
    <n v="2014"/>
    <n v="3"/>
  </r>
  <r>
    <n v="1807"/>
    <s v="Anywhere but Here"/>
    <s v="I want to explore alternative cultures and lifestyles in America."/>
    <x v="10"/>
    <n v="553"/>
    <x v="2"/>
    <s v="US"/>
    <x v="0"/>
    <n v="1411868313"/>
    <n v="1409276313"/>
    <b v="1"/>
    <n v="8"/>
    <b v="0"/>
    <s v="photography"/>
    <x v="20"/>
    <d v="2014-09-28T01:38:33"/>
    <d v="2014-08-29T01:38:33"/>
    <n v="2014"/>
    <n v="11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x v="0"/>
    <n v="1486830030"/>
    <n v="1483806030"/>
    <b v="1"/>
    <n v="96"/>
    <b v="0"/>
    <s v="photography"/>
    <x v="20"/>
    <d v="2017-02-11T16:20:30"/>
    <d v="2017-01-07T16:20:30"/>
    <n v="2017"/>
    <n v="41"/>
  </r>
  <r>
    <n v="1809"/>
    <s v="Hamilton: A Different Perspective"/>
    <s v="A stunning photo book highlighting the visual diversity of the City of Hamilton and showcasing it in a new light."/>
    <x v="8"/>
    <n v="380"/>
    <x v="2"/>
    <s v="CA"/>
    <x v="5"/>
    <n v="1425246439"/>
    <n v="1422222439"/>
    <b v="1"/>
    <n v="9"/>
    <b v="0"/>
    <s v="photography"/>
    <x v="20"/>
    <d v="2015-03-01T21:47:19"/>
    <d v="2015-01-25T21:47:19"/>
    <n v="2015"/>
    <n v="11"/>
  </r>
  <r>
    <n v="1810"/>
    <s v="Film Speed"/>
    <s v="Film Speed is a series of Zines focusing on architecture shot completely on 35 and 120mm film."/>
    <x v="52"/>
    <n v="15"/>
    <x v="2"/>
    <s v="US"/>
    <x v="0"/>
    <n v="1408657826"/>
    <n v="1407621026"/>
    <b v="0"/>
    <n v="2"/>
    <b v="0"/>
    <s v="photography"/>
    <x v="20"/>
    <d v="2014-08-21T21:50:26"/>
    <d v="2014-08-09T21:50:26"/>
    <n v="2014"/>
    <n v="3"/>
  </r>
  <r>
    <n v="1811"/>
    <s v="The Year of Sunsets"/>
    <s v="A collection of 365 color photographs of sunsets in 2014, beautifully presented in a hardcover book."/>
    <x v="214"/>
    <n v="40"/>
    <x v="2"/>
    <s v="US"/>
    <x v="0"/>
    <n v="1414123200"/>
    <n v="1408962270"/>
    <b v="0"/>
    <n v="26"/>
    <b v="0"/>
    <s v="photography"/>
    <x v="20"/>
    <d v="2014-10-24T04:00:00"/>
    <d v="2014-08-25T10:24:30"/>
    <n v="2014"/>
    <n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x v="1"/>
    <n v="1467531536"/>
    <n v="1464939536"/>
    <b v="0"/>
    <n v="23"/>
    <b v="0"/>
    <s v="photography"/>
    <x v="20"/>
    <d v="2016-07-03T07:38:56"/>
    <d v="2016-06-03T07:38:56"/>
    <n v="2016"/>
    <n v="13"/>
  </r>
  <r>
    <n v="1813"/>
    <s v="Libya : The Lost Days"/>
    <s v="This project aims to document, Libyan photographic history; through both print and artisan mediums ."/>
    <x v="222"/>
    <n v="0"/>
    <x v="2"/>
    <s v="GB"/>
    <x v="1"/>
    <n v="1407532812"/>
    <n v="1404940812"/>
    <b v="0"/>
    <n v="0"/>
    <b v="0"/>
    <s v="photography"/>
    <x v="20"/>
    <d v="2014-08-08T21:20:12"/>
    <d v="2014-07-09T21:20:12"/>
    <n v="2014"/>
    <n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x v="1"/>
    <n v="1425108736"/>
    <n v="1422516736"/>
    <b v="0"/>
    <n v="140"/>
    <b v="0"/>
    <s v="photography"/>
    <x v="20"/>
    <d v="2015-02-28T07:32:16"/>
    <d v="2015-01-29T07:32:16"/>
    <n v="2015"/>
    <n v="49"/>
  </r>
  <r>
    <n v="1815"/>
    <s v="Texas to Florida"/>
    <s v="Photographic roadtrip from Dallas/Ft Worth, Texas to Florida's beaches. A summer photography roadtrip project to include 5 states."/>
    <x v="9"/>
    <n v="0"/>
    <x v="2"/>
    <s v="US"/>
    <x v="0"/>
    <n v="1435787137"/>
    <n v="1434577537"/>
    <b v="0"/>
    <n v="0"/>
    <b v="0"/>
    <s v="photography"/>
    <x v="20"/>
    <d v="2015-07-01T21:45:37"/>
    <d v="2015-06-17T21:45:37"/>
    <n v="2015"/>
    <n v="0"/>
  </r>
  <r>
    <n v="1816"/>
    <s v="Moments of Passion"/>
    <s v="A unique Photographic Book Project about the Passionate Moments and Strong Emotions that lie within Karate"/>
    <x v="31"/>
    <n v="509"/>
    <x v="2"/>
    <s v="CH"/>
    <x v="11"/>
    <n v="1469473200"/>
    <n v="1467061303"/>
    <b v="0"/>
    <n v="6"/>
    <b v="0"/>
    <s v="photography"/>
    <x v="20"/>
    <d v="2016-07-25T19:00:00"/>
    <d v="2016-06-27T21:01:43"/>
    <n v="2016"/>
    <n v="2"/>
  </r>
  <r>
    <n v="1817"/>
    <s v="Through the Lens of Jerry Gustafson"/>
    <s v="Hundreds of breathtaking rodeo photographs collected in a beautiful coffee table book."/>
    <x v="102"/>
    <n v="9419"/>
    <x v="2"/>
    <s v="US"/>
    <x v="0"/>
    <n v="1485759540"/>
    <n v="1480607607"/>
    <b v="0"/>
    <n v="100"/>
    <b v="0"/>
    <s v="photography"/>
    <x v="20"/>
    <d v="2017-01-30T06:59:00"/>
    <d v="2016-12-01T15:53:27"/>
    <n v="2016"/>
    <n v="52"/>
  </r>
  <r>
    <n v="1818"/>
    <s v="Give Me Your Goofy-ist"/>
    <s v="We are all different, this is a way to honor and celebrate the authenticity in being different."/>
    <x v="36"/>
    <n v="0"/>
    <x v="2"/>
    <s v="US"/>
    <x v="0"/>
    <n v="1428035850"/>
    <n v="1425447450"/>
    <b v="0"/>
    <n v="0"/>
    <b v="0"/>
    <s v="photography"/>
    <x v="20"/>
    <d v="2015-04-03T04:37:30"/>
    <d v="2015-03-04T05:37:30"/>
    <n v="2015"/>
    <n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x v="0"/>
    <n v="1406743396"/>
    <n v="1404151396"/>
    <b v="0"/>
    <n v="4"/>
    <b v="0"/>
    <s v="photography"/>
    <x v="20"/>
    <d v="2014-07-30T18:03:16"/>
    <d v="2014-06-30T18:03:16"/>
    <n v="2014"/>
    <n v="2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x v="0"/>
    <n v="1427850090"/>
    <n v="1425261690"/>
    <b v="0"/>
    <n v="8"/>
    <b v="0"/>
    <s v="photography"/>
    <x v="20"/>
    <d v="2015-04-01T01:01:30"/>
    <d v="2015-03-02T02:01:30"/>
    <n v="2015"/>
    <n v="7"/>
  </r>
  <r>
    <n v="1821"/>
    <s v="Glass Cloud on the road!"/>
    <s v="Glass Cloud tour dates are already beginning to pile up. They are turning to YOU to help get them from town to town."/>
    <x v="30"/>
    <n v="3372.25"/>
    <x v="0"/>
    <s v="US"/>
    <x v="0"/>
    <n v="1330760367"/>
    <n v="1326872367"/>
    <b v="0"/>
    <n v="57"/>
    <b v="1"/>
    <s v="music"/>
    <x v="11"/>
    <d v="2012-03-03T07:39:27"/>
    <d v="2012-01-18T07:39:27"/>
    <n v="2012"/>
    <n v="135"/>
  </r>
  <r>
    <n v="1822"/>
    <s v="Wood Butcher's new music video- I Don't Wanna Party"/>
    <s v="Wood Butcher needs your help to make this happen. Buy a CD, support local music!"/>
    <x v="43"/>
    <n v="300"/>
    <x v="0"/>
    <s v="CA"/>
    <x v="5"/>
    <n v="1391194860"/>
    <n v="1388084862"/>
    <b v="0"/>
    <n v="11"/>
    <b v="1"/>
    <s v="music"/>
    <x v="11"/>
    <d v="2014-01-31T19:01:00"/>
    <d v="2013-12-26T19:07:42"/>
    <n v="2013"/>
    <n v="1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x v="0"/>
    <n v="1351095976"/>
    <n v="1348503976"/>
    <b v="0"/>
    <n v="33"/>
    <b v="1"/>
    <s v="music"/>
    <x v="11"/>
    <d v="2012-10-24T16:26:16"/>
    <d v="2012-09-24T16:26:16"/>
    <n v="2012"/>
    <n v="116"/>
  </r>
  <r>
    <n v="1824"/>
    <s v="Tin Man's Broken Wisdom Fund"/>
    <s v="cd fund raiser"/>
    <x v="9"/>
    <n v="3002"/>
    <x v="0"/>
    <s v="US"/>
    <x v="0"/>
    <n v="1389146880"/>
    <n v="1387403967"/>
    <b v="0"/>
    <n v="40"/>
    <b v="1"/>
    <s v="music"/>
    <x v="11"/>
    <d v="2014-01-08T02:08:00"/>
    <d v="2013-12-18T21:59:27"/>
    <n v="2013"/>
    <n v="1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x v="0"/>
    <n v="1373572903"/>
    <n v="1371585703"/>
    <b v="0"/>
    <n v="50"/>
    <b v="1"/>
    <s v="music"/>
    <x v="11"/>
    <d v="2013-07-11T20:01:43"/>
    <d v="2013-06-18T20:01:43"/>
    <n v="2013"/>
    <n v="105"/>
  </r>
  <r>
    <n v="1826"/>
    <s v="BEAR GHOST! Professional Recording! Yay!"/>
    <s v="Hear your favorite Bear Ghost in eargasmic quality!"/>
    <x v="13"/>
    <n v="2020"/>
    <x v="0"/>
    <s v="US"/>
    <x v="0"/>
    <n v="1392675017"/>
    <n v="1390083017"/>
    <b v="0"/>
    <n v="38"/>
    <b v="1"/>
    <s v="music"/>
    <x v="11"/>
    <d v="2014-02-17T22:10:17"/>
    <d v="2014-01-18T22:10:17"/>
    <n v="2014"/>
    <n v="10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x v="0"/>
    <n v="1299138561"/>
    <n v="1294818561"/>
    <b v="0"/>
    <n v="96"/>
    <b v="1"/>
    <s v="music"/>
    <x v="11"/>
    <d v="2011-03-03T07:49:21"/>
    <d v="2011-01-12T07:49:21"/>
    <n v="2011"/>
    <n v="1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x v="0"/>
    <n v="1399672800"/>
    <n v="1396906530"/>
    <b v="0"/>
    <n v="48"/>
    <b v="1"/>
    <s v="music"/>
    <x v="11"/>
    <d v="2014-05-09T22:00:00"/>
    <d v="2014-04-07T21:35:30"/>
    <n v="2014"/>
    <n v="1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x v="0"/>
    <n v="1295647200"/>
    <n v="1291428371"/>
    <b v="0"/>
    <n v="33"/>
    <b v="1"/>
    <s v="music"/>
    <x v="11"/>
    <d v="2011-01-21T22:00:00"/>
    <d v="2010-12-04T02:06:11"/>
    <n v="2010"/>
    <n v="16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x v="0"/>
    <n v="1393259107"/>
    <n v="1390667107"/>
    <b v="0"/>
    <n v="226"/>
    <b v="1"/>
    <s v="music"/>
    <x v="11"/>
    <d v="2014-02-24T16:25:07"/>
    <d v="2014-01-25T16:25:07"/>
    <n v="2014"/>
    <n v="102"/>
  </r>
  <r>
    <n v="1831"/>
    <s v="Darling Waste Trailer Bail Out!"/>
    <s v="After a 2 year Odyssey, Darling Waste's trailer is still not home! We need $3,500 to get it through U.S. Customs!"/>
    <x v="28"/>
    <n v="1030"/>
    <x v="0"/>
    <s v="US"/>
    <x v="0"/>
    <n v="1336866863"/>
    <n v="1335570863"/>
    <b v="0"/>
    <n v="14"/>
    <b v="1"/>
    <s v="music"/>
    <x v="11"/>
    <d v="2012-05-12T23:54:23"/>
    <d v="2012-04-27T23:54:23"/>
    <n v="2012"/>
    <n v="10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x v="0"/>
    <n v="1299243427"/>
    <n v="1296651427"/>
    <b v="0"/>
    <n v="20"/>
    <b v="1"/>
    <s v="music"/>
    <x v="11"/>
    <d v="2011-03-04T12:57:07"/>
    <d v="2011-02-02T12:57:07"/>
    <n v="2011"/>
    <n v="143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x v="0"/>
    <n v="1362211140"/>
    <n v="1359421403"/>
    <b v="0"/>
    <n v="25"/>
    <b v="1"/>
    <s v="music"/>
    <x v="11"/>
    <d v="2013-03-02T07:59:00"/>
    <d v="2013-01-29T01:03:23"/>
    <n v="2013"/>
    <n v="263"/>
  </r>
  <r>
    <n v="1834"/>
    <s v="TDJ - All Part of the Plan EP/Tour"/>
    <s v="Help us fund our first tour and promote our new EP!"/>
    <x v="3"/>
    <n v="11805"/>
    <x v="0"/>
    <s v="US"/>
    <x v="0"/>
    <n v="1422140895"/>
    <n v="1418684895"/>
    <b v="0"/>
    <n v="90"/>
    <b v="1"/>
    <s v="music"/>
    <x v="11"/>
    <d v="2015-01-24T23:08:15"/>
    <d v="2014-12-15T23:08:15"/>
    <n v="2014"/>
    <n v="118"/>
  </r>
  <r>
    <n v="1835"/>
    <s v="DIRTY LITTLE REBEL EP"/>
    <s v="WE ARE A HARD ROCK/PUNK BAND SEEKING FUNDS TO RECORD A NEW EP. _x000a__x000a_https://www.reverbnation.com/dirtylittlerebel"/>
    <x v="2"/>
    <n v="520"/>
    <x v="0"/>
    <s v="GB"/>
    <x v="1"/>
    <n v="1459439471"/>
    <n v="1456851071"/>
    <b v="0"/>
    <n v="11"/>
    <b v="1"/>
    <s v="music"/>
    <x v="11"/>
    <d v="2016-03-31T15:51:11"/>
    <d v="2016-03-01T16:51:11"/>
    <n v="2016"/>
    <n v="104"/>
  </r>
  <r>
    <n v="1836"/>
    <s v="KICKSTART OUR &lt;+3"/>
    <s v="Help fund our 2013 Sound &amp; Lighting Touring rig!"/>
    <x v="10"/>
    <n v="10017"/>
    <x v="0"/>
    <s v="US"/>
    <x v="0"/>
    <n v="1361129129"/>
    <n v="1359660329"/>
    <b v="0"/>
    <n v="55"/>
    <b v="1"/>
    <s v="music"/>
    <x v="11"/>
    <d v="2013-02-17T19:25:29"/>
    <d v="2013-01-31T19:25:29"/>
    <n v="2013"/>
    <n v="20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x v="0"/>
    <n v="1332029335"/>
    <n v="1326848935"/>
    <b v="0"/>
    <n v="30"/>
    <b v="1"/>
    <s v="music"/>
    <x v="11"/>
    <d v="2012-03-18T00:08:55"/>
    <d v="2012-01-18T01:08:55"/>
    <n v="2012"/>
    <n v="30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x v="0"/>
    <n v="1317438000"/>
    <n v="1314989557"/>
    <b v="0"/>
    <n v="28"/>
    <b v="1"/>
    <s v="music"/>
    <x v="11"/>
    <d v="2011-10-01T03:00:00"/>
    <d v="2011-09-02T18:52:37"/>
    <n v="2011"/>
    <n v="1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x v="0"/>
    <n v="1475342382"/>
    <n v="1472750382"/>
    <b v="0"/>
    <n v="45"/>
    <b v="1"/>
    <s v="music"/>
    <x v="11"/>
    <d v="2016-10-01T17:19:42"/>
    <d v="2016-09-01T17:19:42"/>
    <n v="2016"/>
    <n v="205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x v="0"/>
    <n v="1367902740"/>
    <n v="1366251510"/>
    <b v="0"/>
    <n v="13"/>
    <b v="1"/>
    <s v="music"/>
    <x v="11"/>
    <d v="2013-05-07T04:59:00"/>
    <d v="2013-04-18T02:18:30"/>
    <n v="2013"/>
    <n v="109"/>
  </r>
  <r>
    <n v="1841"/>
    <s v="Hydra Effect Debut EP"/>
    <s v="Hard Rock with a Positive Message. Help us fund, release and promote our debut EP!"/>
    <x v="13"/>
    <n v="2035"/>
    <x v="0"/>
    <s v="US"/>
    <x v="0"/>
    <n v="1400561940"/>
    <n v="1397679445"/>
    <b v="0"/>
    <n v="40"/>
    <b v="1"/>
    <s v="music"/>
    <x v="11"/>
    <d v="2014-05-20T04:59:00"/>
    <d v="2014-04-16T20:17:25"/>
    <n v="2014"/>
    <n v="102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x v="0"/>
    <n v="1425275940"/>
    <n v="1422371381"/>
    <b v="0"/>
    <n v="21"/>
    <b v="1"/>
    <s v="music"/>
    <x v="11"/>
    <d v="2015-03-02T05:59:00"/>
    <d v="2015-01-27T15:09:41"/>
    <n v="2015"/>
    <n v="1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x v="0"/>
    <n v="1298245954"/>
    <n v="1295653954"/>
    <b v="0"/>
    <n v="134"/>
    <b v="1"/>
    <s v="music"/>
    <x v="11"/>
    <d v="2011-02-20T23:52:34"/>
    <d v="2011-01-21T23:52:34"/>
    <n v="2011"/>
    <n v="12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x v="0"/>
    <n v="1307761200"/>
    <n v="1304464914"/>
    <b v="0"/>
    <n v="20"/>
    <b v="1"/>
    <s v="music"/>
    <x v="11"/>
    <d v="2011-06-11T03:00:00"/>
    <d v="2011-05-03T23:21:54"/>
    <n v="2011"/>
    <n v="10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x v="0"/>
    <n v="1466139300"/>
    <n v="1464854398"/>
    <b v="0"/>
    <n v="19"/>
    <b v="1"/>
    <s v="music"/>
    <x v="11"/>
    <d v="2016-06-17T04:55:00"/>
    <d v="2016-06-02T07:59:58"/>
    <n v="2016"/>
    <n v="1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x v="0"/>
    <n v="1355585777"/>
    <n v="1352993777"/>
    <b v="0"/>
    <n v="209"/>
    <b v="1"/>
    <s v="music"/>
    <x v="11"/>
    <d v="2012-12-15T15:36:17"/>
    <d v="2012-11-15T15:36:17"/>
    <n v="2012"/>
    <n v="138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x v="0"/>
    <n v="1429594832"/>
    <n v="1427780432"/>
    <b v="0"/>
    <n v="38"/>
    <b v="1"/>
    <s v="music"/>
    <x v="11"/>
    <d v="2015-04-21T05:40:32"/>
    <d v="2015-03-31T05:40:32"/>
    <n v="2015"/>
    <n v="12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x v="0"/>
    <n v="1312095540"/>
    <n v="1306608888"/>
    <b v="0"/>
    <n v="24"/>
    <b v="1"/>
    <s v="music"/>
    <x v="11"/>
    <d v="2011-07-31T06:59:00"/>
    <d v="2011-05-28T18:54:48"/>
    <n v="2011"/>
    <n v="107"/>
  </r>
  <r>
    <n v="1849"/>
    <s v="Release the Skyline Album"/>
    <s v="Release the Skylines is a small, local Cleveland metal band looking to record an album."/>
    <x v="43"/>
    <n v="301"/>
    <x v="0"/>
    <s v="US"/>
    <x v="0"/>
    <n v="1350505059"/>
    <n v="1347913059"/>
    <b v="0"/>
    <n v="8"/>
    <b v="1"/>
    <s v="music"/>
    <x v="11"/>
    <d v="2012-10-17T20:17:39"/>
    <d v="2012-09-17T20:17:39"/>
    <n v="2012"/>
    <n v="100"/>
  </r>
  <r>
    <n v="1850"/>
    <s v="WILKES EP"/>
    <s v="WILKES is the solo venture of HighFlightSociety singer / Disciple bassist, Jason Wilkes. This project is to fund the debut 6 song EP."/>
    <x v="7"/>
    <n v="9137"/>
    <x v="0"/>
    <s v="US"/>
    <x v="0"/>
    <n v="1405033300"/>
    <n v="1402441300"/>
    <b v="0"/>
    <n v="179"/>
    <b v="1"/>
    <s v="music"/>
    <x v="11"/>
    <d v="2014-07-10T23:01:40"/>
    <d v="2014-06-10T23:01:40"/>
    <n v="2014"/>
    <n v="102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x v="0"/>
    <n v="1406509200"/>
    <n v="1404769538"/>
    <b v="0"/>
    <n v="26"/>
    <b v="1"/>
    <s v="music"/>
    <x v="11"/>
    <d v="2014-07-28T01:00:00"/>
    <d v="2014-07-07T21:45:38"/>
    <n v="2014"/>
    <n v="1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x v="0"/>
    <n v="1429920000"/>
    <n v="1426703452"/>
    <b v="0"/>
    <n v="131"/>
    <b v="1"/>
    <s v="music"/>
    <x v="11"/>
    <d v="2015-04-25T00:00:00"/>
    <d v="2015-03-18T18:30:52"/>
    <n v="2015"/>
    <n v="117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x v="0"/>
    <n v="1352860017"/>
    <n v="1348536417"/>
    <b v="0"/>
    <n v="14"/>
    <b v="1"/>
    <s v="music"/>
    <x v="11"/>
    <d v="2012-11-14T02:26:57"/>
    <d v="2012-09-25T01:26:57"/>
    <n v="2012"/>
    <n v="10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x v="0"/>
    <n v="1369355437"/>
    <n v="1366763437"/>
    <b v="0"/>
    <n v="174"/>
    <b v="1"/>
    <s v="music"/>
    <x v="11"/>
    <d v="2013-05-24T00:30:37"/>
    <d v="2013-04-24T00:30:37"/>
    <n v="2013"/>
    <n v="102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x v="5"/>
    <n v="1389012940"/>
    <n v="1385124940"/>
    <b v="0"/>
    <n v="191"/>
    <b v="1"/>
    <s v="music"/>
    <x v="11"/>
    <d v="2014-01-06T12:55:40"/>
    <d v="2013-11-22T12:55:40"/>
    <n v="2013"/>
    <n v="1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x v="0"/>
    <n v="1405715472"/>
    <n v="1403901072"/>
    <b v="0"/>
    <n v="38"/>
    <b v="1"/>
    <s v="music"/>
    <x v="11"/>
    <d v="2014-07-18T20:31:12"/>
    <d v="2014-06-27T20:31:12"/>
    <n v="2014"/>
    <n v="101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x v="0"/>
    <n v="1410546413"/>
    <n v="1407954413"/>
    <b v="0"/>
    <n v="22"/>
    <b v="1"/>
    <s v="music"/>
    <x v="11"/>
    <d v="2014-09-12T18:26:53"/>
    <d v="2014-08-13T18:26:53"/>
    <n v="2014"/>
    <n v="10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x v="0"/>
    <n v="1324014521"/>
    <n v="1318826921"/>
    <b v="0"/>
    <n v="149"/>
    <b v="1"/>
    <s v="music"/>
    <x v="11"/>
    <d v="2011-12-16T05:48:41"/>
    <d v="2011-10-17T04:48:41"/>
    <n v="2011"/>
    <n v="109"/>
  </r>
  <r>
    <n v="1859"/>
    <s v="Queen Kwong Tour to London and Paris"/>
    <s v="Queen Kwong is going ON TOUR to London and Paris!"/>
    <x v="9"/>
    <n v="3955"/>
    <x v="0"/>
    <s v="US"/>
    <x v="0"/>
    <n v="1316716129"/>
    <n v="1314124129"/>
    <b v="0"/>
    <n v="56"/>
    <b v="1"/>
    <s v="music"/>
    <x v="11"/>
    <d v="2011-09-22T18:28:49"/>
    <d v="2011-08-23T18:28:49"/>
    <n v="2011"/>
    <n v="132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x v="0"/>
    <n v="1391706084"/>
    <n v="1389891684"/>
    <b v="0"/>
    <n v="19"/>
    <b v="1"/>
    <s v="music"/>
    <x v="11"/>
    <d v="2014-02-06T17:01:24"/>
    <d v="2014-01-16T17:01:24"/>
    <n v="2014"/>
    <n v="13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x v="1"/>
    <n v="1422256341"/>
    <n v="1419664341"/>
    <b v="0"/>
    <n v="0"/>
    <b v="0"/>
    <s v="games"/>
    <x v="18"/>
    <d v="2015-01-26T07:12:21"/>
    <d v="2014-12-27T07:12:21"/>
    <n v="2014"/>
    <n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x v="0"/>
    <n v="1488958200"/>
    <n v="1484912974"/>
    <b v="0"/>
    <n v="16"/>
    <b v="0"/>
    <s v="games"/>
    <x v="18"/>
    <d v="2017-03-08T07:30:00"/>
    <d v="2017-01-20T11:49:34"/>
    <n v="2017"/>
    <n v="8"/>
  </r>
  <r>
    <n v="1863"/>
    <s v="Project: 20M813"/>
    <s v="This is an Android game where you take control of the zombies and try to eat your way to world domination!"/>
    <x v="30"/>
    <n v="10"/>
    <x v="2"/>
    <s v="US"/>
    <x v="0"/>
    <n v="1402600085"/>
    <n v="1400008085"/>
    <b v="0"/>
    <n v="2"/>
    <b v="0"/>
    <s v="games"/>
    <x v="18"/>
    <d v="2014-06-12T19:08:05"/>
    <d v="2014-05-13T19:08:05"/>
    <n v="2014"/>
    <n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x v="0"/>
    <n v="1399223500"/>
    <n v="1396631500"/>
    <b v="0"/>
    <n v="48"/>
    <b v="0"/>
    <s v="games"/>
    <x v="18"/>
    <d v="2014-05-04T17:11:40"/>
    <d v="2014-04-04T17:11:40"/>
    <n v="2014"/>
    <n v="4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x v="1"/>
    <n v="1478425747"/>
    <n v="1475398147"/>
    <b v="0"/>
    <n v="2"/>
    <b v="0"/>
    <s v="games"/>
    <x v="18"/>
    <d v="2016-11-06T09:49:07"/>
    <d v="2016-10-02T08:49:07"/>
    <n v="2016"/>
    <n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x v="0"/>
    <n v="1488340800"/>
    <n v="1483768497"/>
    <b v="0"/>
    <n v="2"/>
    <b v="0"/>
    <s v="games"/>
    <x v="18"/>
    <d v="2017-03-01T04:00:00"/>
    <d v="2017-01-07T05:54:57"/>
    <n v="2017"/>
    <n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x v="0"/>
    <n v="1478383912"/>
    <n v="1475791912"/>
    <b v="0"/>
    <n v="1"/>
    <b v="0"/>
    <s v="games"/>
    <x v="18"/>
    <d v="2016-11-05T22:11:52"/>
    <d v="2016-10-06T22:11:52"/>
    <n v="2016"/>
    <n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x v="0"/>
    <n v="1450166340"/>
    <n v="1448044925"/>
    <b v="0"/>
    <n v="17"/>
    <b v="0"/>
    <s v="games"/>
    <x v="18"/>
    <d v="2015-12-15T07:59:00"/>
    <d v="2015-11-20T18:42:05"/>
    <n v="2015"/>
    <n v="5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x v="0"/>
    <n v="1483488249"/>
    <n v="1480896249"/>
    <b v="0"/>
    <n v="0"/>
    <b v="0"/>
    <s v="games"/>
    <x v="18"/>
    <d v="2017-01-04T00:04:09"/>
    <d v="2016-12-05T00:04:09"/>
    <n v="2016"/>
    <n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x v="0"/>
    <n v="1454213820"/>
    <n v="1451723535"/>
    <b v="0"/>
    <n v="11"/>
    <b v="0"/>
    <s v="games"/>
    <x v="18"/>
    <d v="2016-01-31T04:17:00"/>
    <d v="2016-01-02T08:32:15"/>
    <n v="2016"/>
    <n v="1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x v="0"/>
    <n v="1416512901"/>
    <n v="1413053301"/>
    <b v="0"/>
    <n v="95"/>
    <b v="0"/>
    <s v="games"/>
    <x v="18"/>
    <d v="2014-11-20T19:48:21"/>
    <d v="2014-10-11T18:48:21"/>
    <n v="2014"/>
    <n v="72"/>
  </r>
  <r>
    <n v="1872"/>
    <s v="ZombieTime!"/>
    <s v="A Top-View Action game where you play as Bob, the FIRST zombie to rise from the grave. Bring chaos to town, feast and don't die again."/>
    <x v="22"/>
    <n v="212"/>
    <x v="2"/>
    <s v="US"/>
    <x v="0"/>
    <n v="1435633602"/>
    <n v="1433041602"/>
    <b v="0"/>
    <n v="13"/>
    <b v="0"/>
    <s v="games"/>
    <x v="18"/>
    <d v="2015-06-30T03:06:42"/>
    <d v="2015-05-31T03:06:42"/>
    <n v="2015"/>
    <n v="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x v="5"/>
    <n v="1436373900"/>
    <n v="1433861210"/>
    <b v="0"/>
    <n v="2"/>
    <b v="0"/>
    <s v="games"/>
    <x v="18"/>
    <d v="2015-07-08T16:45:00"/>
    <d v="2015-06-09T14:46:50"/>
    <n v="2015"/>
    <n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x v="0"/>
    <n v="1467155733"/>
    <n v="1465427733"/>
    <b v="0"/>
    <n v="2"/>
    <b v="0"/>
    <s v="games"/>
    <x v="18"/>
    <d v="2016-06-28T23:15:33"/>
    <d v="2016-06-08T23:15:33"/>
    <n v="2016"/>
    <n v="0"/>
  </r>
  <r>
    <n v="1875"/>
    <s v="Claws &amp; Fins"/>
    <s v="Sea opposition of Crab's family and angry fishes. Who is going to win, and who is going to loose ?!"/>
    <x v="3"/>
    <n v="51"/>
    <x v="2"/>
    <s v="US"/>
    <x v="0"/>
    <n v="1470519308"/>
    <n v="1465335308"/>
    <b v="0"/>
    <n v="3"/>
    <b v="0"/>
    <s v="games"/>
    <x v="18"/>
    <d v="2016-08-06T21:35:08"/>
    <d v="2016-06-07T21:35:08"/>
    <n v="2016"/>
    <n v="1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x v="2"/>
    <n v="1402901405"/>
    <n v="1400309405"/>
    <b v="0"/>
    <n v="0"/>
    <b v="0"/>
    <s v="games"/>
    <x v="18"/>
    <d v="2014-06-16T06:50:05"/>
    <d v="2014-05-17T06:50:05"/>
    <n v="2014"/>
    <n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x v="0"/>
    <n v="1425170525"/>
    <n v="1422664925"/>
    <b v="0"/>
    <n v="0"/>
    <b v="0"/>
    <s v="games"/>
    <x v="18"/>
    <d v="2015-03-01T00:42:05"/>
    <d v="2015-01-31T00:42:05"/>
    <n v="2015"/>
    <n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x v="2"/>
    <n v="1402618355"/>
    <n v="1400026355"/>
    <b v="0"/>
    <n v="0"/>
    <b v="0"/>
    <s v="games"/>
    <x v="18"/>
    <d v="2014-06-13T00:12:35"/>
    <d v="2014-05-14T00:12:35"/>
    <n v="2014"/>
    <n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x v="3"/>
    <n v="1457966129"/>
    <n v="1455377729"/>
    <b v="0"/>
    <n v="2"/>
    <b v="0"/>
    <s v="games"/>
    <x v="18"/>
    <d v="2016-03-14T14:35:29"/>
    <d v="2016-02-13T15:35:29"/>
    <n v="2016"/>
    <n v="0"/>
  </r>
  <r>
    <n v="1880"/>
    <s v="Sim Betting Football"/>
    <s v="Sim Betting Football is the only football (soccer) betting simulation  game."/>
    <x v="10"/>
    <n v="1004"/>
    <x v="2"/>
    <s v="GB"/>
    <x v="1"/>
    <n v="1459341380"/>
    <n v="1456839380"/>
    <b v="0"/>
    <n v="24"/>
    <b v="0"/>
    <s v="games"/>
    <x v="18"/>
    <d v="2016-03-30T12:36:20"/>
    <d v="2016-03-01T13:36:20"/>
    <n v="2016"/>
    <n v="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x v="0"/>
    <n v="1425955189"/>
    <n v="1423366789"/>
    <b v="0"/>
    <n v="70"/>
    <b v="1"/>
    <s v="music"/>
    <x v="14"/>
    <d v="2015-03-10T02:39:49"/>
    <d v="2015-02-08T03:39:49"/>
    <n v="2015"/>
    <n v="173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x v="0"/>
    <n v="1341964080"/>
    <n v="1339109212"/>
    <b v="0"/>
    <n v="81"/>
    <b v="1"/>
    <s v="music"/>
    <x v="14"/>
    <d v="2012-07-10T23:48:00"/>
    <d v="2012-06-07T22:46:52"/>
    <n v="2012"/>
    <n v="10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x v="0"/>
    <n v="1333921508"/>
    <n v="1331333108"/>
    <b v="0"/>
    <n v="32"/>
    <b v="1"/>
    <s v="music"/>
    <x v="14"/>
    <d v="2012-04-08T21:45:08"/>
    <d v="2012-03-09T22:45:08"/>
    <n v="2012"/>
    <n v="10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x v="0"/>
    <n v="1354017600"/>
    <n v="1350967535"/>
    <b v="0"/>
    <n v="26"/>
    <b v="1"/>
    <s v="music"/>
    <x v="14"/>
    <d v="2012-11-27T12:00:00"/>
    <d v="2012-10-23T04:45:35"/>
    <n v="2012"/>
    <n v="1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x v="0"/>
    <n v="1344636000"/>
    <n v="1341800110"/>
    <b v="0"/>
    <n v="105"/>
    <b v="1"/>
    <s v="music"/>
    <x v="14"/>
    <d v="2012-08-10T22:00:00"/>
    <d v="2012-07-09T02:15:10"/>
    <n v="2012"/>
    <n v="116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x v="0"/>
    <n v="1415832338"/>
    <n v="1413236738"/>
    <b v="0"/>
    <n v="29"/>
    <b v="1"/>
    <s v="music"/>
    <x v="14"/>
    <d v="2014-11-12T22:45:38"/>
    <d v="2014-10-13T21:45:38"/>
    <n v="2014"/>
    <n v="102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x v="3"/>
    <n v="1449178200"/>
    <n v="1447614732"/>
    <b v="0"/>
    <n v="8"/>
    <b v="1"/>
    <s v="music"/>
    <x v="14"/>
    <d v="2015-12-03T21:30:00"/>
    <d v="2015-11-15T19:12:12"/>
    <n v="2015"/>
    <n v="1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x v="0"/>
    <n v="1275368340"/>
    <n v="1272692732"/>
    <b v="0"/>
    <n v="89"/>
    <b v="1"/>
    <s v="music"/>
    <x v="14"/>
    <d v="2010-06-01T04:59:00"/>
    <d v="2010-05-01T05:45:32"/>
    <n v="2010"/>
    <n v="166"/>
  </r>
  <r>
    <n v="1889"/>
    <s v="LittleBear"/>
    <s v="Sweeping epic melodies. I want to incorporate all my influences into one album I have been writing for 90 days now and ready to record!"/>
    <x v="13"/>
    <n v="2132"/>
    <x v="0"/>
    <s v="US"/>
    <x v="0"/>
    <n v="1363024946"/>
    <n v="1359140546"/>
    <b v="0"/>
    <n v="44"/>
    <b v="1"/>
    <s v="music"/>
    <x v="14"/>
    <d v="2013-03-11T18:02:26"/>
    <d v="2013-01-25T19:02:26"/>
    <n v="2013"/>
    <n v="107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x v="0"/>
    <n v="1355597528"/>
    <n v="1353005528"/>
    <b v="0"/>
    <n v="246"/>
    <b v="1"/>
    <s v="music"/>
    <x v="14"/>
    <d v="2012-12-15T18:52:08"/>
    <d v="2012-11-15T18:52:08"/>
    <n v="2012"/>
    <n v="1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x v="0"/>
    <n v="1279778400"/>
    <n v="1275851354"/>
    <b v="0"/>
    <n v="120"/>
    <b v="1"/>
    <s v="music"/>
    <x v="14"/>
    <d v="2010-07-22T06:00:00"/>
    <d v="2010-06-06T19:09:14"/>
    <n v="2010"/>
    <n v="106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x v="0"/>
    <n v="1307459881"/>
    <n v="1304867881"/>
    <b v="0"/>
    <n v="26"/>
    <b v="1"/>
    <s v="music"/>
    <x v="14"/>
    <d v="2011-06-07T15:18:01"/>
    <d v="2011-05-08T15:18:01"/>
    <n v="2011"/>
    <n v="137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x v="0"/>
    <n v="1302926340"/>
    <n v="1301524585"/>
    <b v="0"/>
    <n v="45"/>
    <b v="1"/>
    <s v="music"/>
    <x v="14"/>
    <d v="2011-04-16T03:59:00"/>
    <d v="2011-03-30T22:36:25"/>
    <n v="2011"/>
    <n v="104"/>
  </r>
  <r>
    <n v="1894"/>
    <s v="Help me release my first 3 song EP!!"/>
    <s v="Im trying to raise $1000 for a 3 song EP in a studio!"/>
    <x v="28"/>
    <n v="1145"/>
    <x v="0"/>
    <s v="US"/>
    <x v="0"/>
    <n v="1329082983"/>
    <n v="1326404583"/>
    <b v="0"/>
    <n v="20"/>
    <b v="1"/>
    <s v="music"/>
    <x v="14"/>
    <d v="2012-02-12T21:43:03"/>
    <d v="2012-01-12T21:43:03"/>
    <n v="2012"/>
    <n v="11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x v="0"/>
    <n v="1445363722"/>
    <n v="1442771722"/>
    <b v="0"/>
    <n v="47"/>
    <b v="1"/>
    <s v="music"/>
    <x v="14"/>
    <d v="2015-10-20T17:55:22"/>
    <d v="2015-09-20T17:55:22"/>
    <n v="2015"/>
    <n v="102"/>
  </r>
  <r>
    <n v="1896"/>
    <s v="the bridge"/>
    <s v="My barely anticipated second album of self produced songs is ready to go.  Just need a little help to cover mastering, artwork etc."/>
    <x v="298"/>
    <n v="559"/>
    <x v="0"/>
    <s v="US"/>
    <x v="0"/>
    <n v="1334250165"/>
    <n v="1331658165"/>
    <b v="0"/>
    <n v="13"/>
    <b v="1"/>
    <s v="music"/>
    <x v="14"/>
    <d v="2012-04-12T17:02:45"/>
    <d v="2012-03-13T17:02:45"/>
    <n v="2012"/>
    <n v="12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x v="0"/>
    <n v="1393966800"/>
    <n v="1392040806"/>
    <b v="0"/>
    <n v="183"/>
    <b v="1"/>
    <s v="music"/>
    <x v="14"/>
    <d v="2014-03-04T21:00:00"/>
    <d v="2014-02-10T14:00:06"/>
    <n v="2014"/>
    <n v="102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x v="0"/>
    <n v="1454349600"/>
    <n v="1451277473"/>
    <b v="0"/>
    <n v="21"/>
    <b v="1"/>
    <s v="music"/>
    <x v="14"/>
    <d v="2016-02-01T18:00:00"/>
    <d v="2015-12-28T04:37:53"/>
    <n v="2015"/>
    <n v="145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x v="0"/>
    <n v="1427319366"/>
    <n v="1424730966"/>
    <b v="0"/>
    <n v="42"/>
    <b v="1"/>
    <s v="music"/>
    <x v="14"/>
    <d v="2015-03-25T21:36:06"/>
    <d v="2015-02-23T22:36:06"/>
    <n v="2015"/>
    <n v="133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x v="0"/>
    <n v="1349517540"/>
    <n v="1347137731"/>
    <b v="0"/>
    <n v="54"/>
    <b v="1"/>
    <s v="music"/>
    <x v="14"/>
    <d v="2012-10-06T09:59:00"/>
    <d v="2012-09-08T20:55:31"/>
    <n v="2012"/>
    <n v="10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x v="1"/>
    <n v="1432299600"/>
    <n v="1429707729"/>
    <b v="0"/>
    <n v="25"/>
    <b v="0"/>
    <s v="technology"/>
    <x v="29"/>
    <d v="2015-05-22T13:00:00"/>
    <d v="2015-04-22T13:02:09"/>
    <n v="2015"/>
    <n v="3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x v="3"/>
    <n v="1425495447"/>
    <n v="1422903447"/>
    <b v="0"/>
    <n v="3"/>
    <b v="0"/>
    <s v="technology"/>
    <x v="29"/>
    <d v="2015-03-04T18:57:27"/>
    <d v="2015-02-02T18:57:27"/>
    <n v="2015"/>
    <n v="1"/>
  </r>
  <r>
    <n v="1903"/>
    <s v="MiPointer"/>
    <s v="A cool smart laser pointer for presenting professionals. Unique by design, widest functional coverage for both IOS and Android."/>
    <x v="9"/>
    <n v="1398"/>
    <x v="2"/>
    <s v="US"/>
    <x v="0"/>
    <n v="1485541791"/>
    <n v="1480357791"/>
    <b v="0"/>
    <n v="41"/>
    <b v="0"/>
    <s v="technology"/>
    <x v="29"/>
    <d v="2017-01-27T18:29:51"/>
    <d v="2016-11-28T18:29:51"/>
    <n v="2016"/>
    <n v="47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x v="0"/>
    <n v="1451752021"/>
    <n v="1447864021"/>
    <b v="0"/>
    <n v="2"/>
    <b v="0"/>
    <s v="technology"/>
    <x v="29"/>
    <d v="2016-01-02T16:27:01"/>
    <d v="2015-11-18T16:27:01"/>
    <n v="2015"/>
    <n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x v="0"/>
    <n v="1410127994"/>
    <n v="1407535994"/>
    <b v="0"/>
    <n v="4"/>
    <b v="0"/>
    <s v="technology"/>
    <x v="29"/>
    <d v="2014-09-07T22:13:14"/>
    <d v="2014-08-08T22:13:14"/>
    <n v="2014"/>
    <n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x v="0"/>
    <n v="1466697983"/>
    <n v="1464105983"/>
    <b v="0"/>
    <n v="99"/>
    <b v="0"/>
    <s v="technology"/>
    <x v="29"/>
    <d v="2016-06-23T16:06:23"/>
    <d v="2016-05-24T16:06:23"/>
    <n v="2016"/>
    <n v="43"/>
  </r>
  <r>
    <n v="1907"/>
    <s v="Litter-Buddy"/>
    <s v="Litter-Buddy is great economical alternative to leading pet waste disposal systems with cartridge bag elements."/>
    <x v="11"/>
    <n v="85"/>
    <x v="2"/>
    <s v="US"/>
    <x v="0"/>
    <n v="1400853925"/>
    <n v="1399557925"/>
    <b v="0"/>
    <n v="4"/>
    <b v="0"/>
    <s v="technology"/>
    <x v="29"/>
    <d v="2014-05-23T14:05:25"/>
    <d v="2014-05-08T14:05:25"/>
    <n v="2014"/>
    <n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x v="0"/>
    <n v="1483048900"/>
    <n v="1480456900"/>
    <b v="0"/>
    <n v="4"/>
    <b v="0"/>
    <s v="technology"/>
    <x v="29"/>
    <d v="2016-12-29T22:01:40"/>
    <d v="2016-11-29T22:01:40"/>
    <n v="2016"/>
    <n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x v="0"/>
    <n v="1414059479"/>
    <n v="1411467479"/>
    <b v="0"/>
    <n v="38"/>
    <b v="0"/>
    <s v="technology"/>
    <x v="29"/>
    <d v="2014-10-23T10:17:59"/>
    <d v="2014-09-23T10:17:59"/>
    <n v="2014"/>
    <n v="14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x v="3"/>
    <n v="1446331500"/>
    <n v="1442531217"/>
    <b v="0"/>
    <n v="285"/>
    <b v="0"/>
    <s v="technology"/>
    <x v="29"/>
    <d v="2015-10-31T22:45:00"/>
    <d v="2015-09-17T23:06:57"/>
    <n v="2015"/>
    <n v="3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x v="4"/>
    <n v="1407545334"/>
    <n v="1404953334"/>
    <b v="0"/>
    <n v="1"/>
    <b v="0"/>
    <s v="technology"/>
    <x v="29"/>
    <d v="2014-08-09T00:48:54"/>
    <d v="2014-07-10T00:48:54"/>
    <n v="2014"/>
    <n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x v="0"/>
    <n v="1433395560"/>
    <n v="1430803560"/>
    <b v="0"/>
    <n v="42"/>
    <b v="0"/>
    <s v="technology"/>
    <x v="29"/>
    <d v="2015-06-04T05:26:00"/>
    <d v="2015-05-05T05:26:00"/>
    <n v="2015"/>
    <n v="59"/>
  </r>
  <r>
    <n v="1913"/>
    <s v="Tibio - Spreading warmth in everyones home"/>
    <s v="Tibio is a revolutionary new product designed to solve an age old problem."/>
    <x v="240"/>
    <n v="637"/>
    <x v="2"/>
    <s v="GB"/>
    <x v="1"/>
    <n v="1412770578"/>
    <n v="1410178578"/>
    <b v="0"/>
    <n v="26"/>
    <b v="0"/>
    <s v="technology"/>
    <x v="29"/>
    <d v="2014-10-08T12:16:18"/>
    <d v="2014-09-08T12:16:18"/>
    <n v="2014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x v="0"/>
    <n v="1414814340"/>
    <n v="1413519073"/>
    <b v="0"/>
    <n v="2"/>
    <b v="0"/>
    <s v="technology"/>
    <x v="29"/>
    <d v="2014-11-01T03:59:00"/>
    <d v="2014-10-17T04:11:13"/>
    <n v="2014"/>
    <n v="9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x v="0"/>
    <n v="1409620222"/>
    <n v="1407892222"/>
    <b v="0"/>
    <n v="4"/>
    <b v="0"/>
    <s v="technology"/>
    <x v="29"/>
    <d v="2014-09-02T01:10:22"/>
    <d v="2014-08-13T01:10:22"/>
    <n v="2014"/>
    <n v="2"/>
  </r>
  <r>
    <n v="1916"/>
    <s v="The Paint Can Holder by U.S. Green Products"/>
    <s v="The Paint Can Holder Makes Painting Easier and Safer on Extension Ladders."/>
    <x v="22"/>
    <n v="102"/>
    <x v="2"/>
    <s v="US"/>
    <x v="0"/>
    <n v="1478542375"/>
    <n v="1476378775"/>
    <b v="0"/>
    <n v="6"/>
    <b v="0"/>
    <s v="technology"/>
    <x v="29"/>
    <d v="2016-11-07T18:12:55"/>
    <d v="2016-10-13T17:12:55"/>
    <n v="2016"/>
    <n v="1"/>
  </r>
  <r>
    <n v="1917"/>
    <s v="Chronovisor:The MOST innovative watch for night time reading"/>
    <s v="Let's build a legendary brand altogether"/>
    <x v="303"/>
    <n v="205025"/>
    <x v="2"/>
    <s v="HK"/>
    <x v="6"/>
    <n v="1486708133"/>
    <n v="1484116133"/>
    <b v="0"/>
    <n v="70"/>
    <b v="0"/>
    <s v="technology"/>
    <x v="29"/>
    <d v="2017-02-10T06:28:53"/>
    <d v="2017-01-11T06:28:53"/>
    <n v="2017"/>
    <n v="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x v="0"/>
    <n v="1407869851"/>
    <n v="1404845851"/>
    <b v="0"/>
    <n v="9"/>
    <b v="0"/>
    <s v="technology"/>
    <x v="29"/>
    <d v="2014-08-12T18:57:31"/>
    <d v="2014-07-08T18:57:31"/>
    <n v="2014"/>
    <n v="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x v="0"/>
    <n v="1432069249"/>
    <n v="1429477249"/>
    <b v="0"/>
    <n v="8"/>
    <b v="0"/>
    <s v="technology"/>
    <x v="29"/>
    <d v="2015-05-19T21:00:49"/>
    <d v="2015-04-19T21:00:49"/>
    <n v="2015"/>
    <n v="47"/>
  </r>
  <r>
    <n v="1920"/>
    <s v="Brightside - Side lighting for cyclists"/>
    <s v="A new concept in bike light safety, protecting cyclists from being hit in the side. Bright, amber sideways."/>
    <x v="3"/>
    <n v="4303"/>
    <x v="2"/>
    <s v="GB"/>
    <x v="1"/>
    <n v="1445468400"/>
    <n v="1443042061"/>
    <b v="0"/>
    <n v="105"/>
    <b v="0"/>
    <s v="technology"/>
    <x v="29"/>
    <d v="2015-10-21T23:00:00"/>
    <d v="2015-09-23T21:01:01"/>
    <n v="2015"/>
    <n v="43"/>
  </r>
  <r>
    <n v="1921"/>
    <s v="The Fine Spirits are making an album!"/>
    <s v="The Fine Spirits are making an album, but we need your help!"/>
    <x v="15"/>
    <n v="2052"/>
    <x v="0"/>
    <s v="US"/>
    <x v="0"/>
    <n v="1342243143"/>
    <n v="1339651143"/>
    <b v="0"/>
    <n v="38"/>
    <b v="1"/>
    <s v="music"/>
    <x v="14"/>
    <d v="2012-07-14T05:19:03"/>
    <d v="2012-06-14T05:19:03"/>
    <n v="2012"/>
    <n v="137"/>
  </r>
  <r>
    <n v="1922"/>
    <s v="Low Weather // Debut Album"/>
    <s v="Low Weather's debut album is halfway finished.  With your help and your help alone we can record the rest!"/>
    <x v="13"/>
    <n v="2311"/>
    <x v="0"/>
    <s v="US"/>
    <x v="0"/>
    <n v="1386828507"/>
    <n v="1384236507"/>
    <b v="0"/>
    <n v="64"/>
    <b v="1"/>
    <s v="music"/>
    <x v="14"/>
    <d v="2013-12-12T06:08:27"/>
    <d v="2013-11-12T06:08:27"/>
    <n v="2013"/>
    <n v="116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x v="0"/>
    <n v="1317099540"/>
    <n v="1313612532"/>
    <b v="0"/>
    <n v="13"/>
    <b v="1"/>
    <s v="music"/>
    <x v="14"/>
    <d v="2011-09-27T04:59:00"/>
    <d v="2011-08-17T20:22:12"/>
    <n v="2011"/>
    <n v="241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x v="0"/>
    <n v="1389814380"/>
    <n v="1387390555"/>
    <b v="0"/>
    <n v="33"/>
    <b v="1"/>
    <s v="music"/>
    <x v="14"/>
    <d v="2014-01-15T19:33:00"/>
    <d v="2013-12-18T18:15:55"/>
    <n v="2013"/>
    <n v="114"/>
  </r>
  <r>
    <n v="1925"/>
    <s v="The Freakniks Debut Album: Infinite Love"/>
    <s v="The Freakniks are making their psychedelic freak-folk debut studio album and they need your help."/>
    <x v="15"/>
    <n v="1655"/>
    <x v="0"/>
    <s v="US"/>
    <x v="0"/>
    <n v="1381449600"/>
    <n v="1379540288"/>
    <b v="0"/>
    <n v="52"/>
    <b v="1"/>
    <s v="music"/>
    <x v="14"/>
    <d v="2013-10-11T00:00:00"/>
    <d v="2013-09-18T21:38:08"/>
    <n v="2013"/>
    <n v="11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x v="0"/>
    <n v="1288657560"/>
    <n v="1286319256"/>
    <b v="0"/>
    <n v="107"/>
    <b v="1"/>
    <s v="music"/>
    <x v="14"/>
    <d v="2010-11-02T00:26:00"/>
    <d v="2010-10-05T22:54:16"/>
    <n v="2010"/>
    <n v="195"/>
  </r>
  <r>
    <n v="1927"/>
    <s v="GBS Detroit Presents Hampshire"/>
    <s v="Hampshire is headed to GBS Detroit."/>
    <x v="20"/>
    <n v="620"/>
    <x v="0"/>
    <s v="US"/>
    <x v="0"/>
    <n v="1331182740"/>
    <n v="1329856839"/>
    <b v="0"/>
    <n v="11"/>
    <b v="1"/>
    <s v="music"/>
    <x v="14"/>
    <d v="2012-03-08T04:59:00"/>
    <d v="2012-02-21T20:40:39"/>
    <n v="2012"/>
    <n v="103"/>
  </r>
  <r>
    <n v="1928"/>
    <s v="Jollyheads Circus Debut Album &quot;The Kaleidoscope Dawn&quot;"/>
    <s v="Help us master and release our debut album &quot;The Kaleidoscope Dawn&quot;"/>
    <x v="305"/>
    <n v="2630"/>
    <x v="0"/>
    <s v="US"/>
    <x v="0"/>
    <n v="1367940794"/>
    <n v="1365348794"/>
    <b v="0"/>
    <n v="34"/>
    <b v="1"/>
    <s v="music"/>
    <x v="14"/>
    <d v="2013-05-07T15:33:14"/>
    <d v="2013-04-07T15:33:14"/>
    <n v="2013"/>
    <n v="103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x v="0"/>
    <n v="1309825866"/>
    <n v="1306197066"/>
    <b v="0"/>
    <n v="75"/>
    <b v="1"/>
    <s v="music"/>
    <x v="14"/>
    <d v="2011-07-05T00:31:06"/>
    <d v="2011-05-24T00:31:06"/>
    <n v="2011"/>
    <n v="100"/>
  </r>
  <r>
    <n v="1930"/>
    <s v="Magnetic Flowers Presents: Old, Cold. Losing It."/>
    <s v="We're nearly done recording, but we're out of money! Help us release the record!!!"/>
    <x v="28"/>
    <n v="1270"/>
    <x v="0"/>
    <s v="US"/>
    <x v="0"/>
    <n v="1373203482"/>
    <n v="1368019482"/>
    <b v="0"/>
    <n v="26"/>
    <b v="1"/>
    <s v="music"/>
    <x v="14"/>
    <d v="2013-07-07T13:24:42"/>
    <d v="2013-05-08T13:24:42"/>
    <n v="2013"/>
    <n v="127"/>
  </r>
  <r>
    <n v="1931"/>
    <s v="New Lions After Dark EP!"/>
    <s v="We're an indie rock band from Clearwater, FL headed back into the studio to finish our latest EP."/>
    <x v="13"/>
    <n v="2412.02"/>
    <x v="0"/>
    <s v="US"/>
    <x v="0"/>
    <n v="1337657400"/>
    <n v="1336512309"/>
    <b v="0"/>
    <n v="50"/>
    <b v="1"/>
    <s v="music"/>
    <x v="14"/>
    <d v="2012-05-22T03:30:00"/>
    <d v="2012-05-08T21:25:09"/>
    <n v="2012"/>
    <n v="12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x v="0"/>
    <n v="1327433173"/>
    <n v="1325618773"/>
    <b v="0"/>
    <n v="80"/>
    <b v="1"/>
    <s v="music"/>
    <x v="14"/>
    <d v="2012-01-24T19:26:13"/>
    <d v="2012-01-03T19:26:13"/>
    <n v="2012"/>
    <n v="107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x v="0"/>
    <n v="1411787307"/>
    <n v="1409195307"/>
    <b v="0"/>
    <n v="110"/>
    <b v="1"/>
    <s v="music"/>
    <x v="14"/>
    <d v="2014-09-27T03:08:27"/>
    <d v="2014-08-28T03:08:27"/>
    <n v="2014"/>
    <n v="17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x v="0"/>
    <n v="1324789200"/>
    <n v="1321649321"/>
    <b v="0"/>
    <n v="77"/>
    <b v="1"/>
    <s v="music"/>
    <x v="14"/>
    <d v="2011-12-25T05:00:00"/>
    <d v="2011-11-18T20:48:41"/>
    <n v="2011"/>
    <n v="12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x v="0"/>
    <n v="1403326740"/>
    <n v="1400106171"/>
    <b v="0"/>
    <n v="50"/>
    <b v="1"/>
    <s v="music"/>
    <x v="14"/>
    <d v="2014-06-21T04:59:00"/>
    <d v="2014-05-14T22:22:51"/>
    <n v="2014"/>
    <n v="108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x v="0"/>
    <n v="1323151140"/>
    <n v="1320528070"/>
    <b v="0"/>
    <n v="145"/>
    <b v="1"/>
    <s v="music"/>
    <x v="14"/>
    <d v="2011-12-06T05:59:00"/>
    <d v="2011-11-05T21:21:10"/>
    <n v="2011"/>
    <n v="117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x v="0"/>
    <n v="1339732740"/>
    <n v="1338346281"/>
    <b v="0"/>
    <n v="29"/>
    <b v="1"/>
    <s v="music"/>
    <x v="14"/>
    <d v="2012-06-15T03:59:00"/>
    <d v="2012-05-30T02:51:21"/>
    <n v="2012"/>
    <n v="18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x v="0"/>
    <n v="1372741200"/>
    <n v="1370067231"/>
    <b v="0"/>
    <n v="114"/>
    <b v="1"/>
    <s v="music"/>
    <x v="14"/>
    <d v="2013-07-02T05:00:00"/>
    <d v="2013-06-01T06:13:51"/>
    <n v="2013"/>
    <n v="116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x v="0"/>
    <n v="1362955108"/>
    <n v="1360366708"/>
    <b v="0"/>
    <n v="96"/>
    <b v="1"/>
    <s v="music"/>
    <x v="14"/>
    <d v="2013-03-10T22:38:28"/>
    <d v="2013-02-08T23:38:28"/>
    <n v="2013"/>
    <n v="111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x v="0"/>
    <n v="1308110340"/>
    <n v="1304770233"/>
    <b v="0"/>
    <n v="31"/>
    <b v="1"/>
    <s v="music"/>
    <x v="14"/>
    <d v="2011-06-15T03:59:00"/>
    <d v="2011-05-07T12:10:33"/>
    <n v="2011"/>
    <n v="171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x v="0"/>
    <n v="1400137131"/>
    <n v="1397545131"/>
    <b v="1"/>
    <n v="4883"/>
    <b v="1"/>
    <s v="technology"/>
    <x v="30"/>
    <d v="2014-05-15T06:58:51"/>
    <d v="2014-04-15T06:58:51"/>
    <n v="2014"/>
    <n v="126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x v="0"/>
    <n v="1309809140"/>
    <n v="1302033140"/>
    <b v="1"/>
    <n v="95"/>
    <b v="1"/>
    <s v="technology"/>
    <x v="30"/>
    <d v="2011-07-04T19:52:20"/>
    <d v="2011-04-05T19:52:20"/>
    <n v="2011"/>
    <n v="138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x v="0"/>
    <n v="1470896916"/>
    <n v="1467008916"/>
    <b v="1"/>
    <n v="2478"/>
    <b v="1"/>
    <s v="technology"/>
    <x v="30"/>
    <d v="2016-08-11T06:28:36"/>
    <d v="2016-06-27T06:28:36"/>
    <n v="2016"/>
    <n v="1705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x v="0"/>
    <n v="1398952890"/>
    <n v="1396360890"/>
    <b v="1"/>
    <n v="1789"/>
    <b v="1"/>
    <s v="technology"/>
    <x v="30"/>
    <d v="2014-05-01T14:01:30"/>
    <d v="2014-04-01T14:01:30"/>
    <n v="2014"/>
    <n v="788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x v="3"/>
    <n v="1436680958"/>
    <n v="1433224958"/>
    <b v="1"/>
    <n v="680"/>
    <b v="1"/>
    <s v="technology"/>
    <x v="30"/>
    <d v="2015-07-12T06:02:38"/>
    <d v="2015-06-02T06:02:38"/>
    <n v="2015"/>
    <n v="34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x v="0"/>
    <n v="1397961361"/>
    <n v="1392780961"/>
    <b v="1"/>
    <n v="70"/>
    <b v="1"/>
    <s v="technology"/>
    <x v="30"/>
    <d v="2014-04-20T02:36:01"/>
    <d v="2014-02-19T03:36:01"/>
    <n v="2014"/>
    <n v="15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x v="0"/>
    <n v="1258955940"/>
    <n v="1255730520"/>
    <b v="1"/>
    <n v="23"/>
    <b v="1"/>
    <s v="technology"/>
    <x v="30"/>
    <d v="2009-11-23T05:59:00"/>
    <d v="2009-10-16T22:02:00"/>
    <n v="2009"/>
    <n v="101"/>
  </r>
  <r>
    <n v="1948"/>
    <s v="UDOO X86: The Most Powerful Maker Board Ever"/>
    <s v="10 times more powerful than Raspberry Pi 3, x86 64-bit architecture"/>
    <x v="57"/>
    <n v="800211"/>
    <x v="0"/>
    <s v="US"/>
    <x v="0"/>
    <n v="1465232520"/>
    <n v="1460557809"/>
    <b v="1"/>
    <n v="4245"/>
    <b v="1"/>
    <s v="technology"/>
    <x v="30"/>
    <d v="2016-06-06T17:02:00"/>
    <d v="2016-04-13T14:30:09"/>
    <n v="2016"/>
    <n v="800"/>
  </r>
  <r>
    <n v="1949"/>
    <s v="Shake Your Power"/>
    <s v="#ShakeYourPower brings clean energy to places in the world without electricity through the power of music."/>
    <x v="63"/>
    <n v="53001.3"/>
    <x v="0"/>
    <s v="GB"/>
    <x v="1"/>
    <n v="1404986951"/>
    <n v="1402394951"/>
    <b v="1"/>
    <n v="943"/>
    <b v="1"/>
    <s v="technology"/>
    <x v="30"/>
    <d v="2014-07-10T10:09:11"/>
    <d v="2014-06-10T10:09:11"/>
    <n v="2014"/>
    <n v="106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x v="0"/>
    <n v="1303446073"/>
    <n v="1300767673"/>
    <b v="1"/>
    <n v="1876"/>
    <b v="1"/>
    <s v="technology"/>
    <x v="30"/>
    <d v="2011-04-22T04:21:13"/>
    <d v="2011-03-22T04:21:13"/>
    <n v="2011"/>
    <n v="20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x v="0"/>
    <n v="1478516737"/>
    <n v="1475921137"/>
    <b v="1"/>
    <n v="834"/>
    <b v="1"/>
    <s v="technology"/>
    <x v="30"/>
    <d v="2016-11-07T11:05:37"/>
    <d v="2016-10-08T10:05:37"/>
    <n v="2016"/>
    <n v="21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x v="5"/>
    <n v="1381934015"/>
    <n v="1378737215"/>
    <b v="1"/>
    <n v="682"/>
    <b v="1"/>
    <s v="technology"/>
    <x v="30"/>
    <d v="2013-10-16T14:33:35"/>
    <d v="2013-09-09T14:33:35"/>
    <n v="2013"/>
    <n v="198"/>
  </r>
  <r>
    <n v="1953"/>
    <s v="NTH Music Synthesizer"/>
    <s v="The NTH is an open source music synthesizer featuring instant fun, awesome sound, and a hackable design."/>
    <x v="36"/>
    <n v="33892"/>
    <x v="0"/>
    <s v="US"/>
    <x v="0"/>
    <n v="1330657200"/>
    <n v="1328158065"/>
    <b v="1"/>
    <n v="147"/>
    <b v="1"/>
    <s v="technology"/>
    <x v="30"/>
    <d v="2012-03-02T03:00:00"/>
    <d v="2012-02-02T04:47:45"/>
    <n v="2012"/>
    <n v="226"/>
  </r>
  <r>
    <n v="1954"/>
    <s v="Orison â€“ Rethink the Power of Energy"/>
    <s v="The First Home Battery System You Simply Plug in to Install"/>
    <x v="63"/>
    <n v="349474"/>
    <x v="0"/>
    <s v="US"/>
    <x v="0"/>
    <n v="1457758800"/>
    <n v="1453730176"/>
    <b v="1"/>
    <n v="415"/>
    <b v="1"/>
    <s v="technology"/>
    <x v="30"/>
    <d v="2016-03-12T05:00:00"/>
    <d v="2016-01-25T13:56:16"/>
    <n v="2016"/>
    <n v="699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x v="0"/>
    <n v="1337799600"/>
    <n v="1334989881"/>
    <b v="1"/>
    <n v="290"/>
    <b v="1"/>
    <s v="technology"/>
    <x v="30"/>
    <d v="2012-05-23T19:00:00"/>
    <d v="2012-04-21T06:31:21"/>
    <n v="2012"/>
    <n v="399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x v="0"/>
    <n v="1429391405"/>
    <n v="1425507005"/>
    <b v="1"/>
    <n v="365"/>
    <b v="1"/>
    <s v="technology"/>
    <x v="30"/>
    <d v="2015-04-18T21:10:05"/>
    <d v="2015-03-04T22:10:05"/>
    <n v="2015"/>
    <n v="294"/>
  </r>
  <r>
    <n v="1957"/>
    <s v="freeSoC and freeSoC Mini"/>
    <s v="An open hardware platform for the best microcontroller in the world."/>
    <x v="11"/>
    <n v="50251.41"/>
    <x v="0"/>
    <s v="US"/>
    <x v="0"/>
    <n v="1351304513"/>
    <n v="1348712513"/>
    <b v="1"/>
    <n v="660"/>
    <b v="1"/>
    <s v="technology"/>
    <x v="30"/>
    <d v="2012-10-27T02:21:53"/>
    <d v="2012-09-27T02:21:53"/>
    <n v="2012"/>
    <n v="168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x v="0"/>
    <n v="1364078561"/>
    <n v="1361490161"/>
    <b v="1"/>
    <n v="1356"/>
    <b v="1"/>
    <s v="technology"/>
    <x v="30"/>
    <d v="2013-03-23T22:42:41"/>
    <d v="2013-02-21T23:42:41"/>
    <n v="2013"/>
    <n v="1436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x v="0"/>
    <n v="1412121600"/>
    <n v="1408565860"/>
    <b v="1"/>
    <n v="424"/>
    <b v="1"/>
    <s v="technology"/>
    <x v="30"/>
    <d v="2014-10-01T00:00:00"/>
    <d v="2014-08-20T20:17:40"/>
    <n v="2014"/>
    <n v="157"/>
  </r>
  <r>
    <n v="1960"/>
    <s v="TREKKAYAK"/>
    <s v="Trekkayak is an ultralight, durable and inflatable boat to be carried in your backpack to cross a lake or paddle down a river."/>
    <x v="54"/>
    <n v="82532"/>
    <x v="0"/>
    <s v="SE"/>
    <x v="9"/>
    <n v="1419151341"/>
    <n v="1416559341"/>
    <b v="1"/>
    <n v="33"/>
    <b v="1"/>
    <s v="technology"/>
    <x v="30"/>
    <d v="2014-12-21T08:42:21"/>
    <d v="2014-11-21T08:42:21"/>
    <n v="2014"/>
    <n v="118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x v="0"/>
    <n v="1349495940"/>
    <n v="1346042417"/>
    <b v="1"/>
    <n v="1633"/>
    <b v="1"/>
    <s v="technology"/>
    <x v="30"/>
    <d v="2012-10-06T03:59:00"/>
    <d v="2012-08-27T04:40:17"/>
    <n v="2012"/>
    <n v="110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x v="0"/>
    <n v="1400006636"/>
    <n v="1397414636"/>
    <b v="1"/>
    <n v="306"/>
    <b v="1"/>
    <s v="technology"/>
    <x v="30"/>
    <d v="2014-05-13T18:43:56"/>
    <d v="2014-04-13T18:43:56"/>
    <n v="2014"/>
    <n v="19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x v="1"/>
    <n v="1410862734"/>
    <n v="1407838734"/>
    <b v="1"/>
    <n v="205"/>
    <b v="1"/>
    <s v="technology"/>
    <x v="30"/>
    <d v="2014-09-16T10:18:54"/>
    <d v="2014-08-12T10:18:54"/>
    <n v="2014"/>
    <n v="127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x v="3"/>
    <n v="1461306772"/>
    <n v="1458714772"/>
    <b v="1"/>
    <n v="1281"/>
    <b v="1"/>
    <s v="technology"/>
    <x v="30"/>
    <d v="2016-04-22T06:32:52"/>
    <d v="2016-03-23T06:32:52"/>
    <n v="2016"/>
    <n v="26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x v="0"/>
    <n v="1326330000"/>
    <n v="1324433310"/>
    <b v="1"/>
    <n v="103"/>
    <b v="1"/>
    <s v="technology"/>
    <x v="30"/>
    <d v="2012-01-12T01:00:00"/>
    <d v="2011-12-21T02:08:30"/>
    <n v="2011"/>
    <n v="26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x v="0"/>
    <n v="1408021098"/>
    <n v="1405429098"/>
    <b v="1"/>
    <n v="1513"/>
    <b v="1"/>
    <s v="technology"/>
    <x v="30"/>
    <d v="2014-08-14T12:58:18"/>
    <d v="2014-07-15T12:58:18"/>
    <n v="2014"/>
    <n v="207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x v="0"/>
    <n v="1398959729"/>
    <n v="1396367729"/>
    <b v="1"/>
    <n v="405"/>
    <b v="1"/>
    <s v="technology"/>
    <x v="30"/>
    <d v="2014-05-01T15:55:29"/>
    <d v="2014-04-01T15:55:29"/>
    <n v="2014"/>
    <n v="370"/>
  </r>
  <r>
    <n v="1968"/>
    <s v="XSHIFTER: World's First Affordable Wireless Shifting System"/>
    <s v="Bringing the advantages of wireless smart shifting to every cyclist. FITS ANY BIKE"/>
    <x v="63"/>
    <n v="142483"/>
    <x v="0"/>
    <s v="US"/>
    <x v="0"/>
    <n v="1480777515"/>
    <n v="1478095515"/>
    <b v="1"/>
    <n v="510"/>
    <b v="1"/>
    <s v="technology"/>
    <x v="30"/>
    <d v="2016-12-03T15:05:15"/>
    <d v="2016-11-02T14:05:15"/>
    <n v="2016"/>
    <n v="28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x v="1"/>
    <n v="1470423668"/>
    <n v="1467831668"/>
    <b v="1"/>
    <n v="1887"/>
    <b v="1"/>
    <s v="technology"/>
    <x v="30"/>
    <d v="2016-08-05T19:01:08"/>
    <d v="2016-07-06T19:01:08"/>
    <n v="2016"/>
    <n v="579"/>
  </r>
  <r>
    <n v="1970"/>
    <s v="APOC: Mini Radiation Detector"/>
    <s v="The APOC is a gamma particle detector that will help you learn about radiation and find radioactive things!"/>
    <x v="10"/>
    <n v="56590"/>
    <x v="0"/>
    <s v="US"/>
    <x v="0"/>
    <n v="1366429101"/>
    <n v="1361248701"/>
    <b v="1"/>
    <n v="701"/>
    <b v="1"/>
    <s v="technology"/>
    <x v="30"/>
    <d v="2013-04-20T03:38:21"/>
    <d v="2013-02-19T04:38:21"/>
    <n v="2013"/>
    <n v="1132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x v="0"/>
    <n v="1384488000"/>
    <n v="1381752061"/>
    <b v="1"/>
    <n v="3863"/>
    <b v="1"/>
    <s v="technology"/>
    <x v="30"/>
    <d v="2013-11-15T04:00:00"/>
    <d v="2013-10-14T12:01:01"/>
    <n v="2013"/>
    <n v="26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x v="0"/>
    <n v="1353201444"/>
    <n v="1350605844"/>
    <b v="1"/>
    <n v="238"/>
    <b v="1"/>
    <s v="technology"/>
    <x v="30"/>
    <d v="2012-11-18T01:17:24"/>
    <d v="2012-10-19T00:17:24"/>
    <n v="2012"/>
    <n v="67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x v="0"/>
    <n v="1470466800"/>
    <n v="1467134464"/>
    <b v="1"/>
    <n v="2051"/>
    <b v="1"/>
    <s v="technology"/>
    <x v="30"/>
    <d v="2016-08-06T07:00:00"/>
    <d v="2016-06-28T17:21:04"/>
    <n v="2016"/>
    <n v="257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x v="1"/>
    <n v="1376899269"/>
    <n v="1371715269"/>
    <b v="1"/>
    <n v="402"/>
    <b v="1"/>
    <s v="technology"/>
    <x v="30"/>
    <d v="2013-08-19T08:01:09"/>
    <d v="2013-06-20T08:01:09"/>
    <n v="2013"/>
    <n v="375"/>
  </r>
  <r>
    <n v="1975"/>
    <s v="Bugle2: A DIY Phono Preamp"/>
    <s v="The Bugle2 is a second generation DIY kit phono preamplifier for vinyl playback."/>
    <x v="194"/>
    <n v="33393.339999999997"/>
    <x v="0"/>
    <s v="US"/>
    <x v="0"/>
    <n v="1362938851"/>
    <n v="1360346851"/>
    <b v="1"/>
    <n v="253"/>
    <b v="1"/>
    <s v="technology"/>
    <x v="30"/>
    <d v="2013-03-10T18:07:31"/>
    <d v="2013-02-08T18:07:31"/>
    <n v="2013"/>
    <n v="209"/>
  </r>
  <r>
    <n v="1976"/>
    <s v="Pi Lite white - Bright white LED display for Raspberry Pi"/>
    <s v="Can you help us make an ultra bright white one a reality?"/>
    <x v="23"/>
    <n v="13864"/>
    <x v="0"/>
    <s v="GB"/>
    <x v="1"/>
    <n v="1373751325"/>
    <n v="1371159325"/>
    <b v="1"/>
    <n v="473"/>
    <b v="1"/>
    <s v="technology"/>
    <x v="30"/>
    <d v="2013-07-13T21:35:25"/>
    <d v="2013-06-13T21:35:25"/>
    <n v="2013"/>
    <n v="347"/>
  </r>
  <r>
    <n v="1977"/>
    <s v="Ario: Smart Lighting. Better Health."/>
    <s v="Ario learns about you, syncs your body clock, and keeps you healthy through natural lighting patterns."/>
    <x v="63"/>
    <n v="201165"/>
    <x v="0"/>
    <s v="US"/>
    <x v="0"/>
    <n v="1450511940"/>
    <n v="1446527540"/>
    <b v="1"/>
    <n v="821"/>
    <b v="1"/>
    <s v="technology"/>
    <x v="30"/>
    <d v="2015-12-19T07:59:00"/>
    <d v="2015-11-03T05:12:20"/>
    <n v="2015"/>
    <n v="40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x v="0"/>
    <n v="1339484400"/>
    <n v="1336627492"/>
    <b v="1"/>
    <n v="388"/>
    <b v="1"/>
    <s v="technology"/>
    <x v="30"/>
    <d v="2012-06-12T07:00:00"/>
    <d v="2012-05-10T05:24:52"/>
    <n v="2012"/>
    <n v="102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x v="0"/>
    <n v="1447909140"/>
    <n v="1444734146"/>
    <b v="1"/>
    <n v="813"/>
    <b v="1"/>
    <s v="technology"/>
    <x v="30"/>
    <d v="2015-11-19T04:59:00"/>
    <d v="2015-10-13T11:02:26"/>
    <n v="2015"/>
    <n v="115"/>
  </r>
  <r>
    <n v="1980"/>
    <s v="YOUMO - Your Smart Modular Power Strip"/>
    <s v="Multi-power charging that is smarter, stylish and designed for you."/>
    <x v="63"/>
    <n v="177412.01"/>
    <x v="0"/>
    <s v="DE"/>
    <x v="3"/>
    <n v="1459684862"/>
    <n v="1456232462"/>
    <b v="1"/>
    <n v="1945"/>
    <b v="1"/>
    <s v="technology"/>
    <x v="30"/>
    <d v="2016-04-03T12:01:02"/>
    <d v="2016-02-23T13:01:02"/>
    <n v="2016"/>
    <n v="355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x v="5"/>
    <n v="1404926665"/>
    <n v="1402334665"/>
    <b v="0"/>
    <n v="12"/>
    <b v="0"/>
    <s v="photography"/>
    <x v="31"/>
    <d v="2014-07-09T17:24:25"/>
    <d v="2014-06-09T17:24:25"/>
    <n v="2014"/>
    <n v="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x v="6"/>
    <n v="1480863887"/>
    <n v="1478268287"/>
    <b v="0"/>
    <n v="0"/>
    <b v="0"/>
    <s v="photography"/>
    <x v="31"/>
    <d v="2016-12-04T15:04:47"/>
    <d v="2016-11-04T14:04:47"/>
    <n v="2016"/>
    <n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x v="0"/>
    <n v="1472799600"/>
    <n v="1470874618"/>
    <b v="0"/>
    <n v="16"/>
    <b v="0"/>
    <s v="photography"/>
    <x v="31"/>
    <d v="2016-09-02T07:00:00"/>
    <d v="2016-08-11T00:16:58"/>
    <n v="2016"/>
    <n v="4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x v="0"/>
    <n v="1417377481"/>
    <n v="1412189881"/>
    <b v="0"/>
    <n v="7"/>
    <b v="0"/>
    <s v="photography"/>
    <x v="31"/>
    <d v="2014-11-30T19:58:01"/>
    <d v="2014-10-01T18:58:01"/>
    <n v="2014"/>
    <n v="2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x v="1"/>
    <n v="1470178800"/>
    <n v="1467650771"/>
    <b v="0"/>
    <n v="4"/>
    <b v="0"/>
    <s v="photography"/>
    <x v="31"/>
    <d v="2016-08-02T23:00:00"/>
    <d v="2016-07-04T16:46:11"/>
    <n v="2016"/>
    <n v="3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x v="1"/>
    <n v="1457947483"/>
    <n v="1455359083"/>
    <b v="0"/>
    <n v="1"/>
    <b v="0"/>
    <s v="photography"/>
    <x v="31"/>
    <d v="2016-03-14T09:24:43"/>
    <d v="2016-02-13T10:24:43"/>
    <n v="2016"/>
    <n v="0"/>
  </r>
  <r>
    <n v="1987"/>
    <s v="Ethiopia: Beheld"/>
    <s v="A collection of images that depicts the beauty and diversity within Ethiopia"/>
    <x v="62"/>
    <n v="2336"/>
    <x v="2"/>
    <s v="GB"/>
    <x v="1"/>
    <n v="1425223276"/>
    <n v="1422631276"/>
    <b v="0"/>
    <n v="28"/>
    <b v="0"/>
    <s v="photography"/>
    <x v="31"/>
    <d v="2015-03-01T15:21:16"/>
    <d v="2015-01-30T15:21:16"/>
    <n v="2015"/>
    <n v="42"/>
  </r>
  <r>
    <n v="1988"/>
    <s v="Phillip Michael Photography"/>
    <s v="Expressing art in an image!"/>
    <x v="12"/>
    <n v="25"/>
    <x v="2"/>
    <s v="US"/>
    <x v="0"/>
    <n v="1440094742"/>
    <n v="1437502742"/>
    <b v="0"/>
    <n v="1"/>
    <b v="0"/>
    <s v="photography"/>
    <x v="31"/>
    <d v="2015-08-20T18:19:02"/>
    <d v="2015-07-21T18:19:02"/>
    <n v="2015"/>
    <n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x v="0"/>
    <n v="1481473208"/>
    <n v="1478881208"/>
    <b v="0"/>
    <n v="1"/>
    <b v="0"/>
    <s v="photography"/>
    <x v="31"/>
    <d v="2016-12-11T16:20:08"/>
    <d v="2016-11-11T16:20:08"/>
    <n v="2016"/>
    <n v="1"/>
  </r>
  <r>
    <n v="1990"/>
    <s v="The Virgin of the Path"/>
    <s v="An art nude photography book that includes traditional black and white sepia nudes as well as experimiental color nudes."/>
    <x v="9"/>
    <n v="509"/>
    <x v="2"/>
    <s v="US"/>
    <x v="0"/>
    <n v="1455338532"/>
    <n v="1454042532"/>
    <b v="0"/>
    <n v="5"/>
    <b v="0"/>
    <s v="photography"/>
    <x v="31"/>
    <d v="2016-02-13T04:42:12"/>
    <d v="2016-01-29T04:42:12"/>
    <n v="2016"/>
    <n v="17"/>
  </r>
  <r>
    <n v="1991"/>
    <s v="Portraits of Resilience"/>
    <s v="Taking (and giving) professional portraits of survivors of human trafficking in Myanmar."/>
    <x v="13"/>
    <n v="140"/>
    <x v="2"/>
    <s v="US"/>
    <x v="0"/>
    <n v="1435958786"/>
    <n v="1434144386"/>
    <b v="0"/>
    <n v="3"/>
    <b v="0"/>
    <s v="photography"/>
    <x v="31"/>
    <d v="2015-07-03T21:26:26"/>
    <d v="2015-06-12T21:26:26"/>
    <n v="2015"/>
    <n v="7"/>
  </r>
  <r>
    <n v="1992"/>
    <s v="The Wonderful World of Princes &amp; Princesses"/>
    <s v="A complete revamp of all the Disney Princes &amp; Princesses!"/>
    <x v="15"/>
    <n v="2"/>
    <x v="2"/>
    <s v="US"/>
    <x v="0"/>
    <n v="1424229991"/>
    <n v="1421637991"/>
    <b v="0"/>
    <n v="2"/>
    <b v="0"/>
    <s v="photography"/>
    <x v="31"/>
    <d v="2015-02-18T03:26:31"/>
    <d v="2015-01-19T03:26:31"/>
    <n v="2015"/>
    <n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x v="1"/>
    <n v="1450706837"/>
    <n v="1448114837"/>
    <b v="0"/>
    <n v="0"/>
    <b v="0"/>
    <s v="photography"/>
    <x v="31"/>
    <d v="2015-12-21T14:07:17"/>
    <d v="2015-11-21T14:07:17"/>
    <n v="2015"/>
    <n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x v="0"/>
    <n v="1481072942"/>
    <n v="1475885342"/>
    <b v="0"/>
    <n v="0"/>
    <b v="0"/>
    <s v="photography"/>
    <x v="31"/>
    <d v="2016-12-07T01:09:02"/>
    <d v="2016-10-08T00:09:02"/>
    <n v="2016"/>
    <n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x v="5"/>
    <n v="1437082736"/>
    <n v="1435354736"/>
    <b v="0"/>
    <n v="3"/>
    <b v="0"/>
    <s v="photography"/>
    <x v="31"/>
    <d v="2015-07-16T21:38:56"/>
    <d v="2015-06-26T21:38:56"/>
    <n v="2015"/>
    <n v="8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x v="0"/>
    <n v="1405021211"/>
    <n v="1402429211"/>
    <b v="0"/>
    <n v="0"/>
    <b v="0"/>
    <s v="photography"/>
    <x v="31"/>
    <d v="2014-07-10T19:40:11"/>
    <d v="2014-06-10T19:40:11"/>
    <n v="2014"/>
    <n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x v="0"/>
    <n v="1409091612"/>
    <n v="1406499612"/>
    <b v="0"/>
    <n v="0"/>
    <b v="0"/>
    <s v="photography"/>
    <x v="31"/>
    <d v="2014-08-26T22:20:12"/>
    <d v="2014-07-27T22:20:12"/>
    <n v="2014"/>
    <n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x v="0"/>
    <n v="1406861438"/>
    <n v="1402973438"/>
    <b v="0"/>
    <n v="3"/>
    <b v="0"/>
    <s v="photography"/>
    <x v="31"/>
    <d v="2014-08-01T02:50:38"/>
    <d v="2014-06-17T02:50:38"/>
    <n v="2014"/>
    <n v="26"/>
  </r>
  <r>
    <n v="1999"/>
    <s v="Planet Venus"/>
    <s v="This is a portrait photo project aiming to inspire women to explore themselves and live their passion"/>
    <x v="310"/>
    <n v="236"/>
    <x v="2"/>
    <s v="GB"/>
    <x v="1"/>
    <n v="1415882108"/>
    <n v="1413286508"/>
    <b v="0"/>
    <n v="7"/>
    <b v="0"/>
    <s v="photography"/>
    <x v="31"/>
    <d v="2014-11-13T12:35:08"/>
    <d v="2014-10-14T11:35:08"/>
    <n v="2014"/>
    <n v="1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x v="5"/>
    <n v="1452120613"/>
    <n v="1449528613"/>
    <b v="0"/>
    <n v="25"/>
    <b v="0"/>
    <s v="photography"/>
    <x v="31"/>
    <d v="2016-01-06T22:50:13"/>
    <d v="2015-12-07T22:50:13"/>
    <n v="2015"/>
    <n v="13"/>
  </r>
  <r>
    <n v="2001"/>
    <s v="Nuimo: Seamless Smart Home Interface"/>
    <s v="Nuimo is a universal controller for the internet of things. Control your music, lights, locks and more."/>
    <x v="56"/>
    <n v="210171"/>
    <x v="0"/>
    <s v="DE"/>
    <x v="3"/>
    <n v="1434139200"/>
    <n v="1431406916"/>
    <b v="1"/>
    <n v="1637"/>
    <b v="1"/>
    <s v="technology"/>
    <x v="30"/>
    <d v="2015-06-12T20:00:00"/>
    <d v="2015-05-12T05:01:56"/>
    <n v="2015"/>
    <n v="382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x v="0"/>
    <n v="1485191143"/>
    <n v="1482599143"/>
    <b v="1"/>
    <n v="1375"/>
    <b v="1"/>
    <s v="technology"/>
    <x v="30"/>
    <d v="2017-01-23T17:05:43"/>
    <d v="2016-12-24T17:05:43"/>
    <n v="2016"/>
    <n v="217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x v="0"/>
    <n v="1278111600"/>
    <n v="1276830052"/>
    <b v="1"/>
    <n v="17"/>
    <b v="1"/>
    <s v="technology"/>
    <x v="30"/>
    <d v="2010-07-02T23:00:00"/>
    <d v="2010-06-18T03:00:52"/>
    <n v="2010"/>
    <n v="31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x v="0"/>
    <n v="1405002663"/>
    <n v="1402410663"/>
    <b v="1"/>
    <n v="354"/>
    <b v="1"/>
    <s v="technology"/>
    <x v="30"/>
    <d v="2014-07-10T14:31:03"/>
    <d v="2014-06-10T14:31:03"/>
    <n v="2014"/>
    <n v="234"/>
  </r>
  <r>
    <n v="2005"/>
    <s v="bassAware Holster"/>
    <s v="The bassAware Holster is a new type of wearable audio technology that uses vibration to create a massive bass experience."/>
    <x v="11"/>
    <n v="37104.03"/>
    <x v="0"/>
    <s v="US"/>
    <x v="0"/>
    <n v="1381895940"/>
    <n v="1379532618"/>
    <b v="1"/>
    <n v="191"/>
    <b v="1"/>
    <s v="technology"/>
    <x v="30"/>
    <d v="2013-10-16T03:59:00"/>
    <d v="2013-09-18T19:30:18"/>
    <n v="2013"/>
    <n v="12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x v="0"/>
    <n v="1417611645"/>
    <n v="1414584045"/>
    <b v="1"/>
    <n v="303"/>
    <b v="1"/>
    <s v="technology"/>
    <x v="30"/>
    <d v="2014-12-03T13:00:45"/>
    <d v="2014-10-29T12:00:45"/>
    <n v="2014"/>
    <n v="24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x v="0"/>
    <n v="1282622400"/>
    <n v="1276891586"/>
    <b v="1"/>
    <n v="137"/>
    <b v="1"/>
    <s v="technology"/>
    <x v="30"/>
    <d v="2010-08-24T04:00:00"/>
    <d v="2010-06-18T20:06:26"/>
    <n v="2010"/>
    <n v="11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x v="0"/>
    <n v="1316442622"/>
    <n v="1312641022"/>
    <b v="1"/>
    <n v="41"/>
    <b v="1"/>
    <s v="technology"/>
    <x v="30"/>
    <d v="2011-09-19T14:30:22"/>
    <d v="2011-08-06T14:30:22"/>
    <n v="2011"/>
    <n v="11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x v="3"/>
    <n v="1479890743"/>
    <n v="1476776743"/>
    <b v="1"/>
    <n v="398"/>
    <b v="1"/>
    <s v="technology"/>
    <x v="30"/>
    <d v="2016-11-23T08:45:43"/>
    <d v="2016-10-18T07:45:43"/>
    <n v="2016"/>
    <n v="305"/>
  </r>
  <r>
    <n v="2010"/>
    <s v="Weighitz: Weigh Smarter"/>
    <s v="Weighitz are miniature smart scales designed to weigh anything in the home."/>
    <x v="11"/>
    <n v="96015.9"/>
    <x v="0"/>
    <s v="US"/>
    <x v="0"/>
    <n v="1471564491"/>
    <n v="1468972491"/>
    <b v="1"/>
    <n v="1737"/>
    <b v="1"/>
    <s v="technology"/>
    <x v="30"/>
    <d v="2016-08-18T23:54:51"/>
    <d v="2016-07-19T23:54:51"/>
    <n v="2016"/>
    <n v="32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x v="3"/>
    <n v="1452553200"/>
    <n v="1449650173"/>
    <b v="1"/>
    <n v="971"/>
    <b v="1"/>
    <s v="technology"/>
    <x v="30"/>
    <d v="2016-01-11T23:00:00"/>
    <d v="2015-12-09T08:36:13"/>
    <n v="2015"/>
    <n v="82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x v="0"/>
    <n v="1423165441"/>
    <n v="1420573441"/>
    <b v="1"/>
    <n v="183"/>
    <b v="1"/>
    <s v="technology"/>
    <x v="30"/>
    <d v="2015-02-05T19:44:01"/>
    <d v="2015-01-06T19:44:01"/>
    <n v="2015"/>
    <n v="235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x v="0"/>
    <n v="1468019014"/>
    <n v="1462835014"/>
    <b v="1"/>
    <n v="4562"/>
    <b v="1"/>
    <s v="technology"/>
    <x v="30"/>
    <d v="2016-07-08T23:03:34"/>
    <d v="2016-05-09T23:03:34"/>
    <n v="2016"/>
    <n v="495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x v="0"/>
    <n v="1364184539"/>
    <n v="1361250539"/>
    <b v="1"/>
    <n v="26457"/>
    <b v="1"/>
    <s v="technology"/>
    <x v="30"/>
    <d v="2013-03-25T04:08:59"/>
    <d v="2013-02-19T05:08:59"/>
    <n v="2013"/>
    <n v="781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x v="0"/>
    <n v="1315602163"/>
    <n v="1313010163"/>
    <b v="1"/>
    <n v="162"/>
    <b v="1"/>
    <s v="technology"/>
    <x v="30"/>
    <d v="2011-09-09T21:02:43"/>
    <d v="2011-08-10T21:02:43"/>
    <n v="2011"/>
    <n v="113"/>
  </r>
  <r>
    <n v="2016"/>
    <s v="Hydra: a triple-output power supply for electronics projects"/>
    <s v="A smart, compact power supply designed to power anything, anywhere"/>
    <x v="3"/>
    <n v="92154.22"/>
    <x v="0"/>
    <s v="US"/>
    <x v="0"/>
    <n v="1362863299"/>
    <n v="1360271299"/>
    <b v="1"/>
    <n v="479"/>
    <b v="1"/>
    <s v="technology"/>
    <x v="30"/>
    <d v="2013-03-09T21:08:19"/>
    <d v="2013-02-07T21:08:19"/>
    <n v="2013"/>
    <n v="922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x v="0"/>
    <n v="1332561600"/>
    <n v="1329873755"/>
    <b v="1"/>
    <n v="426"/>
    <b v="1"/>
    <s v="technology"/>
    <x v="30"/>
    <d v="2012-03-24T04:00:00"/>
    <d v="2012-02-22T01:22:35"/>
    <n v="2012"/>
    <n v="12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x v="3"/>
    <n v="1439455609"/>
    <n v="1436863609"/>
    <b v="1"/>
    <n v="450"/>
    <b v="1"/>
    <s v="technology"/>
    <x v="30"/>
    <d v="2015-08-13T08:46:49"/>
    <d v="2015-07-14T08:46:49"/>
    <n v="2015"/>
    <n v="102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x v="0"/>
    <n v="1474563621"/>
    <n v="1471971621"/>
    <b v="1"/>
    <n v="1780"/>
    <b v="1"/>
    <s v="technology"/>
    <x v="30"/>
    <d v="2016-09-22T17:00:21"/>
    <d v="2016-08-23T17:00:21"/>
    <n v="2016"/>
    <n v="485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x v="0"/>
    <n v="1400108640"/>
    <n v="1396923624"/>
    <b v="1"/>
    <n v="122"/>
    <b v="1"/>
    <s v="technology"/>
    <x v="30"/>
    <d v="2014-05-14T23:04:00"/>
    <d v="2014-04-08T02:20:24"/>
    <n v="2014"/>
    <n v="192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x v="0"/>
    <n v="1411522897"/>
    <n v="1407634897"/>
    <b v="1"/>
    <n v="95"/>
    <b v="1"/>
    <s v="technology"/>
    <x v="30"/>
    <d v="2014-09-24T01:41:37"/>
    <d v="2014-08-10T01:41:37"/>
    <n v="2014"/>
    <n v="28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x v="0"/>
    <n v="1465652372"/>
    <n v="1463060372"/>
    <b v="1"/>
    <n v="325"/>
    <b v="1"/>
    <s v="technology"/>
    <x v="30"/>
    <d v="2016-06-11T13:39:32"/>
    <d v="2016-05-12T13:39:32"/>
    <n v="2016"/>
    <n v="125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x v="0"/>
    <n v="1434017153"/>
    <n v="1431425153"/>
    <b v="1"/>
    <n v="353"/>
    <b v="1"/>
    <s v="technology"/>
    <x v="30"/>
    <d v="2015-06-11T10:05:53"/>
    <d v="2015-05-12T10:05:53"/>
    <n v="2015"/>
    <n v="16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x v="0"/>
    <n v="1344826800"/>
    <n v="1341875544"/>
    <b v="1"/>
    <n v="105"/>
    <b v="1"/>
    <s v="technology"/>
    <x v="30"/>
    <d v="2012-08-13T03:00:00"/>
    <d v="2012-07-09T23:12:24"/>
    <n v="2012"/>
    <n v="58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x v="3"/>
    <n v="1433996746"/>
    <n v="1431404746"/>
    <b v="1"/>
    <n v="729"/>
    <b v="1"/>
    <s v="technology"/>
    <x v="30"/>
    <d v="2015-06-11T04:25:46"/>
    <d v="2015-05-12T04:25:46"/>
    <n v="2015"/>
    <n v="201"/>
  </r>
  <r>
    <n v="2026"/>
    <s v="MIDI Sprout - Biodata Sonification Device"/>
    <s v="MIDI Sprout enables plants to play synthesizers in real time."/>
    <x v="31"/>
    <n v="33370.769999999997"/>
    <x v="0"/>
    <s v="US"/>
    <x v="0"/>
    <n v="1398052740"/>
    <n v="1394127585"/>
    <b v="1"/>
    <n v="454"/>
    <b v="1"/>
    <s v="technology"/>
    <x v="30"/>
    <d v="2014-04-21T03:59:00"/>
    <d v="2014-03-06T17:39:45"/>
    <n v="2014"/>
    <n v="13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x v="0"/>
    <n v="1427740319"/>
    <n v="1423855919"/>
    <b v="1"/>
    <n v="539"/>
    <b v="1"/>
    <s v="technology"/>
    <x v="30"/>
    <d v="2015-03-30T18:31:59"/>
    <d v="2015-02-13T19:31:59"/>
    <n v="2015"/>
    <n v="120"/>
  </r>
  <r>
    <n v="2028"/>
    <s v="Building the Open Source Bussard Fusion Reactor "/>
    <s v="Building an open source Bussard fusion reactor, aka the Polywell."/>
    <x v="9"/>
    <n v="3785"/>
    <x v="0"/>
    <s v="US"/>
    <x v="0"/>
    <n v="1268690100"/>
    <n v="1265493806"/>
    <b v="1"/>
    <n v="79"/>
    <b v="1"/>
    <s v="technology"/>
    <x v="30"/>
    <d v="2010-03-15T21:55:00"/>
    <d v="2010-02-06T22:03:26"/>
    <n v="2010"/>
    <n v="126"/>
  </r>
  <r>
    <n v="2029"/>
    <s v="Lumin8 Pro"/>
    <s v="Lumin8 Pro is a fun and easy to use light controller that makes light dance to your favorite music."/>
    <x v="30"/>
    <n v="9030"/>
    <x v="0"/>
    <s v="US"/>
    <x v="0"/>
    <n v="1409099481"/>
    <n v="1406507481"/>
    <b v="1"/>
    <n v="94"/>
    <b v="1"/>
    <s v="technology"/>
    <x v="30"/>
    <d v="2014-08-27T00:31:21"/>
    <d v="2014-07-28T00:31:21"/>
    <n v="2014"/>
    <n v="36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x v="1"/>
    <n v="1354233296"/>
    <n v="1351641296"/>
    <b v="1"/>
    <n v="625"/>
    <b v="1"/>
    <s v="technology"/>
    <x v="30"/>
    <d v="2012-11-29T23:54:56"/>
    <d v="2012-10-30T23:54:56"/>
    <n v="2012"/>
    <n v="226"/>
  </r>
  <r>
    <n v="2031"/>
    <s v="Linkio: the $100 Smart Home Devices Solution"/>
    <s v="With Linkio you can use your smartphone to control every electronic you own- for only $100!"/>
    <x v="63"/>
    <n v="60175"/>
    <x v="0"/>
    <s v="NL"/>
    <x v="3"/>
    <n v="1420765200"/>
    <n v="1417506853"/>
    <b v="1"/>
    <n v="508"/>
    <b v="1"/>
    <s v="technology"/>
    <x v="30"/>
    <d v="2015-01-09T01:00:00"/>
    <d v="2014-12-02T07:54:13"/>
    <n v="2014"/>
    <n v="12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x v="0"/>
    <n v="1481778000"/>
    <n v="1479216874"/>
    <b v="1"/>
    <n v="531"/>
    <b v="1"/>
    <s v="technology"/>
    <x v="30"/>
    <d v="2016-12-15T05:00:00"/>
    <d v="2016-11-15T13:34:34"/>
    <n v="2016"/>
    <n v="30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x v="0"/>
    <n v="1398477518"/>
    <n v="1395885518"/>
    <b v="1"/>
    <n v="158"/>
    <b v="1"/>
    <s v="technology"/>
    <x v="30"/>
    <d v="2014-04-26T01:58:38"/>
    <d v="2014-03-27T01:58:38"/>
    <n v="2014"/>
    <n v="179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x v="0"/>
    <n v="1430981880"/>
    <n v="1426216033"/>
    <b v="1"/>
    <n v="508"/>
    <b v="1"/>
    <s v="technology"/>
    <x v="30"/>
    <d v="2015-05-07T06:58:00"/>
    <d v="2015-03-13T03:07:13"/>
    <n v="2015"/>
    <n v="387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x v="0"/>
    <n v="1450486800"/>
    <n v="1446562807"/>
    <b v="1"/>
    <n v="644"/>
    <b v="1"/>
    <s v="technology"/>
    <x v="30"/>
    <d v="2015-12-19T01:00:00"/>
    <d v="2015-11-03T15:00:07"/>
    <n v="2015"/>
    <n v="211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x v="0"/>
    <n v="1399668319"/>
    <n v="1397076319"/>
    <b v="1"/>
    <n v="848"/>
    <b v="1"/>
    <s v="technology"/>
    <x v="30"/>
    <d v="2014-05-09T20:45:19"/>
    <d v="2014-04-09T20:45:19"/>
    <n v="2014"/>
    <n v="132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x v="0"/>
    <n v="1388383353"/>
    <n v="1383195753"/>
    <b v="1"/>
    <n v="429"/>
    <b v="1"/>
    <s v="technology"/>
    <x v="30"/>
    <d v="2013-12-30T06:02:33"/>
    <d v="2013-10-31T05:02:33"/>
    <n v="2013"/>
    <n v="300"/>
  </r>
  <r>
    <n v="2038"/>
    <s v="OWL Programmable Effects Pedal"/>
    <s v="The OWL is an open source, open hardware, reprogrammable effects pedal designed for musicians, coders, and hackers."/>
    <x v="6"/>
    <n v="33641"/>
    <x v="0"/>
    <s v="GB"/>
    <x v="1"/>
    <n v="1372701600"/>
    <n v="1369895421"/>
    <b v="1"/>
    <n v="204"/>
    <b v="1"/>
    <s v="technology"/>
    <x v="30"/>
    <d v="2013-07-01T18:00:00"/>
    <d v="2013-05-30T06:30:21"/>
    <n v="2013"/>
    <n v="421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x v="0"/>
    <n v="1480568340"/>
    <n v="1477996325"/>
    <b v="1"/>
    <n v="379"/>
    <b v="1"/>
    <s v="technology"/>
    <x v="30"/>
    <d v="2016-12-01T04:59:00"/>
    <d v="2016-11-01T10:32:05"/>
    <n v="2016"/>
    <n v="136"/>
  </r>
  <r>
    <n v="2040"/>
    <s v="Programmable Capacitor"/>
    <s v="4.29 Billion+ Capacitor Combinations._x000a_No Coding Required."/>
    <x v="9"/>
    <n v="7445.14"/>
    <x v="0"/>
    <s v="US"/>
    <x v="0"/>
    <n v="1384557303"/>
    <n v="1383257703"/>
    <b v="1"/>
    <n v="271"/>
    <b v="1"/>
    <s v="technology"/>
    <x v="30"/>
    <d v="2013-11-15T23:15:03"/>
    <d v="2013-10-31T22:15:03"/>
    <n v="2013"/>
    <n v="248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x v="0"/>
    <n v="1478785027"/>
    <n v="1476189427"/>
    <b v="0"/>
    <n v="120"/>
    <b v="1"/>
    <s v="technology"/>
    <x v="30"/>
    <d v="2016-11-10T13:37:07"/>
    <d v="2016-10-11T12:37:07"/>
    <n v="2016"/>
    <n v="18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x v="0"/>
    <n v="1453481974"/>
    <n v="1448297974"/>
    <b v="0"/>
    <n v="140"/>
    <b v="1"/>
    <s v="technology"/>
    <x v="30"/>
    <d v="2016-01-22T16:59:34"/>
    <d v="2015-11-23T16:59:34"/>
    <n v="2015"/>
    <n v="12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x v="0"/>
    <n v="1481432340"/>
    <n v="1476764077"/>
    <b v="0"/>
    <n v="193"/>
    <b v="1"/>
    <s v="technology"/>
    <x v="30"/>
    <d v="2016-12-11T04:59:00"/>
    <d v="2016-10-18T04:14:37"/>
    <n v="2016"/>
    <n v="506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x v="0"/>
    <n v="1434212714"/>
    <n v="1431620714"/>
    <b v="0"/>
    <n v="180"/>
    <b v="1"/>
    <s v="technology"/>
    <x v="30"/>
    <d v="2015-06-13T16:25:14"/>
    <d v="2015-05-14T16:25:14"/>
    <n v="2015"/>
    <n v="108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x v="0"/>
    <n v="1341799647"/>
    <n v="1339207647"/>
    <b v="0"/>
    <n v="263"/>
    <b v="1"/>
    <s v="technology"/>
    <x v="30"/>
    <d v="2012-07-09T02:07:27"/>
    <d v="2012-06-09T02:07:27"/>
    <n v="2012"/>
    <n v="819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x v="0"/>
    <n v="1369282044"/>
    <n v="1366690044"/>
    <b v="0"/>
    <n v="217"/>
    <b v="1"/>
    <s v="technology"/>
    <x v="30"/>
    <d v="2013-05-23T04:07:24"/>
    <d v="2013-04-23T04:07:24"/>
    <n v="2013"/>
    <n v="121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x v="2"/>
    <n v="1429228800"/>
    <n v="1426714870"/>
    <b v="0"/>
    <n v="443"/>
    <b v="1"/>
    <s v="technology"/>
    <x v="30"/>
    <d v="2015-04-17T00:00:00"/>
    <d v="2015-03-18T21:41:10"/>
    <n v="2015"/>
    <n v="103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x v="0"/>
    <n v="1369323491"/>
    <n v="1366731491"/>
    <b v="0"/>
    <n v="1373"/>
    <b v="1"/>
    <s v="technology"/>
    <x v="30"/>
    <d v="2013-05-23T15:38:11"/>
    <d v="2013-04-23T15:38:11"/>
    <n v="2013"/>
    <n v="148"/>
  </r>
  <r>
    <n v="2049"/>
    <s v="LOCK8 - the World's First Smart Bike Lock"/>
    <s v="Keyless. Alarm secured. GPS tracking."/>
    <x v="63"/>
    <n v="60095.35"/>
    <x v="0"/>
    <s v="GB"/>
    <x v="1"/>
    <n v="1386025140"/>
    <n v="1382963963"/>
    <b v="0"/>
    <n v="742"/>
    <b v="1"/>
    <s v="technology"/>
    <x v="30"/>
    <d v="2013-12-02T22:59:00"/>
    <d v="2013-10-28T12:39:23"/>
    <n v="2013"/>
    <n v="12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x v="0"/>
    <n v="1433036578"/>
    <n v="1429580578"/>
    <b v="0"/>
    <n v="170"/>
    <b v="1"/>
    <s v="technology"/>
    <x v="30"/>
    <d v="2015-05-31T01:42:58"/>
    <d v="2015-04-21T01:42:58"/>
    <n v="2015"/>
    <n v="473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x v="0"/>
    <n v="1388017937"/>
    <n v="1385425937"/>
    <b v="0"/>
    <n v="242"/>
    <b v="1"/>
    <s v="technology"/>
    <x v="30"/>
    <d v="2013-12-26T00:32:17"/>
    <d v="2013-11-26T00:32:17"/>
    <n v="2013"/>
    <n v="1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x v="0"/>
    <n v="1455933653"/>
    <n v="1452045653"/>
    <b v="0"/>
    <n v="541"/>
    <b v="1"/>
    <s v="technology"/>
    <x v="30"/>
    <d v="2016-02-20T02:00:53"/>
    <d v="2016-01-06T02:00:53"/>
    <n v="2016"/>
    <n v="3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x v="0"/>
    <n v="1448466551"/>
    <n v="1445870951"/>
    <b v="0"/>
    <n v="121"/>
    <b v="1"/>
    <s v="technology"/>
    <x v="30"/>
    <d v="2015-11-25T15:49:11"/>
    <d v="2015-10-26T14:49:11"/>
    <n v="2015"/>
    <n v="10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x v="1"/>
    <n v="1399033810"/>
    <n v="1396441810"/>
    <b v="0"/>
    <n v="621"/>
    <b v="1"/>
    <s v="technology"/>
    <x v="30"/>
    <d v="2014-05-02T12:30:10"/>
    <d v="2014-04-02T12:30:10"/>
    <n v="2014"/>
    <n v="11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x v="0"/>
    <n v="1417579200"/>
    <n v="1415031043"/>
    <b v="0"/>
    <n v="101"/>
    <b v="1"/>
    <s v="technology"/>
    <x v="30"/>
    <d v="2014-12-03T04:00:00"/>
    <d v="2014-11-03T16:10:43"/>
    <n v="2014"/>
    <n v="167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x v="0"/>
    <n v="1366222542"/>
    <n v="1363630542"/>
    <b v="0"/>
    <n v="554"/>
    <b v="1"/>
    <s v="technology"/>
    <x v="30"/>
    <d v="2013-04-17T18:15:42"/>
    <d v="2013-03-18T18:15:42"/>
    <n v="2013"/>
    <n v="153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x v="1"/>
    <n v="1456487532"/>
    <n v="1453895532"/>
    <b v="0"/>
    <n v="666"/>
    <b v="1"/>
    <s v="technology"/>
    <x v="30"/>
    <d v="2016-02-26T11:52:12"/>
    <d v="2016-01-27T11:52:12"/>
    <n v="2016"/>
    <n v="202"/>
  </r>
  <r>
    <n v="2058"/>
    <s v="Raspberry Pi Debug Clip"/>
    <s v="Making using the serial terminal on the Raspberry Pi as easy as Pi!"/>
    <x v="317"/>
    <n v="4308"/>
    <x v="0"/>
    <s v="GB"/>
    <x v="1"/>
    <n v="1425326400"/>
    <n v="1421916830"/>
    <b v="0"/>
    <n v="410"/>
    <b v="1"/>
    <s v="technology"/>
    <x v="30"/>
    <d v="2015-03-02T20:00:00"/>
    <d v="2015-01-22T08:53:50"/>
    <n v="2015"/>
    <n v="16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x v="0"/>
    <n v="1454277540"/>
    <n v="1450880854"/>
    <b v="0"/>
    <n v="375"/>
    <b v="1"/>
    <s v="technology"/>
    <x v="30"/>
    <d v="2016-01-31T21:59:00"/>
    <d v="2015-12-23T14:27:34"/>
    <n v="2015"/>
    <n v="143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x v="0"/>
    <n v="1406129150"/>
    <n v="1400945150"/>
    <b v="0"/>
    <n v="1364"/>
    <b v="1"/>
    <s v="technology"/>
    <x v="30"/>
    <d v="2014-07-23T15:25:50"/>
    <d v="2014-05-24T15:25:50"/>
    <n v="2014"/>
    <n v="196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x v="0"/>
    <n v="1483208454"/>
    <n v="1480616454"/>
    <b v="0"/>
    <n v="35"/>
    <b v="1"/>
    <s v="technology"/>
    <x v="30"/>
    <d v="2016-12-31T18:20:54"/>
    <d v="2016-12-01T18:20:54"/>
    <n v="2016"/>
    <n v="108"/>
  </r>
  <r>
    <n v="2062"/>
    <s v="Rho Board"/>
    <s v="4K HEVC Android TV Media Player with optional DIY electronics, ideal for app development, home control, software developement, learning"/>
    <x v="57"/>
    <n v="114977"/>
    <x v="0"/>
    <s v="DK"/>
    <x v="7"/>
    <n v="1458807098"/>
    <n v="1456218698"/>
    <b v="0"/>
    <n v="203"/>
    <b v="1"/>
    <s v="technology"/>
    <x v="30"/>
    <d v="2016-03-24T08:11:38"/>
    <d v="2016-02-23T09:11:38"/>
    <n v="2016"/>
    <n v="115"/>
  </r>
  <r>
    <n v="2063"/>
    <s v="Up to 4 axis Beaglebone black based CNC control"/>
    <s v="Build a professional grade Linux CNC control with Beaglebone black and our CNC cape."/>
    <x v="23"/>
    <n v="5922"/>
    <x v="0"/>
    <s v="DE"/>
    <x v="3"/>
    <n v="1463333701"/>
    <n v="1460482501"/>
    <b v="0"/>
    <n v="49"/>
    <b v="1"/>
    <s v="technology"/>
    <x v="30"/>
    <d v="2016-05-15T17:35:01"/>
    <d v="2016-04-12T17:35:01"/>
    <n v="2016"/>
    <n v="148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x v="0"/>
    <n v="1370001600"/>
    <n v="1366879523"/>
    <b v="0"/>
    <n v="5812"/>
    <b v="1"/>
    <s v="technology"/>
    <x v="30"/>
    <d v="2013-05-31T12:00:00"/>
    <d v="2013-04-25T08:45:23"/>
    <n v="2013"/>
    <n v="191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x v="1"/>
    <n v="1387958429"/>
    <n v="1385366429"/>
    <b v="0"/>
    <n v="1556"/>
    <b v="1"/>
    <s v="technology"/>
    <x v="30"/>
    <d v="2013-12-25T08:00:29"/>
    <d v="2013-11-25T08:00:29"/>
    <n v="2013"/>
    <n v="19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x v="0"/>
    <n v="1408818683"/>
    <n v="1406226683"/>
    <b v="0"/>
    <n v="65"/>
    <b v="1"/>
    <s v="technology"/>
    <x v="30"/>
    <d v="2014-08-23T18:31:23"/>
    <d v="2014-07-24T18:31:23"/>
    <n v="2014"/>
    <n v="219"/>
  </r>
  <r>
    <n v="2067"/>
    <s v="Luminite (LED lighting)"/>
    <s v="The next generation of premium quality LED lighting. Extreme power efficiency in a small package."/>
    <x v="319"/>
    <n v="628"/>
    <x v="0"/>
    <s v="GB"/>
    <x v="1"/>
    <n v="1432499376"/>
    <n v="1429648176"/>
    <b v="0"/>
    <n v="10"/>
    <b v="1"/>
    <s v="technology"/>
    <x v="30"/>
    <d v="2015-05-24T20:29:36"/>
    <d v="2015-04-21T20:29:36"/>
    <n v="2015"/>
    <n v="12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x v="0"/>
    <n v="1476994315"/>
    <n v="1474402315"/>
    <b v="0"/>
    <n v="76"/>
    <b v="1"/>
    <s v="technology"/>
    <x v="30"/>
    <d v="2016-10-20T20:11:55"/>
    <d v="2016-09-20T20:11:55"/>
    <n v="2016"/>
    <n v="10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x v="0"/>
    <n v="1451776791"/>
    <n v="1449098391"/>
    <b v="0"/>
    <n v="263"/>
    <b v="1"/>
    <s v="technology"/>
    <x v="30"/>
    <d v="2016-01-02T23:19:51"/>
    <d v="2015-12-02T23:19:51"/>
    <n v="2015"/>
    <n v="12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x v="3"/>
    <n v="1467128723"/>
    <n v="1464536723"/>
    <b v="0"/>
    <n v="1530"/>
    <b v="1"/>
    <s v="technology"/>
    <x v="30"/>
    <d v="2016-06-28T15:45:23"/>
    <d v="2016-05-29T15:45:23"/>
    <n v="2016"/>
    <n v="317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x v="0"/>
    <n v="1475390484"/>
    <n v="1471502484"/>
    <b v="0"/>
    <n v="278"/>
    <b v="1"/>
    <s v="technology"/>
    <x v="30"/>
    <d v="2016-10-02T06:41:24"/>
    <d v="2016-08-18T06:41:24"/>
    <n v="2016"/>
    <n v="28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x v="0"/>
    <n v="1462629432"/>
    <n v="1460037432"/>
    <b v="0"/>
    <n v="350"/>
    <b v="1"/>
    <s v="technology"/>
    <x v="30"/>
    <d v="2016-05-07T13:57:12"/>
    <d v="2016-04-07T13:57:12"/>
    <n v="2016"/>
    <n v="11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x v="0"/>
    <n v="1431100918"/>
    <n v="1427212918"/>
    <b v="0"/>
    <n v="470"/>
    <b v="1"/>
    <s v="technology"/>
    <x v="30"/>
    <d v="2015-05-08T16:01:58"/>
    <d v="2015-03-24T16:01:58"/>
    <n v="2015"/>
    <n v="153"/>
  </r>
  <r>
    <n v="2074"/>
    <s v="Advanced Simulation Products - PC Gaming Controllers"/>
    <s v="Creating PC gaming controllers to bring your gaming experience to a new level."/>
    <x v="20"/>
    <n v="615"/>
    <x v="0"/>
    <s v="US"/>
    <x v="0"/>
    <n v="1462564182"/>
    <n v="1459972182"/>
    <b v="0"/>
    <n v="3"/>
    <b v="1"/>
    <s v="technology"/>
    <x v="30"/>
    <d v="2016-05-06T19:49:42"/>
    <d v="2016-04-06T19:49:42"/>
    <n v="2016"/>
    <n v="10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x v="0"/>
    <n v="1374769288"/>
    <n v="1372177288"/>
    <b v="0"/>
    <n v="8200"/>
    <b v="1"/>
    <s v="technology"/>
    <x v="30"/>
    <d v="2013-07-25T16:21:28"/>
    <d v="2013-06-25T16:21:28"/>
    <n v="2013"/>
    <n v="1678"/>
  </r>
  <r>
    <n v="2076"/>
    <s v="Earin - The Worlds Smallest Wireless Earbuds"/>
    <s v="Wireless earbuds filled with sound, yet so small they are almost invisible!"/>
    <x v="321"/>
    <n v="972594.99"/>
    <x v="0"/>
    <s v="GB"/>
    <x v="1"/>
    <n v="1406149689"/>
    <n v="1402693689"/>
    <b v="0"/>
    <n v="8359"/>
    <b v="1"/>
    <s v="technology"/>
    <x v="30"/>
    <d v="2014-07-23T21:08:09"/>
    <d v="2014-06-13T21:08:09"/>
    <n v="2014"/>
    <n v="54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x v="0"/>
    <n v="1433538000"/>
    <n v="1428541276"/>
    <b v="0"/>
    <n v="188"/>
    <b v="1"/>
    <s v="technology"/>
    <x v="30"/>
    <d v="2015-06-05T21:00:00"/>
    <d v="2015-04-09T01:01:16"/>
    <n v="2015"/>
    <n v="11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x v="3"/>
    <n v="1482085857"/>
    <n v="1479493857"/>
    <b v="0"/>
    <n v="48"/>
    <b v="1"/>
    <s v="technology"/>
    <x v="30"/>
    <d v="2016-12-18T18:30:57"/>
    <d v="2016-11-18T18:30:57"/>
    <n v="2016"/>
    <n v="13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x v="1"/>
    <n v="1435258800"/>
    <n v="1432659793"/>
    <b v="0"/>
    <n v="607"/>
    <b v="1"/>
    <s v="technology"/>
    <x v="30"/>
    <d v="2015-06-25T19:00:00"/>
    <d v="2015-05-26T17:03:13"/>
    <n v="2015"/>
    <n v="28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x v="0"/>
    <n v="1447286300"/>
    <n v="1444690700"/>
    <b v="0"/>
    <n v="50"/>
    <b v="1"/>
    <s v="technology"/>
    <x v="30"/>
    <d v="2015-11-11T23:58:20"/>
    <d v="2015-10-12T22:58:20"/>
    <n v="2015"/>
    <n v="508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x v="0"/>
    <n v="1337144340"/>
    <n v="1333597555"/>
    <b v="0"/>
    <n v="55"/>
    <b v="1"/>
    <s v="music"/>
    <x v="14"/>
    <d v="2012-05-16T04:59:00"/>
    <d v="2012-04-05T03:45:55"/>
    <n v="2012"/>
    <n v="11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x v="0"/>
    <n v="1322106796"/>
    <n v="1316919196"/>
    <b v="0"/>
    <n v="38"/>
    <b v="1"/>
    <s v="music"/>
    <x v="14"/>
    <d v="2011-11-24T03:53:16"/>
    <d v="2011-09-25T02:53:16"/>
    <n v="2011"/>
    <n v="11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x v="0"/>
    <n v="1338830395"/>
    <n v="1336238395"/>
    <b v="0"/>
    <n v="25"/>
    <b v="1"/>
    <s v="music"/>
    <x v="14"/>
    <d v="2012-06-04T17:19:55"/>
    <d v="2012-05-05T17:19:55"/>
    <n v="2012"/>
    <n v="113"/>
  </r>
  <r>
    <n v="2084"/>
    <s v="Project: Ballerina Black UK Tour"/>
    <s v="Los Angeles based Ballerina Black are on their way to tour the UK in May. Join our club &amp; help make it happen."/>
    <x v="9"/>
    <n v="3250"/>
    <x v="0"/>
    <s v="US"/>
    <x v="0"/>
    <n v="1399186740"/>
    <n v="1396468782"/>
    <b v="0"/>
    <n v="46"/>
    <b v="1"/>
    <s v="music"/>
    <x v="14"/>
    <d v="2014-05-04T06:59:00"/>
    <d v="2014-04-02T19:59:42"/>
    <n v="2014"/>
    <n v="108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x v="0"/>
    <n v="1342382587"/>
    <n v="1339790587"/>
    <b v="0"/>
    <n v="83"/>
    <b v="1"/>
    <s v="music"/>
    <x v="14"/>
    <d v="2012-07-15T20:03:07"/>
    <d v="2012-06-15T20:03:07"/>
    <n v="2012"/>
    <n v="12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x v="0"/>
    <n v="1323838740"/>
    <n v="1321200332"/>
    <b v="0"/>
    <n v="35"/>
    <b v="1"/>
    <s v="music"/>
    <x v="14"/>
    <d v="2011-12-14T04:59:00"/>
    <d v="2011-11-13T16:05:32"/>
    <n v="2011"/>
    <n v="1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x v="0"/>
    <n v="1315457658"/>
    <n v="1312865658"/>
    <b v="0"/>
    <n v="25"/>
    <b v="1"/>
    <s v="music"/>
    <x v="14"/>
    <d v="2011-09-08T04:54:18"/>
    <d v="2011-08-09T04:54:18"/>
    <n v="2011"/>
    <n v="10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x v="0"/>
    <n v="1284177540"/>
    <n v="1281028152"/>
    <b v="0"/>
    <n v="75"/>
    <b v="1"/>
    <s v="music"/>
    <x v="14"/>
    <d v="2010-09-11T03:59:00"/>
    <d v="2010-08-05T17:09:12"/>
    <n v="2010"/>
    <n v="116"/>
  </r>
  <r>
    <n v="2089"/>
    <s v="Little Moses EP"/>
    <s v="Little Moses is trying to record their first EP, and we can't do it without your help!"/>
    <x v="30"/>
    <n v="3010.01"/>
    <x v="0"/>
    <s v="US"/>
    <x v="0"/>
    <n v="1375408194"/>
    <n v="1372384194"/>
    <b v="0"/>
    <n v="62"/>
    <b v="1"/>
    <s v="music"/>
    <x v="14"/>
    <d v="2013-08-02T01:49:54"/>
    <d v="2013-06-28T01:49:54"/>
    <n v="2013"/>
    <n v="12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x v="0"/>
    <n v="1361696955"/>
    <n v="1359104955"/>
    <b v="0"/>
    <n v="160"/>
    <b v="1"/>
    <s v="music"/>
    <x v="14"/>
    <d v="2013-02-24T09:09:15"/>
    <d v="2013-01-25T09:09:15"/>
    <n v="2013"/>
    <n v="1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x v="0"/>
    <n v="1299009600"/>
    <n v="1294818278"/>
    <b v="0"/>
    <n v="246"/>
    <b v="1"/>
    <s v="music"/>
    <x v="14"/>
    <d v="2011-03-01T20:00:00"/>
    <d v="2011-01-12T07:44:38"/>
    <n v="2011"/>
    <n v="12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x v="0"/>
    <n v="1318006732"/>
    <n v="1312822732"/>
    <b v="0"/>
    <n v="55"/>
    <b v="1"/>
    <s v="music"/>
    <x v="14"/>
    <d v="2011-10-07T16:58:52"/>
    <d v="2011-08-08T16:58:52"/>
    <n v="2011"/>
    <n v="10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x v="0"/>
    <n v="1356211832"/>
    <n v="1351024232"/>
    <b v="0"/>
    <n v="23"/>
    <b v="1"/>
    <s v="music"/>
    <x v="14"/>
    <d v="2012-12-22T21:30:32"/>
    <d v="2012-10-23T20:30:32"/>
    <n v="2012"/>
    <n v="10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x v="0"/>
    <n v="1330916400"/>
    <n v="1327969730"/>
    <b v="0"/>
    <n v="72"/>
    <b v="1"/>
    <s v="music"/>
    <x v="14"/>
    <d v="2012-03-05T03:00:00"/>
    <d v="2012-01-31T00:28:50"/>
    <n v="2012"/>
    <n v="121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x v="0"/>
    <n v="1317576973"/>
    <n v="1312392973"/>
    <b v="0"/>
    <n v="22"/>
    <b v="1"/>
    <s v="music"/>
    <x v="14"/>
    <d v="2011-10-02T17:36:13"/>
    <d v="2011-08-03T17:36:13"/>
    <n v="2011"/>
    <n v="10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x v="0"/>
    <n v="1351223940"/>
    <n v="1349892735"/>
    <b v="0"/>
    <n v="14"/>
    <b v="1"/>
    <s v="music"/>
    <x v="14"/>
    <d v="2012-10-26T03:59:00"/>
    <d v="2012-10-10T18:12:15"/>
    <n v="2012"/>
    <n v="102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x v="0"/>
    <n v="1322751735"/>
    <n v="1317564135"/>
    <b v="0"/>
    <n v="38"/>
    <b v="1"/>
    <s v="music"/>
    <x v="14"/>
    <d v="2011-12-01T15:02:15"/>
    <d v="2011-10-02T14:02:15"/>
    <n v="2011"/>
    <n v="10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x v="0"/>
    <n v="1331174635"/>
    <n v="1328582635"/>
    <b v="0"/>
    <n v="32"/>
    <b v="1"/>
    <s v="music"/>
    <x v="14"/>
    <d v="2012-03-08T02:43:55"/>
    <d v="2012-02-07T02:43:55"/>
    <n v="2012"/>
    <n v="100"/>
  </r>
  <r>
    <n v="2099"/>
    <s v="Roosevelt Died."/>
    <s v="Our tour van died, we need help!"/>
    <x v="9"/>
    <n v="3971"/>
    <x v="0"/>
    <s v="US"/>
    <x v="0"/>
    <n v="1435808400"/>
    <n v="1434650084"/>
    <b v="0"/>
    <n v="63"/>
    <b v="1"/>
    <s v="music"/>
    <x v="14"/>
    <d v="2015-07-02T03:40:00"/>
    <d v="2015-06-18T17:54:44"/>
    <n v="2015"/>
    <n v="132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x v="0"/>
    <n v="1341028740"/>
    <n v="1339704141"/>
    <b v="0"/>
    <n v="27"/>
    <b v="1"/>
    <s v="music"/>
    <x v="14"/>
    <d v="2012-06-30T03:59:00"/>
    <d v="2012-06-14T20:02:21"/>
    <n v="2012"/>
    <n v="137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x v="0"/>
    <n v="1329104114"/>
    <n v="1323920114"/>
    <b v="0"/>
    <n v="44"/>
    <b v="1"/>
    <s v="music"/>
    <x v="14"/>
    <d v="2012-02-13T03:35:14"/>
    <d v="2011-12-15T03:35:14"/>
    <n v="2011"/>
    <n v="113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x v="0"/>
    <n v="1304628648"/>
    <n v="1302036648"/>
    <b v="0"/>
    <n v="38"/>
    <b v="1"/>
    <s v="music"/>
    <x v="14"/>
    <d v="2011-05-05T20:50:48"/>
    <d v="2011-04-05T20:50:48"/>
    <n v="2011"/>
    <n v="136"/>
  </r>
  <r>
    <n v="2103"/>
    <s v="Matthew Moon's New Album"/>
    <s v="Indie rocker, Matthew Moon, has something to share with you..."/>
    <x v="198"/>
    <n v="11364"/>
    <x v="0"/>
    <s v="US"/>
    <x v="0"/>
    <n v="1352488027"/>
    <n v="1349892427"/>
    <b v="0"/>
    <n v="115"/>
    <b v="1"/>
    <s v="music"/>
    <x v="14"/>
    <d v="2012-11-09T19:07:07"/>
    <d v="2012-10-10T18:07:07"/>
    <n v="2012"/>
    <n v="146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x v="0"/>
    <n v="1369958400"/>
    <n v="1367286434"/>
    <b v="0"/>
    <n v="37"/>
    <b v="1"/>
    <s v="music"/>
    <x v="14"/>
    <d v="2013-05-31T00:00:00"/>
    <d v="2013-04-30T01:47:14"/>
    <n v="2013"/>
    <n v="13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x v="0"/>
    <n v="1416542400"/>
    <n v="1415472953"/>
    <b v="0"/>
    <n v="99"/>
    <b v="1"/>
    <s v="music"/>
    <x v="14"/>
    <d v="2014-11-21T04:00:00"/>
    <d v="2014-11-08T18:55:53"/>
    <n v="2014"/>
    <n v="25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x v="0"/>
    <n v="1359176974"/>
    <n v="1356584974"/>
    <b v="0"/>
    <n v="44"/>
    <b v="1"/>
    <s v="music"/>
    <x v="14"/>
    <d v="2013-01-26T05:09:34"/>
    <d v="2012-12-27T05:09:34"/>
    <n v="2012"/>
    <n v="107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x v="0"/>
    <n v="1415815393"/>
    <n v="1413997393"/>
    <b v="0"/>
    <n v="58"/>
    <b v="1"/>
    <s v="music"/>
    <x v="14"/>
    <d v="2014-11-12T18:03:13"/>
    <d v="2014-10-22T17:03:13"/>
    <n v="2014"/>
    <n v="108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x v="0"/>
    <n v="1347249300"/>
    <n v="1344917580"/>
    <b v="0"/>
    <n v="191"/>
    <b v="1"/>
    <s v="music"/>
    <x v="14"/>
    <d v="2012-09-10T03:55:00"/>
    <d v="2012-08-14T04:13:00"/>
    <n v="2012"/>
    <n v="107"/>
  </r>
  <r>
    <n v="2109"/>
    <s v="Skyline Sounds - First Studio Album (and Merch!)"/>
    <s v="We are ready to make our first full-length album, and with your help, we can make it happen!"/>
    <x v="23"/>
    <n v="4261"/>
    <x v="0"/>
    <s v="US"/>
    <x v="0"/>
    <n v="1436115617"/>
    <n v="1433523617"/>
    <b v="0"/>
    <n v="40"/>
    <b v="1"/>
    <s v="music"/>
    <x v="14"/>
    <d v="2015-07-05T17:00:17"/>
    <d v="2015-06-05T17:00:17"/>
    <n v="2015"/>
    <n v="107"/>
  </r>
  <r>
    <n v="2110"/>
    <s v="&quot;Vision&quot; - New Album - Brent Brown"/>
    <s v="Brent Brown's breakout new album! Requires help from the record label... You!"/>
    <x v="13"/>
    <n v="2007"/>
    <x v="0"/>
    <s v="US"/>
    <x v="0"/>
    <n v="1401253140"/>
    <n v="1398873969"/>
    <b v="0"/>
    <n v="38"/>
    <b v="1"/>
    <s v="music"/>
    <x v="14"/>
    <d v="2014-05-28T04:59:00"/>
    <d v="2014-04-30T16:06:09"/>
    <n v="2014"/>
    <n v="1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x v="0"/>
    <n v="1313370000"/>
    <n v="1307594625"/>
    <b v="0"/>
    <n v="39"/>
    <b v="1"/>
    <s v="music"/>
    <x v="14"/>
    <d v="2011-08-15T01:00:00"/>
    <d v="2011-06-09T04:43:45"/>
    <n v="2011"/>
    <n v="107"/>
  </r>
  <r>
    <n v="2112"/>
    <s v="BBB Kickstarter Two"/>
    <s v="BBB is going back into the studio to record and release &quot;Felix From Canada&quot; by popular demand.  We need your help!"/>
    <x v="43"/>
    <n v="300"/>
    <x v="0"/>
    <s v="US"/>
    <x v="0"/>
    <n v="1366064193"/>
    <n v="1364854593"/>
    <b v="0"/>
    <n v="11"/>
    <b v="1"/>
    <s v="music"/>
    <x v="14"/>
    <d v="2013-04-15T22:16:33"/>
    <d v="2013-04-01T22:16:33"/>
    <n v="2013"/>
    <n v="100"/>
  </r>
  <r>
    <n v="2113"/>
    <s v="Summer Underground // Honeycomb LP"/>
    <s v="Help us fund our second full-length album Honeycomb!"/>
    <x v="39"/>
    <n v="7340"/>
    <x v="0"/>
    <s v="US"/>
    <x v="0"/>
    <n v="1411505176"/>
    <n v="1408481176"/>
    <b v="0"/>
    <n v="107"/>
    <b v="1"/>
    <s v="music"/>
    <x v="14"/>
    <d v="2014-09-23T20:46:16"/>
    <d v="2014-08-19T20:46:16"/>
    <n v="2014"/>
    <n v="105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x v="0"/>
    <n v="1291870740"/>
    <n v="1286480070"/>
    <b v="0"/>
    <n v="147"/>
    <b v="1"/>
    <s v="music"/>
    <x v="14"/>
    <d v="2010-12-09T04:59:00"/>
    <d v="2010-10-07T19:34:30"/>
    <n v="2010"/>
    <n v="105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x v="0"/>
    <n v="1298167001"/>
    <n v="1295575001"/>
    <b v="0"/>
    <n v="36"/>
    <b v="1"/>
    <s v="music"/>
    <x v="14"/>
    <d v="2011-02-20T01:56:41"/>
    <d v="2011-01-21T01:56:41"/>
    <n v="2011"/>
    <n v="22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x v="0"/>
    <n v="1349203203"/>
    <n v="1345056003"/>
    <b v="0"/>
    <n v="92"/>
    <b v="1"/>
    <s v="music"/>
    <x v="14"/>
    <d v="2012-10-02T18:40:03"/>
    <d v="2012-08-15T18:40:03"/>
    <n v="2012"/>
    <n v="101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x v="0"/>
    <n v="1445921940"/>
    <n v="1444699549"/>
    <b v="0"/>
    <n v="35"/>
    <b v="1"/>
    <s v="music"/>
    <x v="14"/>
    <d v="2015-10-27T04:59:00"/>
    <d v="2015-10-13T01:25:49"/>
    <n v="2015"/>
    <n v="148"/>
  </r>
  <r>
    <n v="2118"/>
    <s v="PORCHES. vs. THE U.S.A."/>
    <s v="PORCHES.  and Documentarians tour from New York to San Francisco and back."/>
    <x v="28"/>
    <n v="1346.11"/>
    <x v="0"/>
    <s v="US"/>
    <x v="0"/>
    <n v="1311538136"/>
    <n v="1308946136"/>
    <b v="0"/>
    <n v="17"/>
    <b v="1"/>
    <s v="music"/>
    <x v="14"/>
    <d v="2011-07-24T20:08:56"/>
    <d v="2011-06-24T20:08:56"/>
    <n v="2011"/>
    <n v="135"/>
  </r>
  <r>
    <n v="2119"/>
    <s v="Big Long Now's Debut Album"/>
    <s v="big long now is recording our debut album and we are looking for help mastering and pressing it to vinyl"/>
    <x v="13"/>
    <n v="2015"/>
    <x v="0"/>
    <s v="US"/>
    <x v="0"/>
    <n v="1345086445"/>
    <n v="1342494445"/>
    <b v="0"/>
    <n v="22"/>
    <b v="1"/>
    <s v="music"/>
    <x v="14"/>
    <d v="2012-08-16T03:07:25"/>
    <d v="2012-07-17T03:07:25"/>
    <n v="2012"/>
    <n v="101"/>
  </r>
  <r>
    <n v="2120"/>
    <s v="Hearty Har Full Length Album"/>
    <s v="&lt;3_x000a_Coming in from outer space. Help Hearty Har record their 1st album!!"/>
    <x v="6"/>
    <n v="8070.43"/>
    <x v="0"/>
    <s v="US"/>
    <x v="0"/>
    <n v="1388617736"/>
    <n v="1384384136"/>
    <b v="0"/>
    <n v="69"/>
    <b v="1"/>
    <s v="music"/>
    <x v="14"/>
    <d v="2014-01-01T23:08:56"/>
    <d v="2013-11-13T23:08:56"/>
    <n v="2013"/>
    <n v="101"/>
  </r>
  <r>
    <n v="2121"/>
    <s v="Legend of Decay"/>
    <s v="Join us on an epic journey to discover a millennia old secret which will change the world forever."/>
    <x v="63"/>
    <n v="284"/>
    <x v="2"/>
    <s v="CH"/>
    <x v="11"/>
    <n v="1484156948"/>
    <n v="1481564948"/>
    <b v="0"/>
    <n v="10"/>
    <b v="0"/>
    <s v="games"/>
    <x v="17"/>
    <d v="2017-01-11T17:49:08"/>
    <d v="2016-12-12T17:49:08"/>
    <n v="2016"/>
    <n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x v="10"/>
    <n v="1483773169"/>
    <n v="1481181169"/>
    <b v="0"/>
    <n v="3"/>
    <b v="0"/>
    <s v="games"/>
    <x v="17"/>
    <d v="2017-01-07T07:12:49"/>
    <d v="2016-12-08T07:12:49"/>
    <n v="2016"/>
    <n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x v="0"/>
    <n v="1268636340"/>
    <n v="1263982307"/>
    <b v="0"/>
    <n v="5"/>
    <b v="0"/>
    <s v="games"/>
    <x v="17"/>
    <d v="2010-03-15T06:59:00"/>
    <d v="2010-01-20T10:11:47"/>
    <n v="2010"/>
    <n v="10"/>
  </r>
  <r>
    <n v="2124"/>
    <s v="AZAMAR"/>
    <s v="AZAMAR is a Role Playing Game world involving fantasy and high magic, based on the popular OpenD6 OGL using the Cinema6 RPG Framework."/>
    <x v="184"/>
    <n v="115"/>
    <x v="2"/>
    <s v="US"/>
    <x v="0"/>
    <n v="1291093200"/>
    <n v="1286930435"/>
    <b v="0"/>
    <n v="5"/>
    <b v="0"/>
    <s v="games"/>
    <x v="17"/>
    <d v="2010-11-30T05:00:00"/>
    <d v="2010-10-13T00:40:35"/>
    <n v="2010"/>
    <n v="1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x v="0"/>
    <n v="1438734833"/>
    <n v="1436142833"/>
    <b v="0"/>
    <n v="27"/>
    <b v="0"/>
    <s v="games"/>
    <x v="17"/>
    <d v="2015-08-05T00:33:53"/>
    <d v="2015-07-06T00:33:53"/>
    <n v="2015"/>
    <n v="1"/>
  </r>
  <r>
    <n v="2126"/>
    <s v="DodgeBall Blitz"/>
    <s v="Lead your team to victory in this fast-paced, action, sports game! Use Power-ups and avoid attacks as you fight for victory!"/>
    <x v="22"/>
    <n v="10"/>
    <x v="2"/>
    <s v="US"/>
    <x v="0"/>
    <n v="1418080887"/>
    <n v="1415488887"/>
    <b v="0"/>
    <n v="2"/>
    <b v="0"/>
    <s v="games"/>
    <x v="17"/>
    <d v="2014-12-08T23:21:27"/>
    <d v="2014-11-08T23:21:27"/>
    <n v="2014"/>
    <n v="0"/>
  </r>
  <r>
    <n v="2127"/>
    <s v="Three Monkeys - Part 1: Into the Abyss"/>
    <s v="Three Monkeys is an audio adventure game for PC."/>
    <x v="89"/>
    <n v="8076"/>
    <x v="2"/>
    <s v="GB"/>
    <x v="1"/>
    <n v="1426158463"/>
    <n v="1423570063"/>
    <b v="0"/>
    <n v="236"/>
    <b v="0"/>
    <s v="games"/>
    <x v="17"/>
    <d v="2015-03-12T11:07:43"/>
    <d v="2015-02-10T12:07:43"/>
    <n v="2015"/>
    <n v="29"/>
  </r>
  <r>
    <n v="2128"/>
    <s v="Makayla's Quest"/>
    <s v="The Royal Snail has misdelivered all the invitations to the Royal Ball.  It's up to Makayla to set things right in the Fairy Forest"/>
    <x v="36"/>
    <n v="25"/>
    <x v="2"/>
    <s v="CA"/>
    <x v="5"/>
    <n v="1411324369"/>
    <n v="1406140369"/>
    <b v="0"/>
    <n v="1"/>
    <b v="0"/>
    <s v="games"/>
    <x v="17"/>
    <d v="2014-09-21T18:32:49"/>
    <d v="2014-07-23T18:32:49"/>
    <n v="2014"/>
    <n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x v="0"/>
    <n v="1457570100"/>
    <n v="1454978100"/>
    <b v="0"/>
    <n v="12"/>
    <b v="0"/>
    <s v="games"/>
    <x v="17"/>
    <d v="2016-03-10T00:35:00"/>
    <d v="2016-02-09T00:35:00"/>
    <n v="2016"/>
    <n v="12"/>
  </r>
  <r>
    <n v="2130"/>
    <s v="Wondrous Adventures: A Kid's Game"/>
    <s v="You are the hero tasked to save your home from the villainous Sanword."/>
    <x v="247"/>
    <n v="85"/>
    <x v="2"/>
    <s v="US"/>
    <x v="0"/>
    <n v="1408154663"/>
    <n v="1405130663"/>
    <b v="0"/>
    <n v="4"/>
    <b v="0"/>
    <s v="games"/>
    <x v="17"/>
    <d v="2014-08-16T02:04:23"/>
    <d v="2014-07-12T02:04:23"/>
    <n v="2014"/>
    <n v="0"/>
  </r>
  <r>
    <n v="2131"/>
    <s v="Scout's Honor"/>
    <s v="From frightened girl to empowered woman, Scout's Honor is a tale about facing your fears and overcoming odds."/>
    <x v="2"/>
    <n v="25"/>
    <x v="2"/>
    <s v="US"/>
    <x v="0"/>
    <n v="1436677091"/>
    <n v="1434085091"/>
    <b v="0"/>
    <n v="3"/>
    <b v="0"/>
    <s v="games"/>
    <x v="17"/>
    <d v="2015-07-12T04:58:11"/>
    <d v="2015-06-12T04:58:11"/>
    <n v="2015"/>
    <n v="5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x v="0"/>
    <n v="1391427692"/>
    <n v="1388835692"/>
    <b v="0"/>
    <n v="99"/>
    <b v="0"/>
    <s v="games"/>
    <x v="17"/>
    <d v="2014-02-03T11:41:32"/>
    <d v="2014-01-04T11:41:32"/>
    <n v="2014"/>
    <n v="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x v="0"/>
    <n v="1303628340"/>
    <n v="1300328399"/>
    <b v="0"/>
    <n v="3"/>
    <b v="0"/>
    <s v="games"/>
    <x v="17"/>
    <d v="2011-04-24T06:59:00"/>
    <d v="2011-03-17T02:19:59"/>
    <n v="2011"/>
    <n v="2"/>
  </r>
  <r>
    <n v="2134"/>
    <s v="Prehistoric Landing"/>
    <s v="1st person Action Survivalist Rpg game. You get sent to a deadly Island to die not knowing that your not alone on the island."/>
    <x v="12"/>
    <n v="104"/>
    <x v="2"/>
    <s v="US"/>
    <x v="0"/>
    <n v="1367097391"/>
    <n v="1364505391"/>
    <b v="0"/>
    <n v="3"/>
    <b v="0"/>
    <s v="games"/>
    <x v="17"/>
    <d v="2013-04-27T21:16:31"/>
    <d v="2013-03-28T21:16:31"/>
    <n v="2013"/>
    <n v="2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x v="0"/>
    <n v="1349392033"/>
    <n v="1346800033"/>
    <b v="0"/>
    <n v="22"/>
    <b v="0"/>
    <s v="games"/>
    <x v="17"/>
    <d v="2012-10-04T23:07:13"/>
    <d v="2012-09-04T23:07:13"/>
    <n v="2012"/>
    <n v="10"/>
  </r>
  <r>
    <n v="2136"/>
    <s v="Dark Paradise"/>
    <s v="A dark and twisted game with physiological madness and corruption as a man becomes the ultimate bio weapon."/>
    <x v="58"/>
    <n v="47.69"/>
    <x v="2"/>
    <s v="US"/>
    <x v="0"/>
    <n v="1382184786"/>
    <n v="1379592786"/>
    <b v="0"/>
    <n v="4"/>
    <b v="0"/>
    <s v="games"/>
    <x v="17"/>
    <d v="2013-10-19T12:13:06"/>
    <d v="2013-09-19T12:13:06"/>
    <n v="2013"/>
    <n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x v="5"/>
    <n v="1417804229"/>
    <n v="1415212229"/>
    <b v="0"/>
    <n v="534"/>
    <b v="0"/>
    <s v="games"/>
    <x v="17"/>
    <d v="2014-12-05T18:30:29"/>
    <d v="2014-11-05T18:30:29"/>
    <n v="2014"/>
    <n v="28"/>
  </r>
  <r>
    <n v="2138"/>
    <s v="Tales Of Tameria - Dawning Light"/>
    <s v="A game with a mixture of a few genres from RPG, Simulation and to adventure elements."/>
    <x v="28"/>
    <n v="128"/>
    <x v="2"/>
    <s v="GB"/>
    <x v="1"/>
    <n v="1383959939"/>
    <n v="1381364339"/>
    <b v="0"/>
    <n v="12"/>
    <b v="0"/>
    <s v="games"/>
    <x v="17"/>
    <d v="2013-11-09T01:18:59"/>
    <d v="2013-10-10T00:18:59"/>
    <n v="2013"/>
    <n v="13"/>
  </r>
  <r>
    <n v="2139"/>
    <s v="Manorkept"/>
    <s v="An adventuring RPG with ghosts, mysteries, and flexible gameplay paths, Manorkept is a game that promises an unforgettable experience."/>
    <x v="11"/>
    <n v="1626"/>
    <x v="2"/>
    <s v="US"/>
    <x v="0"/>
    <n v="1478196008"/>
    <n v="1475604008"/>
    <b v="0"/>
    <n v="56"/>
    <b v="0"/>
    <s v="games"/>
    <x v="17"/>
    <d v="2016-11-03T18:00:08"/>
    <d v="2016-10-04T18:00:08"/>
    <n v="2016"/>
    <n v="5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x v="0"/>
    <n v="1357934424"/>
    <n v="1355342424"/>
    <b v="0"/>
    <n v="11"/>
    <b v="0"/>
    <s v="games"/>
    <x v="17"/>
    <d v="2013-01-11T20:00:24"/>
    <d v="2012-12-12T20:00:24"/>
    <n v="2012"/>
    <n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x v="0"/>
    <n v="1415947159"/>
    <n v="1413351559"/>
    <b v="0"/>
    <n v="0"/>
    <b v="0"/>
    <s v="games"/>
    <x v="17"/>
    <d v="2014-11-14T06:39:19"/>
    <d v="2014-10-15T05:39:19"/>
    <n v="2014"/>
    <n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x v="3"/>
    <n v="1451494210"/>
    <n v="1449075010"/>
    <b v="0"/>
    <n v="12"/>
    <b v="0"/>
    <s v="games"/>
    <x v="17"/>
    <d v="2015-12-30T16:50:10"/>
    <d v="2015-12-02T16:50:10"/>
    <n v="2015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x v="0"/>
    <n v="1279738800"/>
    <n v="1275599812"/>
    <b v="0"/>
    <n v="5"/>
    <b v="0"/>
    <s v="games"/>
    <x v="17"/>
    <d v="2010-07-21T19:00:00"/>
    <d v="2010-06-03T21:16:52"/>
    <n v="2010"/>
    <n v="11"/>
  </r>
  <r>
    <n v="2144"/>
    <s v="Project Starborn"/>
    <s v="A thousand community-built sandbox games (and more!) with a fully-customizable game engine."/>
    <x v="322"/>
    <n v="607"/>
    <x v="2"/>
    <s v="US"/>
    <x v="0"/>
    <n v="1379164040"/>
    <n v="1376399240"/>
    <b v="0"/>
    <n v="24"/>
    <b v="0"/>
    <s v="games"/>
    <x v="17"/>
    <d v="2013-09-14T13:07:20"/>
    <d v="2013-08-13T13:07:20"/>
    <n v="2013"/>
    <n v="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x v="0"/>
    <n v="1385534514"/>
    <n v="1382938914"/>
    <b v="0"/>
    <n v="89"/>
    <b v="0"/>
    <s v="games"/>
    <x v="17"/>
    <d v="2013-11-27T06:41:54"/>
    <d v="2013-10-28T05:41:54"/>
    <n v="2013"/>
    <n v="3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x v="0"/>
    <n v="1455207510"/>
    <n v="1453997910"/>
    <b v="0"/>
    <n v="1"/>
    <b v="0"/>
    <s v="games"/>
    <x v="17"/>
    <d v="2016-02-11T16:18:30"/>
    <d v="2016-01-28T16:18:30"/>
    <n v="2016"/>
    <n v="0"/>
  </r>
  <r>
    <n v="2147"/>
    <s v="Johnny Rocketfingers 3"/>
    <s v="A Point and Click Adventure on Steroids."/>
    <x v="303"/>
    <n v="2716"/>
    <x v="2"/>
    <s v="US"/>
    <x v="0"/>
    <n v="1416125148"/>
    <n v="1413356748"/>
    <b v="0"/>
    <n v="55"/>
    <b v="0"/>
    <s v="games"/>
    <x v="17"/>
    <d v="2014-11-16T08:05:48"/>
    <d v="2014-10-15T07:05:48"/>
    <n v="2014"/>
    <n v="1"/>
  </r>
  <r>
    <n v="2148"/>
    <s v="ZomBlock's"/>
    <s v="zomblock's is a online zombie survival game where you can craft new weapons,find food and water to keep yourself alive."/>
    <x v="213"/>
    <n v="2"/>
    <x v="2"/>
    <s v="GB"/>
    <x v="1"/>
    <n v="1427992582"/>
    <n v="1425404182"/>
    <b v="0"/>
    <n v="2"/>
    <b v="0"/>
    <s v="games"/>
    <x v="17"/>
    <d v="2015-04-02T16:36:22"/>
    <d v="2015-03-03T17:36:22"/>
    <n v="2015"/>
    <n v="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x v="0"/>
    <n v="1280534400"/>
    <n v="1277512556"/>
    <b v="0"/>
    <n v="0"/>
    <b v="0"/>
    <s v="games"/>
    <x v="17"/>
    <d v="2010-07-31T00:00:00"/>
    <d v="2010-06-26T00:35:56"/>
    <n v="2010"/>
    <n v="0"/>
  </r>
  <r>
    <n v="2150"/>
    <s v="The Unknown Door"/>
    <s v="A pixel styled open world detective game."/>
    <x v="63"/>
    <n v="405"/>
    <x v="2"/>
    <s v="NO"/>
    <x v="8"/>
    <n v="1468392599"/>
    <n v="1465800599"/>
    <b v="0"/>
    <n v="4"/>
    <b v="0"/>
    <s v="games"/>
    <x v="17"/>
    <d v="2016-07-13T06:49:59"/>
    <d v="2016-06-13T06:49:59"/>
    <n v="2016"/>
    <n v="1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x v="0"/>
    <n v="1467231614"/>
    <n v="1464639614"/>
    <b v="0"/>
    <n v="6"/>
    <b v="0"/>
    <s v="games"/>
    <x v="17"/>
    <d v="2016-06-29T20:20:14"/>
    <d v="2016-05-30T20:20:14"/>
    <n v="2016"/>
    <n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x v="0"/>
    <n v="1394909909"/>
    <n v="1392321509"/>
    <b v="0"/>
    <n v="4"/>
    <b v="0"/>
    <s v="games"/>
    <x v="17"/>
    <d v="2014-03-15T18:58:29"/>
    <d v="2014-02-13T19:58:29"/>
    <n v="2014"/>
    <n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x v="0"/>
    <n v="1420876740"/>
    <n v="1417470718"/>
    <b v="0"/>
    <n v="4"/>
    <b v="0"/>
    <s v="games"/>
    <x v="17"/>
    <d v="2015-01-10T07:59:00"/>
    <d v="2014-12-01T21:51:58"/>
    <n v="2014"/>
    <n v="0"/>
  </r>
  <r>
    <n v="2154"/>
    <s v="Demigods - Rise of the Children - Part 1 (Design)"/>
    <s v="A Real Time Strategy game based on Greek mythology in a fictional world."/>
    <x v="49"/>
    <n v="2"/>
    <x v="2"/>
    <s v="US"/>
    <x v="0"/>
    <n v="1390921827"/>
    <n v="1389193827"/>
    <b v="0"/>
    <n v="2"/>
    <b v="0"/>
    <s v="games"/>
    <x v="17"/>
    <d v="2014-01-28T15:10:27"/>
    <d v="2014-01-08T15:10:27"/>
    <n v="2014"/>
    <n v="1"/>
  </r>
  <r>
    <n v="2155"/>
    <s v="VoxelMaze"/>
    <s v="A Level Editor, Turned up to eleven. Infinite creativity in one package, solo or with up to 16 of your friends."/>
    <x v="10"/>
    <n v="115"/>
    <x v="2"/>
    <s v="GB"/>
    <x v="1"/>
    <n v="1459443385"/>
    <n v="1456854985"/>
    <b v="0"/>
    <n v="5"/>
    <b v="0"/>
    <s v="games"/>
    <x v="17"/>
    <d v="2016-03-31T16:56:25"/>
    <d v="2016-03-01T17:56:25"/>
    <n v="2016"/>
    <n v="2"/>
  </r>
  <r>
    <n v="2156"/>
    <s v="Beyond Black Space"/>
    <s v="Captain and manage your ship along with your crew in this deep space adventure! (PC/Linux/Mac)"/>
    <x v="324"/>
    <n v="1493"/>
    <x v="2"/>
    <s v="US"/>
    <x v="0"/>
    <n v="1379363406"/>
    <n v="1375475406"/>
    <b v="0"/>
    <n v="83"/>
    <b v="0"/>
    <s v="games"/>
    <x v="17"/>
    <d v="2013-09-16T20:30:06"/>
    <d v="2013-08-02T20:30:06"/>
    <n v="2013"/>
    <n v="3"/>
  </r>
  <r>
    <n v="2157"/>
    <s v="Nin"/>
    <s v="Gamers and 90's fans unite in this small tale of epic proportions!"/>
    <x v="96"/>
    <n v="21144"/>
    <x v="2"/>
    <s v="US"/>
    <x v="0"/>
    <n v="1482479940"/>
    <n v="1479684783"/>
    <b v="0"/>
    <n v="57"/>
    <b v="0"/>
    <s v="games"/>
    <x v="17"/>
    <d v="2016-12-23T07:59:00"/>
    <d v="2016-11-20T23:33:03"/>
    <n v="2016"/>
    <n v="28"/>
  </r>
  <r>
    <n v="2158"/>
    <s v="PerfectGolf"/>
    <s v="A next generation golf game with a course designer and a massively multiplayer online tour. Join the fun and help us create it"/>
    <x v="82"/>
    <n v="19770.11"/>
    <x v="2"/>
    <s v="US"/>
    <x v="0"/>
    <n v="1360009774"/>
    <n v="1356121774"/>
    <b v="0"/>
    <n v="311"/>
    <b v="0"/>
    <s v="games"/>
    <x v="17"/>
    <d v="2013-02-04T20:29:34"/>
    <d v="2012-12-21T20:29:34"/>
    <n v="2012"/>
    <n v="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x v="0"/>
    <n v="1310837574"/>
    <n v="1308245574"/>
    <b v="0"/>
    <n v="2"/>
    <b v="0"/>
    <s v="games"/>
    <x v="17"/>
    <d v="2011-07-16T17:32:54"/>
    <d v="2011-06-16T17:32:54"/>
    <n v="2011"/>
    <n v="1"/>
  </r>
  <r>
    <n v="2160"/>
    <s v="Army vs Aliens - Currently in Alpha"/>
    <s v="An awesome side-scroller tower defense game.  Think &quot;Plants vs Zombies&quot; but from a side-on perspective."/>
    <x v="3"/>
    <n v="85"/>
    <x v="2"/>
    <s v="US"/>
    <x v="0"/>
    <n v="1337447105"/>
    <n v="1334855105"/>
    <b v="0"/>
    <n v="16"/>
    <b v="0"/>
    <s v="games"/>
    <x v="17"/>
    <d v="2012-05-19T17:05:05"/>
    <d v="2012-04-19T17:05:05"/>
    <n v="2012"/>
    <n v="1"/>
  </r>
  <r>
    <n v="2161"/>
    <s v="CallMeGhost DEBUT ALBUM preorder!"/>
    <s v="We're trying to fund hard copies of our debut album!"/>
    <x v="44"/>
    <n v="463"/>
    <x v="0"/>
    <s v="US"/>
    <x v="0"/>
    <n v="1443040059"/>
    <n v="1440448059"/>
    <b v="0"/>
    <n v="13"/>
    <b v="1"/>
    <s v="music"/>
    <x v="11"/>
    <d v="2015-09-23T20:27:39"/>
    <d v="2015-08-24T20:27:39"/>
    <n v="2015"/>
    <n v="116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x v="0"/>
    <n v="1406226191"/>
    <n v="1403547791"/>
    <b v="0"/>
    <n v="58"/>
    <b v="1"/>
    <s v="music"/>
    <x v="11"/>
    <d v="2014-07-24T18:23:11"/>
    <d v="2014-06-23T18:23:11"/>
    <n v="2014"/>
    <n v="11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x v="0"/>
    <n v="1433735400"/>
    <n v="1429306520"/>
    <b v="0"/>
    <n v="44"/>
    <b v="1"/>
    <s v="music"/>
    <x v="11"/>
    <d v="2015-06-08T03:50:00"/>
    <d v="2015-04-17T21:35:20"/>
    <n v="2015"/>
    <n v="132"/>
  </r>
  <r>
    <n v="2164"/>
    <s v="Rosaline debut record"/>
    <s v="South Florida roots country/rock outfit's long awaited debut record"/>
    <x v="62"/>
    <n v="5645"/>
    <x v="0"/>
    <s v="US"/>
    <x v="0"/>
    <n v="1466827140"/>
    <n v="1464196414"/>
    <b v="0"/>
    <n v="83"/>
    <b v="1"/>
    <s v="music"/>
    <x v="11"/>
    <d v="2016-06-25T03:59:00"/>
    <d v="2016-05-25T17:13:34"/>
    <n v="2016"/>
    <n v="10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x v="3"/>
    <n v="1460127635"/>
    <n v="1457539235"/>
    <b v="0"/>
    <n v="117"/>
    <b v="1"/>
    <s v="music"/>
    <x v="11"/>
    <d v="2016-04-08T15:00:35"/>
    <d v="2016-03-09T16:00:35"/>
    <n v="2016"/>
    <n v="139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x v="0"/>
    <n v="1417813618"/>
    <n v="1413922018"/>
    <b v="0"/>
    <n v="32"/>
    <b v="1"/>
    <s v="music"/>
    <x v="11"/>
    <d v="2014-12-05T21:06:58"/>
    <d v="2014-10-21T20:06:58"/>
    <n v="2014"/>
    <n v="147"/>
  </r>
  <r>
    <n v="2167"/>
    <s v="Planes and Planets needs to get their EP finished!!"/>
    <s v="We need YOUR HELP to take one more step to this make release sound amazing!"/>
    <x v="325"/>
    <n v="180"/>
    <x v="0"/>
    <s v="US"/>
    <x v="0"/>
    <n v="1347672937"/>
    <n v="1346463337"/>
    <b v="0"/>
    <n v="8"/>
    <b v="1"/>
    <s v="music"/>
    <x v="11"/>
    <d v="2012-09-15T01:35:37"/>
    <d v="2012-09-01T01:35:37"/>
    <n v="2012"/>
    <n v="12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x v="0"/>
    <n v="1486702800"/>
    <n v="1484058261"/>
    <b v="0"/>
    <n v="340"/>
    <b v="1"/>
    <s v="music"/>
    <x v="11"/>
    <d v="2017-02-10T05:00:00"/>
    <d v="2017-01-10T14:24:21"/>
    <n v="2017"/>
    <n v="122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x v="0"/>
    <n v="1488473351"/>
    <n v="1488214151"/>
    <b v="0"/>
    <n v="7"/>
    <b v="1"/>
    <s v="music"/>
    <x v="11"/>
    <d v="2017-03-02T16:49:11"/>
    <d v="2017-02-27T16:49:11"/>
    <n v="2017"/>
    <n v="100"/>
  </r>
  <r>
    <n v="2170"/>
    <s v="STETSON'S NEW EP"/>
    <s v="We are a hard rock band from Northern California trying to raise $350 for our next EP. Be a part of our journey!"/>
    <x v="18"/>
    <n v="633"/>
    <x v="0"/>
    <s v="US"/>
    <x v="0"/>
    <n v="1440266422"/>
    <n v="1436810422"/>
    <b v="0"/>
    <n v="19"/>
    <b v="1"/>
    <s v="music"/>
    <x v="11"/>
    <d v="2015-08-22T18:00:22"/>
    <d v="2015-07-13T18:00:22"/>
    <n v="2015"/>
    <n v="181"/>
  </r>
  <r>
    <n v="2171"/>
    <s v="Brainspoonâ€™s New Record"/>
    <s v="Like records? We do, too! Help this Los Angeles based rock 'n' roll band get their new album out on vinyl!"/>
    <x v="23"/>
    <n v="4243"/>
    <x v="0"/>
    <s v="US"/>
    <x v="0"/>
    <n v="1434949200"/>
    <n v="1431903495"/>
    <b v="0"/>
    <n v="47"/>
    <b v="1"/>
    <s v="music"/>
    <x v="11"/>
    <d v="2015-06-22T05:00:00"/>
    <d v="2015-05-17T22:58:15"/>
    <n v="2015"/>
    <n v="106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x v="0"/>
    <n v="1429365320"/>
    <n v="1426773320"/>
    <b v="0"/>
    <n v="13"/>
    <b v="1"/>
    <s v="music"/>
    <x v="11"/>
    <d v="2015-04-18T13:55:20"/>
    <d v="2015-03-19T13:55:20"/>
    <n v="2015"/>
    <n v="10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x v="0"/>
    <n v="1378785540"/>
    <n v="1376066243"/>
    <b v="0"/>
    <n v="90"/>
    <b v="1"/>
    <s v="music"/>
    <x v="11"/>
    <d v="2013-09-10T03:59:00"/>
    <d v="2013-08-09T16:37:23"/>
    <n v="2013"/>
    <n v="127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x v="1"/>
    <n v="1462453307"/>
    <n v="1459861307"/>
    <b v="0"/>
    <n v="63"/>
    <b v="1"/>
    <s v="music"/>
    <x v="11"/>
    <d v="2016-05-05T13:01:47"/>
    <d v="2016-04-05T13:01:47"/>
    <n v="2016"/>
    <n v="10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x v="0"/>
    <n v="1469059986"/>
    <n v="1468455186"/>
    <b v="0"/>
    <n v="26"/>
    <b v="1"/>
    <s v="music"/>
    <x v="11"/>
    <d v="2016-07-21T00:13:06"/>
    <d v="2016-07-14T00:13:06"/>
    <n v="2016"/>
    <n v="250"/>
  </r>
  <r>
    <n v="2176"/>
    <s v="Mike Farley Band - New Album!"/>
    <s v="The Mike Farley Band has re-assembled its original line up and needs your help to make a new full-length album!"/>
    <x v="10"/>
    <n v="6301"/>
    <x v="0"/>
    <s v="US"/>
    <x v="0"/>
    <n v="1430579509"/>
    <n v="1427987509"/>
    <b v="0"/>
    <n v="71"/>
    <b v="1"/>
    <s v="music"/>
    <x v="11"/>
    <d v="2015-05-02T15:11:49"/>
    <d v="2015-04-02T15:11:49"/>
    <n v="2015"/>
    <n v="126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x v="0"/>
    <n v="1465192867"/>
    <n v="1463032867"/>
    <b v="0"/>
    <n v="38"/>
    <b v="1"/>
    <s v="music"/>
    <x v="11"/>
    <d v="2016-06-06T06:01:07"/>
    <d v="2016-05-12T06:01:07"/>
    <n v="2016"/>
    <n v="10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x v="0"/>
    <n v="1484752597"/>
    <n v="1482160597"/>
    <b v="0"/>
    <n v="859"/>
    <b v="1"/>
    <s v="music"/>
    <x v="11"/>
    <d v="2017-01-18T15:16:37"/>
    <d v="2016-12-19T15:16:37"/>
    <n v="2016"/>
    <n v="139"/>
  </r>
  <r>
    <n v="2179"/>
    <s v="Woodhouse EP"/>
    <s v="Woodhouse is making an EP!  If you are a fan of whiskey and loud guitars, contribute to the cause!"/>
    <x v="28"/>
    <n v="1614"/>
    <x v="0"/>
    <s v="US"/>
    <x v="0"/>
    <n v="1428725192"/>
    <n v="1426133192"/>
    <b v="0"/>
    <n v="21"/>
    <b v="1"/>
    <s v="music"/>
    <x v="11"/>
    <d v="2015-04-11T04:06:32"/>
    <d v="2015-03-12T04:06:32"/>
    <n v="2015"/>
    <n v="161"/>
  </r>
  <r>
    <n v="2180"/>
    <s v="FOUR STAR MARY &quot;PIECES&quot;"/>
    <s v="Help fund the new record by independent alternative rockers FOUR STAR MARY &quot;PIECES&quot;"/>
    <x v="10"/>
    <n v="5359.21"/>
    <x v="0"/>
    <s v="US"/>
    <x v="0"/>
    <n v="1447434268"/>
    <n v="1443801868"/>
    <b v="0"/>
    <n v="78"/>
    <b v="1"/>
    <s v="music"/>
    <x v="11"/>
    <d v="2015-11-13T17:04:28"/>
    <d v="2015-10-02T16:04:28"/>
    <n v="2015"/>
    <n v="107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x v="0"/>
    <n v="1487635653"/>
    <n v="1486426053"/>
    <b v="0"/>
    <n v="53"/>
    <b v="1"/>
    <s v="games"/>
    <x v="32"/>
    <d v="2017-02-21T00:07:33"/>
    <d v="2017-02-07T00:07:33"/>
    <n v="2017"/>
    <n v="153"/>
  </r>
  <r>
    <n v="2182"/>
    <s v="Broken World - A Post-Apocalypse Tabletop RPG"/>
    <s v="An incredibly comprehensive tabletop rpg book for the post apocalypse, inspired by Dungeon World."/>
    <x v="9"/>
    <n v="15725"/>
    <x v="0"/>
    <s v="CA"/>
    <x v="5"/>
    <n v="1412285825"/>
    <n v="1409261825"/>
    <b v="0"/>
    <n v="356"/>
    <b v="1"/>
    <s v="games"/>
    <x v="32"/>
    <d v="2014-10-02T21:37:05"/>
    <d v="2014-08-28T21:37:05"/>
    <n v="2014"/>
    <n v="524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x v="0"/>
    <n v="1486616400"/>
    <n v="1484037977"/>
    <b v="0"/>
    <n v="279"/>
    <b v="1"/>
    <s v="games"/>
    <x v="32"/>
    <d v="2017-02-09T05:00:00"/>
    <d v="2017-01-10T08:46:17"/>
    <n v="2017"/>
    <n v="489"/>
  </r>
  <r>
    <n v="2184"/>
    <s v="Liguria"/>
    <s v="Trading beautiful colors on behalf of the bishop! Become the best merchant of the Fresco World in this innovative game by Queen Games."/>
    <x v="3"/>
    <n v="28474"/>
    <x v="0"/>
    <s v="US"/>
    <x v="0"/>
    <n v="1453737600"/>
    <n v="1452530041"/>
    <b v="1"/>
    <n v="266"/>
    <b v="1"/>
    <s v="games"/>
    <x v="32"/>
    <d v="2016-01-25T16:00:00"/>
    <d v="2016-01-11T16:34:01"/>
    <n v="2016"/>
    <n v="285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x v="1"/>
    <n v="1364286239"/>
    <n v="1360830239"/>
    <b v="0"/>
    <n v="623"/>
    <b v="1"/>
    <s v="games"/>
    <x v="32"/>
    <d v="2013-03-26T08:23:59"/>
    <d v="2013-02-14T08:23:59"/>
    <n v="2013"/>
    <n v="1857"/>
  </r>
  <r>
    <n v="2186"/>
    <s v="Latitude 90Â° : The Origin"/>
    <s v="The real-time digital social deduction game where there's no moderator, no sleeping, and no dying."/>
    <x v="22"/>
    <n v="21935"/>
    <x v="0"/>
    <s v="US"/>
    <x v="0"/>
    <n v="1473213600"/>
    <n v="1470062743"/>
    <b v="0"/>
    <n v="392"/>
    <b v="1"/>
    <s v="games"/>
    <x v="32"/>
    <d v="2016-09-07T02:00:00"/>
    <d v="2016-08-01T14:45:43"/>
    <n v="2016"/>
    <n v="11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x v="0"/>
    <n v="1428033540"/>
    <n v="1425531666"/>
    <b v="1"/>
    <n v="3562"/>
    <b v="1"/>
    <s v="games"/>
    <x v="32"/>
    <d v="2015-04-03T03:59:00"/>
    <d v="2015-03-05T05:01:06"/>
    <n v="2015"/>
    <n v="1015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x v="2"/>
    <n v="1477414800"/>
    <n v="1474380241"/>
    <b v="0"/>
    <n v="514"/>
    <b v="1"/>
    <s v="games"/>
    <x v="32"/>
    <d v="2016-10-25T17:00:00"/>
    <d v="2016-09-20T14:04:01"/>
    <n v="2016"/>
    <n v="412"/>
  </r>
  <r>
    <n v="2189"/>
    <s v="Odyssey: ARGONAUTS"/>
    <s v="Help me fund the Argonauts! Sculpted by Dave Kidd, based on concept art from Roberto Cirillo, created by Fet Milner and myself!"/>
    <x v="38"/>
    <n v="6039"/>
    <x v="0"/>
    <s v="GB"/>
    <x v="1"/>
    <n v="1461276000"/>
    <n v="1460055300"/>
    <b v="0"/>
    <n v="88"/>
    <b v="1"/>
    <s v="games"/>
    <x v="32"/>
    <d v="2016-04-21T22:00:00"/>
    <d v="2016-04-07T18:55:00"/>
    <n v="2016"/>
    <n v="503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x v="0"/>
    <n v="1458716340"/>
    <n v="1455721204"/>
    <b v="0"/>
    <n v="537"/>
    <b v="1"/>
    <s v="games"/>
    <x v="32"/>
    <d v="2016-03-23T06:59:00"/>
    <d v="2016-02-17T15:00:04"/>
    <n v="2016"/>
    <n v="185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x v="1"/>
    <n v="1487102427"/>
    <n v="1486065627"/>
    <b v="0"/>
    <n v="25"/>
    <b v="1"/>
    <s v="games"/>
    <x v="32"/>
    <d v="2017-02-14T20:00:27"/>
    <d v="2017-02-02T20:00:27"/>
    <n v="2017"/>
    <n v="12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x v="1"/>
    <n v="1481842800"/>
    <n v="1479414344"/>
    <b v="0"/>
    <n v="3238"/>
    <b v="1"/>
    <s v="games"/>
    <x v="32"/>
    <d v="2016-12-15T23:00:00"/>
    <d v="2016-11-17T20:25:44"/>
    <n v="2016"/>
    <n v="108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x v="0"/>
    <n v="1479704340"/>
    <n v="1477043072"/>
    <b v="0"/>
    <n v="897"/>
    <b v="1"/>
    <s v="games"/>
    <x v="32"/>
    <d v="2016-11-21T04:59:00"/>
    <d v="2016-10-21T09:44:32"/>
    <n v="2016"/>
    <n v="452"/>
  </r>
  <r>
    <n v="2194"/>
    <s v="Monster Lab"/>
    <s v="LAST CHANCE! A fast paced card game for people who like to play god, build hybrid cat monsters and add flamethrowers to space dragons."/>
    <x v="3"/>
    <n v="53737"/>
    <x v="0"/>
    <s v="US"/>
    <x v="0"/>
    <n v="1459012290"/>
    <n v="1456423890"/>
    <b v="0"/>
    <n v="878"/>
    <b v="1"/>
    <s v="games"/>
    <x v="32"/>
    <d v="2016-03-26T17:11:30"/>
    <d v="2016-02-25T18:11:30"/>
    <n v="2016"/>
    <n v="537"/>
  </r>
  <r>
    <n v="2195"/>
    <s v="Purgatoria: City of Angels"/>
    <s v="A gritty, noir tabletop RPG with a fast-paced combo-based battle system."/>
    <x v="210"/>
    <n v="5535"/>
    <x v="0"/>
    <s v="US"/>
    <x v="0"/>
    <n v="1439317900"/>
    <n v="1436725900"/>
    <b v="0"/>
    <n v="115"/>
    <b v="1"/>
    <s v="games"/>
    <x v="32"/>
    <d v="2015-08-11T18:31:40"/>
    <d v="2015-07-12T18:31:40"/>
    <n v="2015"/>
    <n v="120"/>
  </r>
  <r>
    <n v="2196"/>
    <s v="LACORSA Grand Prix Game (relaunch)"/>
    <s v="Race your friends in style with this classic Grand Prix game."/>
    <x v="32"/>
    <n v="15937"/>
    <x v="0"/>
    <s v="US"/>
    <x v="0"/>
    <n v="1480662000"/>
    <n v="1478000502"/>
    <b v="0"/>
    <n v="234"/>
    <b v="1"/>
    <s v="games"/>
    <x v="32"/>
    <d v="2016-12-02T07:00:00"/>
    <d v="2016-11-01T11:41:42"/>
    <n v="2016"/>
    <n v="114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x v="0"/>
    <n v="1425132059"/>
    <n v="1422540059"/>
    <b v="0"/>
    <n v="4330"/>
    <b v="1"/>
    <s v="games"/>
    <x v="32"/>
    <d v="2015-02-28T14:00:59"/>
    <d v="2015-01-29T14:00:59"/>
    <n v="2015"/>
    <n v="951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x v="0"/>
    <n v="1447507200"/>
    <n v="1444911600"/>
    <b v="0"/>
    <n v="651"/>
    <b v="1"/>
    <s v="games"/>
    <x v="32"/>
    <d v="2015-11-14T13:20:00"/>
    <d v="2015-10-15T12:20:00"/>
    <n v="2015"/>
    <n v="133"/>
  </r>
  <r>
    <n v="2199"/>
    <s v="Decadolo. Flip it!"/>
    <s v="A new strategic board game designed to flip out your opponent."/>
    <x v="7"/>
    <n v="13228"/>
    <x v="0"/>
    <s v="IE"/>
    <x v="3"/>
    <n v="1444903198"/>
    <n v="1442311198"/>
    <b v="1"/>
    <n v="251"/>
    <b v="1"/>
    <s v="games"/>
    <x v="32"/>
    <d v="2015-10-15T09:59:58"/>
    <d v="2015-09-15T09:59:58"/>
    <n v="2015"/>
    <n v="147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x v="1"/>
    <n v="1436151600"/>
    <n v="1433775668"/>
    <b v="0"/>
    <n v="263"/>
    <b v="1"/>
    <s v="games"/>
    <x v="32"/>
    <d v="2015-07-06T03:00:00"/>
    <d v="2015-06-08T15:01:08"/>
    <n v="2015"/>
    <n v="54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x v="1"/>
    <n v="1358367565"/>
    <n v="1357157965"/>
    <b v="0"/>
    <n v="28"/>
    <b v="1"/>
    <s v="music"/>
    <x v="15"/>
    <d v="2013-01-16T20:19:25"/>
    <d v="2013-01-02T20:19:25"/>
    <n v="2013"/>
    <n v="383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x v="0"/>
    <n v="1351801368"/>
    <n v="1349209368"/>
    <b v="0"/>
    <n v="721"/>
    <b v="1"/>
    <s v="music"/>
    <x v="15"/>
    <d v="2012-11-01T20:22:48"/>
    <d v="2012-10-02T20:22:48"/>
    <n v="2012"/>
    <n v="704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x v="5"/>
    <n v="1443127082"/>
    <n v="1440535082"/>
    <b v="0"/>
    <n v="50"/>
    <b v="1"/>
    <s v="music"/>
    <x v="15"/>
    <d v="2015-09-24T20:38:02"/>
    <d v="2015-08-25T20:38:02"/>
    <n v="2015"/>
    <n v="11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x v="0"/>
    <n v="1362814119"/>
    <n v="1360222119"/>
    <b v="0"/>
    <n v="73"/>
    <b v="1"/>
    <s v="music"/>
    <x v="15"/>
    <d v="2013-03-09T07:28:39"/>
    <d v="2013-02-07T07:28:39"/>
    <n v="2013"/>
    <n v="13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x v="0"/>
    <n v="1338579789"/>
    <n v="1335987789"/>
    <b v="0"/>
    <n v="27"/>
    <b v="1"/>
    <s v="music"/>
    <x v="15"/>
    <d v="2012-06-01T19:43:09"/>
    <d v="2012-05-02T19:43:09"/>
    <n v="2012"/>
    <n v="152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x v="0"/>
    <n v="1334556624"/>
    <n v="1333001424"/>
    <b v="0"/>
    <n v="34"/>
    <b v="1"/>
    <s v="music"/>
    <x v="15"/>
    <d v="2012-04-16T06:10:24"/>
    <d v="2012-03-29T06:10:24"/>
    <n v="2012"/>
    <n v="103"/>
  </r>
  <r>
    <n v="2207"/>
    <s v="Piece of Happy"/>
    <s v="Each piece has a story behind it. Not of some life drama but of an experience you live whilst listening; Happiness evoking"/>
    <x v="13"/>
    <n v="2000"/>
    <x v="0"/>
    <s v="US"/>
    <x v="0"/>
    <n v="1384580373"/>
    <n v="1381984773"/>
    <b v="0"/>
    <n v="7"/>
    <b v="1"/>
    <s v="music"/>
    <x v="15"/>
    <d v="2013-11-16T05:39:33"/>
    <d v="2013-10-17T04:39:33"/>
    <n v="2013"/>
    <n v="10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x v="0"/>
    <n v="1333771200"/>
    <n v="1328649026"/>
    <b v="0"/>
    <n v="24"/>
    <b v="1"/>
    <s v="music"/>
    <x v="15"/>
    <d v="2012-04-07T04:00:00"/>
    <d v="2012-02-07T21:10:26"/>
    <n v="2012"/>
    <n v="102"/>
  </r>
  <r>
    <n v="2209"/>
    <s v="NYPC's North American (+ Colombia!) Tour May 2014 - Part 2"/>
    <s v="Support us and pledge for rewards on our new bigger Tour of the US, Canada and Colombia!"/>
    <x v="2"/>
    <n v="754"/>
    <x v="0"/>
    <s v="GB"/>
    <x v="1"/>
    <n v="1397516400"/>
    <n v="1396524644"/>
    <b v="0"/>
    <n v="15"/>
    <b v="1"/>
    <s v="music"/>
    <x v="15"/>
    <d v="2014-04-14T23:00:00"/>
    <d v="2014-04-03T11:30:44"/>
    <n v="2014"/>
    <n v="151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x v="0"/>
    <n v="1334424960"/>
    <n v="1329442510"/>
    <b v="0"/>
    <n v="72"/>
    <b v="1"/>
    <s v="music"/>
    <x v="15"/>
    <d v="2012-04-14T17:36:00"/>
    <d v="2012-02-17T01:35:10"/>
    <n v="2012"/>
    <n v="111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x v="0"/>
    <n v="1397113140"/>
    <n v="1395168625"/>
    <b v="0"/>
    <n v="120"/>
    <b v="1"/>
    <s v="music"/>
    <x v="15"/>
    <d v="2014-04-10T06:59:00"/>
    <d v="2014-03-18T18:50:25"/>
    <n v="2014"/>
    <n v="196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x v="0"/>
    <n v="1383526800"/>
    <n v="1380650177"/>
    <b v="0"/>
    <n v="123"/>
    <b v="1"/>
    <s v="music"/>
    <x v="15"/>
    <d v="2013-11-04T01:00:00"/>
    <d v="2013-10-01T17:56:17"/>
    <n v="2013"/>
    <n v="11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x v="0"/>
    <n v="1431719379"/>
    <n v="1429127379"/>
    <b v="0"/>
    <n v="1"/>
    <b v="1"/>
    <s v="music"/>
    <x v="15"/>
    <d v="2015-05-15T19:49:39"/>
    <d v="2015-04-15T19:49:39"/>
    <n v="2015"/>
    <n v="20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x v="0"/>
    <n v="1391713248"/>
    <n v="1389121248"/>
    <b v="0"/>
    <n v="24"/>
    <b v="1"/>
    <s v="music"/>
    <x v="15"/>
    <d v="2014-02-06T19:00:48"/>
    <d v="2014-01-07T19:00:48"/>
    <n v="2014"/>
    <n v="293"/>
  </r>
  <r>
    <n v="2215"/>
    <s v="&quot;Something to See, Not to Say&quot; - Anemometer's First EP Album"/>
    <s v="Ambient Electro Grind-fest!"/>
    <x v="131"/>
    <n v="860"/>
    <x v="0"/>
    <s v="US"/>
    <x v="0"/>
    <n v="1331621940"/>
    <n v="1329671572"/>
    <b v="0"/>
    <n v="33"/>
    <b v="1"/>
    <s v="music"/>
    <x v="15"/>
    <d v="2012-03-13T06:59:00"/>
    <d v="2012-02-19T17:12:52"/>
    <n v="2012"/>
    <n v="156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x v="0"/>
    <n v="1437674545"/>
    <n v="1436464945"/>
    <b v="0"/>
    <n v="14"/>
    <b v="1"/>
    <s v="music"/>
    <x v="15"/>
    <d v="2015-07-23T18:02:25"/>
    <d v="2015-07-09T18:02:25"/>
    <n v="2015"/>
    <n v="10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x v="0"/>
    <n v="1446451200"/>
    <n v="1445539113"/>
    <b v="0"/>
    <n v="9"/>
    <b v="1"/>
    <s v="music"/>
    <x v="15"/>
    <d v="2015-11-02T08:00:00"/>
    <d v="2015-10-22T18:38:33"/>
    <n v="2015"/>
    <n v="101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x v="0"/>
    <n v="1346198400"/>
    <n v="1344281383"/>
    <b v="0"/>
    <n v="76"/>
    <b v="1"/>
    <s v="music"/>
    <x v="15"/>
    <d v="2012-08-29T00:00:00"/>
    <d v="2012-08-06T19:29:43"/>
    <n v="2012"/>
    <n v="123"/>
  </r>
  <r>
    <n v="2219"/>
    <s v="Moments by eBurner"/>
    <s v="An album that illustrates events in our lives, whether trivial or significant, through the tones of electronic music."/>
    <x v="28"/>
    <n v="1015"/>
    <x v="0"/>
    <s v="US"/>
    <x v="0"/>
    <n v="1440004512"/>
    <n v="1437412512"/>
    <b v="0"/>
    <n v="19"/>
    <b v="1"/>
    <s v="music"/>
    <x v="15"/>
    <d v="2015-08-19T17:15:12"/>
    <d v="2015-07-20T17:15:12"/>
    <n v="2015"/>
    <n v="102"/>
  </r>
  <r>
    <n v="2220"/>
    <s v="Be Part of Darkpine's Debut EP"/>
    <s v="Darkpine is recording and releasing a 5-track EP within the coming months this summer and hopes for your support."/>
    <x v="8"/>
    <n v="3540"/>
    <x v="0"/>
    <s v="US"/>
    <x v="0"/>
    <n v="1374888436"/>
    <n v="1372296436"/>
    <b v="0"/>
    <n v="69"/>
    <b v="1"/>
    <s v="music"/>
    <x v="15"/>
    <d v="2013-07-27T01:27:16"/>
    <d v="2013-06-27T01:27:16"/>
    <n v="2013"/>
    <n v="101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x v="0"/>
    <n v="1461369600"/>
    <n v="1458748809"/>
    <b v="0"/>
    <n v="218"/>
    <b v="1"/>
    <s v="games"/>
    <x v="32"/>
    <d v="2016-04-23T00:00:00"/>
    <d v="2016-03-23T16:00:09"/>
    <n v="2016"/>
    <n v="108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x v="0"/>
    <n v="1327776847"/>
    <n v="1325184847"/>
    <b v="0"/>
    <n v="30"/>
    <b v="1"/>
    <s v="games"/>
    <x v="32"/>
    <d v="2012-01-28T18:54:07"/>
    <d v="2011-12-29T18:54:07"/>
    <n v="2011"/>
    <n v="163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x v="5"/>
    <n v="1435418568"/>
    <n v="1432826568"/>
    <b v="0"/>
    <n v="100"/>
    <b v="1"/>
    <s v="games"/>
    <x v="32"/>
    <d v="2015-06-27T15:22:48"/>
    <d v="2015-05-28T15:22:48"/>
    <n v="2015"/>
    <n v="106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x v="0"/>
    <n v="1477767600"/>
    <n v="1475337675"/>
    <b v="0"/>
    <n v="296"/>
    <b v="1"/>
    <s v="games"/>
    <x v="32"/>
    <d v="2016-10-29T19:00:00"/>
    <d v="2016-10-01T16:01:15"/>
    <n v="2016"/>
    <n v="24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x v="1"/>
    <n v="1411326015"/>
    <n v="1408734015"/>
    <b v="0"/>
    <n v="1204"/>
    <b v="1"/>
    <s v="games"/>
    <x v="32"/>
    <d v="2014-09-21T19:00:15"/>
    <d v="2014-08-22T19:00:15"/>
    <n v="2014"/>
    <n v="94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x v="0"/>
    <n v="1455253140"/>
    <n v="1452625822"/>
    <b v="0"/>
    <n v="321"/>
    <b v="1"/>
    <s v="games"/>
    <x v="32"/>
    <d v="2016-02-12T04:59:00"/>
    <d v="2016-01-12T19:10:22"/>
    <n v="2016"/>
    <n v="108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x v="1"/>
    <n v="1384374155"/>
    <n v="1381778555"/>
    <b v="0"/>
    <n v="301"/>
    <b v="1"/>
    <s v="games"/>
    <x v="32"/>
    <d v="2013-11-13T20:22:35"/>
    <d v="2013-10-14T19:22:35"/>
    <n v="2013"/>
    <n v="15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x v="3"/>
    <n v="1439707236"/>
    <n v="1437115236"/>
    <b v="0"/>
    <n v="144"/>
    <b v="1"/>
    <s v="games"/>
    <x v="32"/>
    <d v="2015-08-16T06:40:36"/>
    <d v="2015-07-17T06:40:36"/>
    <n v="2015"/>
    <n v="1174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x v="0"/>
    <n v="1378180800"/>
    <n v="1375113391"/>
    <b v="0"/>
    <n v="539"/>
    <b v="1"/>
    <s v="games"/>
    <x v="32"/>
    <d v="2013-09-03T04:00:00"/>
    <d v="2013-07-29T15:56:31"/>
    <n v="2013"/>
    <n v="17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x v="0"/>
    <n v="1398460127"/>
    <n v="1395868127"/>
    <b v="0"/>
    <n v="498"/>
    <b v="1"/>
    <s v="games"/>
    <x v="32"/>
    <d v="2014-04-25T21:08:47"/>
    <d v="2014-03-26T21:08:47"/>
    <n v="2014"/>
    <n v="126"/>
  </r>
  <r>
    <n v="2231"/>
    <s v="Kingdom"/>
    <s v="A game about communities by Ben Robbins, creator of Microscope. Do you change the Kingdom or does the Kingdom change you?"/>
    <x v="30"/>
    <n v="30303.24"/>
    <x v="0"/>
    <s v="US"/>
    <x v="0"/>
    <n v="1372136400"/>
    <n v="1369864301"/>
    <b v="0"/>
    <n v="1113"/>
    <b v="1"/>
    <s v="games"/>
    <x v="32"/>
    <d v="2013-06-25T05:00:00"/>
    <d v="2013-05-29T21:51:41"/>
    <n v="2013"/>
    <n v="1212"/>
  </r>
  <r>
    <n v="2232"/>
    <s v="Backstory Cards"/>
    <s v="Backstory Cards help you and your friends create vibrant backstories for roleplaying games, no matter the system or genre."/>
    <x v="10"/>
    <n v="24790"/>
    <x v="0"/>
    <s v="US"/>
    <x v="0"/>
    <n v="1405738800"/>
    <n v="1402945408"/>
    <b v="0"/>
    <n v="988"/>
    <b v="1"/>
    <s v="games"/>
    <x v="32"/>
    <d v="2014-07-19T03:00:00"/>
    <d v="2014-06-16T19:03:28"/>
    <n v="2014"/>
    <n v="496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x v="1"/>
    <n v="1450051200"/>
    <n v="1448269539"/>
    <b v="0"/>
    <n v="391"/>
    <b v="1"/>
    <s v="games"/>
    <x v="32"/>
    <d v="2015-12-14T00:00:00"/>
    <d v="2015-11-23T09:05:39"/>
    <n v="2015"/>
    <n v="3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x v="0"/>
    <n v="1483645647"/>
    <n v="1481053647"/>
    <b v="0"/>
    <n v="28"/>
    <b v="1"/>
    <s v="games"/>
    <x v="32"/>
    <d v="2017-01-05T19:47:27"/>
    <d v="2016-12-06T19:47:27"/>
    <n v="2016"/>
    <n v="1165"/>
  </r>
  <r>
    <n v="2235"/>
    <s v="Miniature Scenery Terrain for Tabletop gaming and Wargames"/>
    <s v="An amazing set of sceneries to create unique atmospheres for your tabletop gaming."/>
    <x v="93"/>
    <n v="19931"/>
    <x v="0"/>
    <s v="CA"/>
    <x v="5"/>
    <n v="1427585511"/>
    <n v="1424997111"/>
    <b v="0"/>
    <n v="147"/>
    <b v="1"/>
    <s v="games"/>
    <x v="32"/>
    <d v="2015-03-28T23:31:51"/>
    <d v="2015-02-27T00:31:51"/>
    <n v="2015"/>
    <n v="153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x v="0"/>
    <n v="1454338123"/>
    <n v="1451746123"/>
    <b v="0"/>
    <n v="680"/>
    <b v="1"/>
    <s v="games"/>
    <x v="32"/>
    <d v="2016-02-01T14:48:43"/>
    <d v="2016-01-02T14:48:43"/>
    <n v="2016"/>
    <n v="537"/>
  </r>
  <r>
    <n v="2237"/>
    <s v="Monster Mansion"/>
    <s v="A real-time cooperative adventure for 2-8 players. Defeat legendary monsters to earn gold and escape before the time RUNS OUT!"/>
    <x v="102"/>
    <n v="63527"/>
    <x v="0"/>
    <s v="US"/>
    <x v="0"/>
    <n v="1415779140"/>
    <n v="1412294683"/>
    <b v="0"/>
    <n v="983"/>
    <b v="1"/>
    <s v="games"/>
    <x v="32"/>
    <d v="2014-11-12T07:59:00"/>
    <d v="2014-10-03T00:04:43"/>
    <n v="2014"/>
    <n v="353"/>
  </r>
  <r>
    <n v="2238"/>
    <s v="28mm Fantasy Miniature range Feral Orcs!"/>
    <s v="28mm Fantasy Miniature Range in leadfree white metal: Orcs, wolves and more."/>
    <x v="23"/>
    <n v="5496"/>
    <x v="0"/>
    <s v="DE"/>
    <x v="3"/>
    <n v="1489157716"/>
    <n v="1486565716"/>
    <b v="0"/>
    <n v="79"/>
    <b v="1"/>
    <s v="games"/>
    <x v="32"/>
    <d v="2017-03-10T14:55:16"/>
    <d v="2017-02-08T14:55:16"/>
    <n v="2017"/>
    <n v="137"/>
  </r>
  <r>
    <n v="2239"/>
    <s v="Pro Tabletop Gaming Audio Collection"/>
    <s v="Next stretch goal unlocks at $33,000 and/or 500 backers unlocks 2 bonus stretch goals."/>
    <x v="31"/>
    <n v="32006.67"/>
    <x v="0"/>
    <s v="US"/>
    <x v="0"/>
    <n v="1385870520"/>
    <n v="1382742014"/>
    <b v="0"/>
    <n v="426"/>
    <b v="1"/>
    <s v="games"/>
    <x v="32"/>
    <d v="2013-12-01T04:02:00"/>
    <d v="2013-10-25T23:00:14"/>
    <n v="2013"/>
    <n v="12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x v="0"/>
    <n v="1461354544"/>
    <n v="1458762544"/>
    <b v="0"/>
    <n v="96"/>
    <b v="1"/>
    <s v="games"/>
    <x v="32"/>
    <d v="2016-04-22T19:49:04"/>
    <d v="2016-03-23T19:49:04"/>
    <n v="2016"/>
    <n v="271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x v="1"/>
    <n v="1488484300"/>
    <n v="1485892300"/>
    <b v="0"/>
    <n v="163"/>
    <b v="1"/>
    <s v="games"/>
    <x v="32"/>
    <d v="2017-03-02T19:51:40"/>
    <d v="2017-01-31T19:51:40"/>
    <n v="2017"/>
    <n v="806"/>
  </r>
  <r>
    <n v="2242"/>
    <s v="The Princess Bride Playing Cards from USPCC"/>
    <s v="Inconceivable! An amazing new illustrative deck based on The Princess Bride movie."/>
    <x v="3"/>
    <n v="136009.76"/>
    <x v="0"/>
    <s v="US"/>
    <x v="0"/>
    <n v="1385521320"/>
    <n v="1382449733"/>
    <b v="0"/>
    <n v="2525"/>
    <b v="1"/>
    <s v="games"/>
    <x v="32"/>
    <d v="2013-11-27T03:02:00"/>
    <d v="2013-10-22T13:48:53"/>
    <n v="2013"/>
    <n v="136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x v="0"/>
    <n v="1489374000"/>
    <n v="1488823290"/>
    <b v="0"/>
    <n v="2035"/>
    <b v="1"/>
    <s v="games"/>
    <x v="32"/>
    <d v="2017-03-13T03:00:00"/>
    <d v="2017-03-06T18:01:30"/>
    <n v="2017"/>
    <n v="93025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x v="0"/>
    <n v="1476649800"/>
    <n v="1475609946"/>
    <b v="0"/>
    <n v="290"/>
    <b v="1"/>
    <s v="games"/>
    <x v="32"/>
    <d v="2016-10-16T20:30:00"/>
    <d v="2016-10-04T19:39:06"/>
    <n v="2016"/>
    <n v="377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x v="0"/>
    <n v="1393005600"/>
    <n v="1390323617"/>
    <b v="0"/>
    <n v="1980"/>
    <b v="1"/>
    <s v="games"/>
    <x v="32"/>
    <d v="2014-02-21T18:00:00"/>
    <d v="2014-01-21T17:00:17"/>
    <n v="2014"/>
    <n v="2647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x v="1"/>
    <n v="1441393210"/>
    <n v="1438801210"/>
    <b v="0"/>
    <n v="57"/>
    <b v="1"/>
    <s v="games"/>
    <x v="32"/>
    <d v="2015-09-04T19:00:10"/>
    <d v="2015-08-05T19:00:10"/>
    <n v="2015"/>
    <n v="100"/>
  </r>
  <r>
    <n v="2247"/>
    <s v="Foragers"/>
    <s v="Take on the role of an ancient forager in this fun strategy game from the designer of Biblios."/>
    <x v="17"/>
    <n v="19324"/>
    <x v="0"/>
    <s v="US"/>
    <x v="0"/>
    <n v="1438185565"/>
    <n v="1436975965"/>
    <b v="0"/>
    <n v="380"/>
    <b v="1"/>
    <s v="games"/>
    <x v="32"/>
    <d v="2015-07-29T15:59:25"/>
    <d v="2015-07-15T15:59:25"/>
    <n v="2015"/>
    <n v="104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x v="1"/>
    <n v="1481749278"/>
    <n v="1479157278"/>
    <b v="0"/>
    <n v="128"/>
    <b v="1"/>
    <s v="games"/>
    <x v="32"/>
    <d v="2016-12-14T21:01:18"/>
    <d v="2016-11-14T21:01:18"/>
    <n v="2016"/>
    <n v="107"/>
  </r>
  <r>
    <n v="2249"/>
    <s v="Centurion: Legionaries of Rome"/>
    <s v="March with the legions against the enemies of Rome in this role-playing game of military adventures."/>
    <x v="8"/>
    <n v="5907"/>
    <x v="0"/>
    <s v="US"/>
    <x v="0"/>
    <n v="1364917965"/>
    <n v="1362329565"/>
    <b v="0"/>
    <n v="180"/>
    <b v="1"/>
    <s v="games"/>
    <x v="32"/>
    <d v="2013-04-02T15:52:45"/>
    <d v="2013-03-03T16:52:45"/>
    <n v="2013"/>
    <n v="16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x v="0"/>
    <n v="1480727273"/>
    <n v="1478131673"/>
    <b v="0"/>
    <n v="571"/>
    <b v="1"/>
    <s v="games"/>
    <x v="32"/>
    <d v="2016-12-03T01:07:53"/>
    <d v="2016-11-03T00:07:53"/>
    <n v="2016"/>
    <n v="975"/>
  </r>
  <r>
    <n v="2251"/>
    <s v="Werewolf: Full Moon Expansion"/>
    <s v="A great game full of lying, scheming, and werewolves.  Now with additional characters to add even more mayhem!"/>
    <x v="0"/>
    <n v="11428.19"/>
    <x v="0"/>
    <s v="US"/>
    <x v="0"/>
    <n v="1408177077"/>
    <n v="1406362677"/>
    <b v="0"/>
    <n v="480"/>
    <b v="1"/>
    <s v="games"/>
    <x v="32"/>
    <d v="2014-08-16T08:17:57"/>
    <d v="2014-07-26T08:17:57"/>
    <n v="2014"/>
    <n v="134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x v="3"/>
    <n v="1470469938"/>
    <n v="1469173938"/>
    <b v="0"/>
    <n v="249"/>
    <b v="1"/>
    <s v="games"/>
    <x v="32"/>
    <d v="2016-08-06T07:52:18"/>
    <d v="2016-07-22T07:52:18"/>
    <n v="2016"/>
    <n v="27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x v="0"/>
    <n v="1447862947"/>
    <n v="1445267347"/>
    <b v="0"/>
    <n v="84"/>
    <b v="1"/>
    <s v="games"/>
    <x v="32"/>
    <d v="2015-11-18T16:09:07"/>
    <d v="2015-10-19T15:09:07"/>
    <n v="2015"/>
    <n v="113"/>
  </r>
  <r>
    <n v="2254"/>
    <s v="Green Couch Games Limited: FrogFlip!"/>
    <s v="A dexterity microgame by father/daughter team, Jason and Claire Kotarski. Make 100 project."/>
    <x v="2"/>
    <n v="2299"/>
    <x v="0"/>
    <s v="US"/>
    <x v="0"/>
    <n v="1485271968"/>
    <n v="1484667168"/>
    <b v="0"/>
    <n v="197"/>
    <b v="1"/>
    <s v="games"/>
    <x v="32"/>
    <d v="2017-01-24T15:32:48"/>
    <d v="2017-01-17T15:32:48"/>
    <n v="2017"/>
    <n v="460"/>
  </r>
  <r>
    <n v="2255"/>
    <s v="Jumbo Jets - Jet Set Expansion Set #2"/>
    <s v="This is the second set of 5 expansions for our route-building game, Jet Set!"/>
    <x v="333"/>
    <n v="11323"/>
    <x v="0"/>
    <s v="US"/>
    <x v="0"/>
    <n v="1462661451"/>
    <n v="1460069451"/>
    <b v="0"/>
    <n v="271"/>
    <b v="1"/>
    <s v="games"/>
    <x v="32"/>
    <d v="2016-05-07T22:50:51"/>
    <d v="2016-04-07T22:50:51"/>
    <n v="2016"/>
    <n v="287"/>
  </r>
  <r>
    <n v="2256"/>
    <s v="Bitcoin Empire"/>
    <s v="Build your crypto-currency empire and sabotage your opponents. A deck building, card game. 2-4 players. 15 minutes."/>
    <x v="334"/>
    <n v="1069"/>
    <x v="0"/>
    <s v="GB"/>
    <x v="1"/>
    <n v="1479811846"/>
    <n v="1478602246"/>
    <b v="0"/>
    <n v="50"/>
    <b v="1"/>
    <s v="games"/>
    <x v="32"/>
    <d v="2016-11-22T10:50:46"/>
    <d v="2016-11-08T10:50:46"/>
    <n v="2016"/>
    <n v="223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x v="1"/>
    <n v="1466377200"/>
    <n v="1463351329"/>
    <b v="0"/>
    <n v="169"/>
    <b v="1"/>
    <s v="games"/>
    <x v="32"/>
    <d v="2016-06-19T23:00:00"/>
    <d v="2016-05-15T22:28:49"/>
    <n v="2016"/>
    <n v="636"/>
  </r>
  <r>
    <n v="2258"/>
    <s v="A Sundered World"/>
    <s v="A Dungeon World campaign setting that takes place after the end of the worlds."/>
    <x v="41"/>
    <n v="3223"/>
    <x v="0"/>
    <s v="US"/>
    <x v="0"/>
    <n v="1434045687"/>
    <n v="1431453687"/>
    <b v="0"/>
    <n v="205"/>
    <b v="1"/>
    <s v="games"/>
    <x v="32"/>
    <d v="2015-06-11T18:01:27"/>
    <d v="2015-05-12T18:01:27"/>
    <n v="2015"/>
    <n v="14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x v="1"/>
    <n v="1481224736"/>
    <n v="1480360736"/>
    <b v="0"/>
    <n v="206"/>
    <b v="1"/>
    <s v="games"/>
    <x v="32"/>
    <d v="2016-12-08T19:18:56"/>
    <d v="2016-11-28T19:18:56"/>
    <n v="2016"/>
    <n v="1867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x v="0"/>
    <n v="1395876250"/>
    <n v="1393287850"/>
    <b v="0"/>
    <n v="84"/>
    <b v="1"/>
    <s v="games"/>
    <x v="32"/>
    <d v="2014-03-26T23:24:10"/>
    <d v="2014-02-25T00:24:10"/>
    <n v="2014"/>
    <n v="327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x v="2"/>
    <n v="1487093020"/>
    <n v="1485278620"/>
    <b v="0"/>
    <n v="210"/>
    <b v="1"/>
    <s v="games"/>
    <x v="32"/>
    <d v="2017-02-14T17:23:40"/>
    <d v="2017-01-24T17:23:40"/>
    <n v="2017"/>
    <n v="780"/>
  </r>
  <r>
    <n v="2262"/>
    <s v="Riders: A Game About Cheating Doomsday"/>
    <s v="An RPG about mortal servants of the Horsemen of the Apocalypse deciding to not end the world."/>
    <x v="126"/>
    <n v="5087"/>
    <x v="0"/>
    <s v="US"/>
    <x v="0"/>
    <n v="1416268800"/>
    <n v="1413295358"/>
    <b v="0"/>
    <n v="181"/>
    <b v="1"/>
    <s v="games"/>
    <x v="32"/>
    <d v="2014-11-18T00:00:00"/>
    <d v="2014-10-14T14:02:38"/>
    <n v="2014"/>
    <n v="154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x v="9"/>
    <n v="1422734313"/>
    <n v="1420919913"/>
    <b v="0"/>
    <n v="60"/>
    <b v="1"/>
    <s v="games"/>
    <x v="32"/>
    <d v="2015-01-31T19:58:33"/>
    <d v="2015-01-10T19:58:33"/>
    <n v="2015"/>
    <n v="116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x v="0"/>
    <n v="1463972400"/>
    <n v="1462543114"/>
    <b v="0"/>
    <n v="445"/>
    <b v="1"/>
    <s v="games"/>
    <x v="32"/>
    <d v="2016-05-23T03:00:00"/>
    <d v="2016-05-06T13:58:34"/>
    <n v="2016"/>
    <n v="18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x v="1"/>
    <n v="1479846507"/>
    <n v="1479241707"/>
    <b v="0"/>
    <n v="17"/>
    <b v="1"/>
    <s v="games"/>
    <x v="32"/>
    <d v="2016-11-22T20:28:27"/>
    <d v="2016-11-15T20:28:27"/>
    <n v="2016"/>
    <n v="299"/>
  </r>
  <r>
    <n v="2266"/>
    <s v="GOAT LORDS."/>
    <s v="Want to be LORD OF THE GOATS? Start building your herd using thievery, magic, bombs and mostly goats."/>
    <x v="15"/>
    <n v="4804"/>
    <x v="0"/>
    <s v="US"/>
    <x v="0"/>
    <n v="1461722400"/>
    <n v="1460235592"/>
    <b v="0"/>
    <n v="194"/>
    <b v="1"/>
    <s v="games"/>
    <x v="32"/>
    <d v="2016-04-27T02:00:00"/>
    <d v="2016-04-09T20:59:52"/>
    <n v="2016"/>
    <n v="32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x v="0"/>
    <n v="1419123600"/>
    <n v="1416945297"/>
    <b v="0"/>
    <n v="404"/>
    <b v="1"/>
    <s v="games"/>
    <x v="32"/>
    <d v="2014-12-21T01:00:00"/>
    <d v="2014-11-25T19:54:57"/>
    <n v="2014"/>
    <n v="381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x v="0"/>
    <n v="1489283915"/>
    <n v="1486691915"/>
    <b v="0"/>
    <n v="194"/>
    <b v="1"/>
    <s v="games"/>
    <x v="32"/>
    <d v="2017-03-12T01:58:35"/>
    <d v="2017-02-10T01:58:35"/>
    <n v="2017"/>
    <n v="103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x v="0"/>
    <n v="1488862800"/>
    <n v="1486745663"/>
    <b v="0"/>
    <n v="902"/>
    <b v="1"/>
    <s v="games"/>
    <x v="32"/>
    <d v="2017-03-07T05:00:00"/>
    <d v="2017-02-10T16:54:23"/>
    <n v="2017"/>
    <n v="1802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x v="0"/>
    <n v="1484085540"/>
    <n v="1482353513"/>
    <b v="0"/>
    <n v="1670"/>
    <b v="1"/>
    <s v="games"/>
    <x v="32"/>
    <d v="2017-01-10T21:59:00"/>
    <d v="2016-12-21T20:51:53"/>
    <n v="2016"/>
    <n v="72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x v="0"/>
    <n v="1481328004"/>
    <n v="1478736004"/>
    <b v="0"/>
    <n v="1328"/>
    <b v="1"/>
    <s v="games"/>
    <x v="32"/>
    <d v="2016-12-10T00:00:04"/>
    <d v="2016-11-10T00:00:04"/>
    <n v="2016"/>
    <n v="283"/>
  </r>
  <r>
    <n v="2272"/>
    <s v="Pick the Lock"/>
    <s v="Pick the Lock is a game of chance and strategy. Attempt to obtain priceless treasures and outwit the other players."/>
    <x v="28"/>
    <n v="13566"/>
    <x v="0"/>
    <s v="US"/>
    <x v="0"/>
    <n v="1449506836"/>
    <n v="1446914836"/>
    <b v="0"/>
    <n v="944"/>
    <b v="1"/>
    <s v="games"/>
    <x v="32"/>
    <d v="2015-12-07T16:47:16"/>
    <d v="2015-11-07T16:47:16"/>
    <n v="2015"/>
    <n v="1357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x v="5"/>
    <n v="1489320642"/>
    <n v="1487164242"/>
    <b v="0"/>
    <n v="147"/>
    <b v="1"/>
    <s v="games"/>
    <x v="32"/>
    <d v="2017-03-12T12:10:42"/>
    <d v="2017-02-15T13:10:42"/>
    <n v="2017"/>
    <n v="22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x v="0"/>
    <n v="1393156857"/>
    <n v="1390564857"/>
    <b v="0"/>
    <n v="99"/>
    <b v="1"/>
    <s v="games"/>
    <x v="32"/>
    <d v="2014-02-23T12:00:57"/>
    <d v="2014-01-24T12:00:57"/>
    <n v="2014"/>
    <n v="12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x v="1"/>
    <n v="1419259679"/>
    <n v="1416667679"/>
    <b v="0"/>
    <n v="79"/>
    <b v="1"/>
    <s v="games"/>
    <x v="32"/>
    <d v="2014-12-22T14:47:59"/>
    <d v="2014-11-22T14:47:59"/>
    <n v="2014"/>
    <n v="408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x v="0"/>
    <n v="1388936289"/>
    <n v="1386344289"/>
    <b v="0"/>
    <n v="75"/>
    <b v="1"/>
    <s v="games"/>
    <x v="32"/>
    <d v="2014-01-05T15:38:09"/>
    <d v="2013-12-06T15:38:09"/>
    <n v="2013"/>
    <n v="106"/>
  </r>
  <r>
    <n v="2277"/>
    <s v="Police Precinct"/>
    <s v="Police Precinct is a cooperative game where the players take on the roles as police officers, with different areas of expertise."/>
    <x v="0"/>
    <n v="11992"/>
    <x v="0"/>
    <s v="US"/>
    <x v="0"/>
    <n v="1330359423"/>
    <n v="1327767423"/>
    <b v="0"/>
    <n v="207"/>
    <b v="1"/>
    <s v="games"/>
    <x v="32"/>
    <d v="2012-02-27T16:17:03"/>
    <d v="2012-01-28T16:17:03"/>
    <n v="2012"/>
    <n v="141"/>
  </r>
  <r>
    <n v="2278"/>
    <s v="Eternity Dice - Regular and D6 Charms Edition"/>
    <s v="Dice forged from stone one by one entirely by hand for demanding Gamers and Collectors."/>
    <x v="13"/>
    <n v="5414"/>
    <x v="0"/>
    <s v="IT"/>
    <x v="3"/>
    <n v="1451861940"/>
    <n v="1448902867"/>
    <b v="0"/>
    <n v="102"/>
    <b v="1"/>
    <s v="games"/>
    <x v="32"/>
    <d v="2016-01-03T22:59:00"/>
    <d v="2015-11-30T17:01:07"/>
    <n v="2015"/>
    <n v="271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x v="0"/>
    <n v="1423022400"/>
    <n v="1421436099"/>
    <b v="0"/>
    <n v="32"/>
    <b v="1"/>
    <s v="games"/>
    <x v="32"/>
    <d v="2015-02-04T04:00:00"/>
    <d v="2015-01-16T19:21:39"/>
    <n v="2015"/>
    <n v="154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x v="0"/>
    <n v="1442501991"/>
    <n v="1439909991"/>
    <b v="0"/>
    <n v="480"/>
    <b v="1"/>
    <s v="games"/>
    <x v="32"/>
    <d v="2015-09-17T14:59:51"/>
    <d v="2015-08-18T14:59:51"/>
    <n v="2015"/>
    <n v="404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x v="0"/>
    <n v="1311576600"/>
    <n v="1306219897"/>
    <b v="0"/>
    <n v="11"/>
    <b v="1"/>
    <s v="music"/>
    <x v="11"/>
    <d v="2011-07-25T06:50:00"/>
    <d v="2011-05-24T06:51:37"/>
    <n v="2011"/>
    <n v="185"/>
  </r>
  <r>
    <n v="2282"/>
    <s v="Sage King's Debut Album"/>
    <s v="Sage King is recording his debut album and wants YOU to be a part of the creation process"/>
    <x v="47"/>
    <n v="1390"/>
    <x v="0"/>
    <s v="US"/>
    <x v="0"/>
    <n v="1452744686"/>
    <n v="1447560686"/>
    <b v="0"/>
    <n v="12"/>
    <b v="1"/>
    <s v="music"/>
    <x v="11"/>
    <d v="2016-01-14T04:11:26"/>
    <d v="2015-11-15T04:11:26"/>
    <n v="2015"/>
    <n v="185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x v="0"/>
    <n v="1336528804"/>
    <n v="1331348404"/>
    <b v="0"/>
    <n v="48"/>
    <b v="1"/>
    <s v="music"/>
    <x v="11"/>
    <d v="2012-05-09T02:00:04"/>
    <d v="2012-03-10T03:00:04"/>
    <n v="2012"/>
    <n v="101"/>
  </r>
  <r>
    <n v="2284"/>
    <s v="Make a record, write a song, take the Vinyl Skyway. "/>
    <s v="The Vinyl Skyway reunite to make a third album. "/>
    <x v="12"/>
    <n v="6373.27"/>
    <x v="0"/>
    <s v="US"/>
    <x v="0"/>
    <n v="1299902400"/>
    <n v="1297451245"/>
    <b v="0"/>
    <n v="59"/>
    <b v="1"/>
    <s v="music"/>
    <x v="11"/>
    <d v="2011-03-12T04:00:00"/>
    <d v="2011-02-11T19:07:25"/>
    <n v="2011"/>
    <n v="10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x v="0"/>
    <n v="1340944043"/>
    <n v="1338352043"/>
    <b v="0"/>
    <n v="79"/>
    <b v="1"/>
    <s v="music"/>
    <x v="11"/>
    <d v="2012-06-29T04:27:23"/>
    <d v="2012-05-30T04:27:23"/>
    <n v="2012"/>
    <n v="121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x v="0"/>
    <n v="1378439940"/>
    <n v="1376003254"/>
    <b v="0"/>
    <n v="14"/>
    <b v="1"/>
    <s v="music"/>
    <x v="11"/>
    <d v="2013-09-06T03:59:00"/>
    <d v="2013-08-08T23:07:34"/>
    <n v="2013"/>
    <n v="1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x v="0"/>
    <n v="1403539260"/>
    <n v="1401724860"/>
    <b v="0"/>
    <n v="106"/>
    <b v="1"/>
    <s v="music"/>
    <x v="11"/>
    <d v="2014-06-23T16:01:00"/>
    <d v="2014-06-02T16:01:00"/>
    <n v="2014"/>
    <n v="12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x v="0"/>
    <n v="1340733600"/>
    <n v="1339098689"/>
    <b v="0"/>
    <n v="25"/>
    <b v="1"/>
    <s v="music"/>
    <x v="11"/>
    <d v="2012-06-26T18:00:00"/>
    <d v="2012-06-07T19:51:29"/>
    <n v="2012"/>
    <n v="1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x v="0"/>
    <n v="1386372120"/>
    <n v="1382659060"/>
    <b v="0"/>
    <n v="25"/>
    <b v="1"/>
    <s v="music"/>
    <x v="11"/>
    <d v="2013-12-06T23:22:00"/>
    <d v="2013-10-24T23:57:40"/>
    <n v="2013"/>
    <n v="107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x v="0"/>
    <n v="1259686800"/>
    <n v="1252908330"/>
    <b v="0"/>
    <n v="29"/>
    <b v="1"/>
    <s v="music"/>
    <x v="11"/>
    <d v="2009-12-01T17:00:00"/>
    <d v="2009-09-14T06:05:30"/>
    <n v="2009"/>
    <n v="104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x v="0"/>
    <n v="1335153600"/>
    <n v="1332199618"/>
    <b v="0"/>
    <n v="43"/>
    <b v="1"/>
    <s v="music"/>
    <x v="11"/>
    <d v="2012-04-23T04:00:00"/>
    <d v="2012-03-19T23:26:58"/>
    <n v="2012"/>
    <n v="173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x v="0"/>
    <n v="1334767476"/>
    <n v="1332175476"/>
    <b v="0"/>
    <n v="46"/>
    <b v="1"/>
    <s v="music"/>
    <x v="11"/>
    <d v="2012-04-18T16:44:36"/>
    <d v="2012-03-19T16:44:36"/>
    <n v="2012"/>
    <n v="107"/>
  </r>
  <r>
    <n v="2293"/>
    <s v="&quot;Hurt N' Wrong&quot; New Album Fundraiser!"/>
    <s v="Donate here to be a part of the upcoming album. Every little bit helps!"/>
    <x v="16"/>
    <n v="920"/>
    <x v="0"/>
    <s v="US"/>
    <x v="0"/>
    <n v="1348545540"/>
    <n v="1346345999"/>
    <b v="0"/>
    <n v="27"/>
    <b v="1"/>
    <s v="music"/>
    <x v="11"/>
    <d v="2012-09-25T03:59:00"/>
    <d v="2012-08-30T16:59:59"/>
    <n v="2012"/>
    <n v="108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x v="0"/>
    <n v="1358702480"/>
    <n v="1356110480"/>
    <b v="0"/>
    <n v="112"/>
    <b v="1"/>
    <s v="music"/>
    <x v="11"/>
    <d v="2013-01-20T17:21:20"/>
    <d v="2012-12-21T17:21:20"/>
    <n v="2012"/>
    <n v="146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x v="0"/>
    <n v="1359240856"/>
    <n v="1356648856"/>
    <b v="0"/>
    <n v="34"/>
    <b v="1"/>
    <s v="music"/>
    <x v="11"/>
    <d v="2013-01-26T22:54:16"/>
    <d v="2012-12-27T22:54:16"/>
    <n v="2012"/>
    <n v="12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x v="0"/>
    <n v="1330018426"/>
    <n v="1326994426"/>
    <b v="0"/>
    <n v="145"/>
    <b v="1"/>
    <s v="music"/>
    <x v="11"/>
    <d v="2012-02-23T17:33:46"/>
    <d v="2012-01-19T17:33:46"/>
    <n v="2012"/>
    <n v="149"/>
  </r>
  <r>
    <n v="2297"/>
    <s v="Company Company: Debut EP"/>
    <s v="New Jersey Alternative Rock band COCO needs YOUR help self-releasing debut EP!"/>
    <x v="28"/>
    <n v="1006"/>
    <x v="0"/>
    <s v="US"/>
    <x v="0"/>
    <n v="1331697540"/>
    <n v="1328749249"/>
    <b v="0"/>
    <n v="19"/>
    <b v="1"/>
    <s v="music"/>
    <x v="11"/>
    <d v="2012-03-14T03:59:00"/>
    <d v="2012-02-09T01:00:49"/>
    <n v="2012"/>
    <n v="101"/>
  </r>
  <r>
    <n v="2298"/>
    <s v="Jonny Gray: First Full Length Album"/>
    <s v="My name is Jonny Gray, and my friends and I are working together to raise funds for my debut album"/>
    <x v="11"/>
    <n v="31522"/>
    <x v="0"/>
    <s v="US"/>
    <x v="0"/>
    <n v="1395861033"/>
    <n v="1393272633"/>
    <b v="0"/>
    <n v="288"/>
    <b v="1"/>
    <s v="music"/>
    <x v="11"/>
    <d v="2014-03-26T19:10:33"/>
    <d v="2014-02-24T20:10:33"/>
    <n v="2014"/>
    <n v="105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x v="0"/>
    <n v="1296953209"/>
    <n v="1295657209"/>
    <b v="0"/>
    <n v="14"/>
    <b v="1"/>
    <s v="music"/>
    <x v="11"/>
    <d v="2011-02-06T00:46:49"/>
    <d v="2011-01-22T00:46:49"/>
    <n v="2011"/>
    <n v="35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x v="0"/>
    <n v="1340904416"/>
    <n v="1339694816"/>
    <b v="0"/>
    <n v="7"/>
    <b v="1"/>
    <s v="music"/>
    <x v="11"/>
    <d v="2012-06-28T17:26:56"/>
    <d v="2012-06-14T17:26:56"/>
    <n v="2012"/>
    <n v="101"/>
  </r>
  <r>
    <n v="2301"/>
    <s v="Time Crash"/>
    <s v="We are America's first trock band, and we're ready to bring you our first album!"/>
    <x v="10"/>
    <n v="6680.22"/>
    <x v="0"/>
    <s v="US"/>
    <x v="0"/>
    <n v="1371785496"/>
    <n v="1369193496"/>
    <b v="1"/>
    <n v="211"/>
    <b v="1"/>
    <s v="music"/>
    <x v="14"/>
    <d v="2013-06-21T03:31:36"/>
    <d v="2013-05-22T03:31:36"/>
    <n v="2013"/>
    <n v="13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x v="0"/>
    <n v="1388473200"/>
    <n v="1385585434"/>
    <b v="1"/>
    <n v="85"/>
    <b v="1"/>
    <s v="music"/>
    <x v="14"/>
    <d v="2013-12-31T07:00:00"/>
    <d v="2013-11-27T20:50:34"/>
    <n v="2013"/>
    <n v="17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x v="0"/>
    <n v="1323747596"/>
    <n v="1320287996"/>
    <b v="1"/>
    <n v="103"/>
    <b v="1"/>
    <s v="music"/>
    <x v="14"/>
    <d v="2011-12-13T03:39:56"/>
    <d v="2011-11-03T02:39:56"/>
    <n v="2011"/>
    <n v="109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x v="0"/>
    <n v="1293857940"/>
    <n v="1290281691"/>
    <b v="1"/>
    <n v="113"/>
    <b v="1"/>
    <s v="music"/>
    <x v="14"/>
    <d v="2011-01-01T04:59:00"/>
    <d v="2010-11-20T19:34:51"/>
    <n v="2010"/>
    <n v="10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x v="0"/>
    <n v="1407520800"/>
    <n v="1405356072"/>
    <b v="1"/>
    <n v="167"/>
    <b v="1"/>
    <s v="music"/>
    <x v="14"/>
    <d v="2014-08-08T18:00:00"/>
    <d v="2014-07-14T16:41:12"/>
    <n v="2014"/>
    <n v="101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x v="0"/>
    <n v="1331352129"/>
    <n v="1328760129"/>
    <b v="1"/>
    <n v="73"/>
    <b v="1"/>
    <s v="music"/>
    <x v="14"/>
    <d v="2012-03-10T04:02:09"/>
    <d v="2012-02-09T04:02:09"/>
    <n v="2012"/>
    <n v="107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x v="0"/>
    <n v="1336245328"/>
    <n v="1333653333"/>
    <b v="1"/>
    <n v="75"/>
    <b v="1"/>
    <s v="music"/>
    <x v="14"/>
    <d v="2012-05-05T19:15:28"/>
    <d v="2012-04-05T19:15:33"/>
    <n v="2012"/>
    <n v="1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x v="0"/>
    <n v="1409274000"/>
    <n v="1406847996"/>
    <b v="1"/>
    <n v="614"/>
    <b v="1"/>
    <s v="music"/>
    <x v="14"/>
    <d v="2014-08-29T01:00:00"/>
    <d v="2014-07-31T23:06:36"/>
    <n v="2014"/>
    <n v="101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x v="0"/>
    <n v="1362872537"/>
    <n v="1359848537"/>
    <b v="1"/>
    <n v="107"/>
    <b v="1"/>
    <s v="music"/>
    <x v="14"/>
    <d v="2013-03-09T23:42:17"/>
    <d v="2013-02-02T23:42:17"/>
    <n v="2013"/>
    <n v="1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x v="0"/>
    <n v="1363889015"/>
    <n v="1361300615"/>
    <b v="1"/>
    <n v="1224"/>
    <b v="1"/>
    <s v="music"/>
    <x v="14"/>
    <d v="2013-03-21T18:03:35"/>
    <d v="2013-02-19T19:03:35"/>
    <n v="2013"/>
    <n v="429"/>
  </r>
  <r>
    <n v="2311"/>
    <s v="Mary Fagan's CD Project!"/>
    <s v="I'm heading back into the studio!  I'm planning to record a CD of original songs and one with some jazz standards."/>
    <x v="7"/>
    <n v="9370"/>
    <x v="0"/>
    <s v="US"/>
    <x v="0"/>
    <n v="1399421189"/>
    <n v="1396829189"/>
    <b v="1"/>
    <n v="104"/>
    <b v="1"/>
    <s v="music"/>
    <x v="14"/>
    <d v="2014-05-07T00:06:29"/>
    <d v="2014-04-07T00:06:29"/>
    <n v="2014"/>
    <n v="104"/>
  </r>
  <r>
    <n v="2312"/>
    <s v="DINOWALRUS: 3RD RECORD ON VINYL"/>
    <s v="Help Brooklyn psychedelic synth rockers DINOWALRUS release their 3rd Record, COMPLEXION, on vinyl!"/>
    <x v="9"/>
    <n v="3236"/>
    <x v="0"/>
    <s v="US"/>
    <x v="0"/>
    <n v="1397862000"/>
    <n v="1395155478"/>
    <b v="1"/>
    <n v="79"/>
    <b v="1"/>
    <s v="music"/>
    <x v="14"/>
    <d v="2014-04-18T23:00:00"/>
    <d v="2014-03-18T15:11:18"/>
    <n v="2014"/>
    <n v="108"/>
  </r>
  <r>
    <n v="2313"/>
    <s v="A SUNNY DAY IN GLASGOW"/>
    <s v="A Sunny Day in Glasgow are recording a new album and we need your help!"/>
    <x v="10"/>
    <n v="8792.02"/>
    <x v="0"/>
    <s v="US"/>
    <x v="0"/>
    <n v="1336086026"/>
    <n v="1333494026"/>
    <b v="1"/>
    <n v="157"/>
    <b v="1"/>
    <s v="music"/>
    <x v="14"/>
    <d v="2012-05-03T23:00:26"/>
    <d v="2012-04-03T23:00:26"/>
    <n v="2012"/>
    <n v="17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x v="0"/>
    <n v="1339074857"/>
    <n v="1336482857"/>
    <b v="1"/>
    <n v="50"/>
    <b v="1"/>
    <s v="music"/>
    <x v="14"/>
    <d v="2012-06-07T13:14:17"/>
    <d v="2012-05-08T13:14:17"/>
    <n v="2012"/>
    <n v="15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x v="0"/>
    <n v="1336238743"/>
    <n v="1333646743"/>
    <b v="1"/>
    <n v="64"/>
    <b v="1"/>
    <s v="music"/>
    <x v="14"/>
    <d v="2012-05-05T17:25:43"/>
    <d v="2012-04-05T17:25:43"/>
    <n v="2012"/>
    <n v="10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x v="0"/>
    <n v="1260383040"/>
    <n v="1253726650"/>
    <b v="1"/>
    <n v="200"/>
    <b v="1"/>
    <s v="music"/>
    <x v="14"/>
    <d v="2009-12-09T18:24:00"/>
    <d v="2009-09-23T17:24:10"/>
    <n v="2009"/>
    <n v="10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x v="0"/>
    <n v="1266210000"/>
    <n v="1263474049"/>
    <b v="1"/>
    <n v="22"/>
    <b v="1"/>
    <s v="music"/>
    <x v="14"/>
    <d v="2010-02-15T05:00:00"/>
    <d v="2010-01-14T13:00:49"/>
    <n v="2010"/>
    <n v="10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x v="0"/>
    <n v="1253937540"/>
    <n v="1251214014"/>
    <b v="1"/>
    <n v="163"/>
    <b v="1"/>
    <s v="music"/>
    <x v="14"/>
    <d v="2009-09-26T03:59:00"/>
    <d v="2009-08-25T15:26:54"/>
    <n v="2009"/>
    <n v="121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x v="0"/>
    <n v="1387072685"/>
    <n v="1384480685"/>
    <b v="1"/>
    <n v="77"/>
    <b v="1"/>
    <s v="music"/>
    <x v="14"/>
    <d v="2013-12-15T01:58:05"/>
    <d v="2013-11-15T01:58:05"/>
    <n v="2013"/>
    <n v="108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x v="0"/>
    <n v="1396463800"/>
    <n v="1393443400"/>
    <b v="1"/>
    <n v="89"/>
    <b v="1"/>
    <s v="music"/>
    <x v="14"/>
    <d v="2014-04-02T18:36:40"/>
    <d v="2014-02-26T19:36:40"/>
    <n v="2014"/>
    <n v="109"/>
  </r>
  <r>
    <n v="2321"/>
    <s v="WienerWÃ¼rze"/>
    <s v="Universal organic liquid seasoning brewed all natural from lupine, oat, salt and water for soups, salads, stews and more"/>
    <x v="339"/>
    <n v="4130"/>
    <x v="3"/>
    <s v="AT"/>
    <x v="3"/>
    <n v="1491282901"/>
    <n v="1488694501"/>
    <b v="0"/>
    <n v="64"/>
    <b v="0"/>
    <s v="food"/>
    <x v="33"/>
    <d v="2017-04-04T05:15:01"/>
    <d v="2017-03-05T06:15:01"/>
    <n v="2017"/>
    <n v="3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x v="0"/>
    <n v="1491769769"/>
    <n v="1489181369"/>
    <b v="0"/>
    <n v="4"/>
    <b v="0"/>
    <s v="food"/>
    <x v="33"/>
    <d v="2017-04-09T20:29:29"/>
    <d v="2017-03-10T21:29:29"/>
    <n v="2017"/>
    <n v="3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x v="0"/>
    <n v="1490033247"/>
    <n v="1489428447"/>
    <b v="0"/>
    <n v="4"/>
    <b v="0"/>
    <s v="food"/>
    <x v="33"/>
    <d v="2017-03-20T18:07:27"/>
    <d v="2017-03-13T18:07:27"/>
    <n v="2017"/>
    <n v="48"/>
  </r>
  <r>
    <n v="2324"/>
    <s v="Pies not Lies"/>
    <s v="A city centre shop selling great locally made food with room to chat and learn about eachother."/>
    <x v="51"/>
    <n v="1555"/>
    <x v="3"/>
    <s v="GB"/>
    <x v="1"/>
    <n v="1490559285"/>
    <n v="1487970885"/>
    <b v="0"/>
    <n v="61"/>
    <b v="0"/>
    <s v="food"/>
    <x v="33"/>
    <d v="2017-03-26T20:14:45"/>
    <d v="2017-02-24T21:14:45"/>
    <n v="2017"/>
    <n v="2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x v="0"/>
    <n v="1490830331"/>
    <n v="1488241931"/>
    <b v="0"/>
    <n v="7"/>
    <b v="0"/>
    <s v="food"/>
    <x v="33"/>
    <d v="2017-03-29T23:32:11"/>
    <d v="2017-02-28T00:32:11"/>
    <n v="2017"/>
    <n v="8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x v="0"/>
    <n v="1493571600"/>
    <n v="1489106948"/>
    <b v="0"/>
    <n v="1"/>
    <b v="0"/>
    <s v="food"/>
    <x v="33"/>
    <d v="2017-04-30T17:00:00"/>
    <d v="2017-03-10T00:49:08"/>
    <n v="2017"/>
    <n v="1"/>
  </r>
  <r>
    <n v="2327"/>
    <s v="Kraut Source - Fermentation Made Simple"/>
    <s v="Gourmet Fermentation in a Mason Jar. Create delicious, nutritious fermented foods at home."/>
    <x v="19"/>
    <n v="184133.01"/>
    <x v="0"/>
    <s v="US"/>
    <x v="0"/>
    <n v="1409090440"/>
    <n v="1406066440"/>
    <b v="1"/>
    <n v="3355"/>
    <b v="1"/>
    <s v="food"/>
    <x v="33"/>
    <d v="2014-08-26T22:00:40"/>
    <d v="2014-07-22T22:00:40"/>
    <n v="2014"/>
    <n v="526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x v="0"/>
    <n v="1434307537"/>
    <n v="1431715537"/>
    <b v="1"/>
    <n v="537"/>
    <b v="1"/>
    <s v="food"/>
    <x v="33"/>
    <d v="2015-06-14T18:45:37"/>
    <d v="2015-05-15T18:45:37"/>
    <n v="2015"/>
    <n v="254"/>
  </r>
  <r>
    <n v="2329"/>
    <s v="Half Moon Bay Distillery"/>
    <s v="Vodka, whiskey and fruit brandy - coming soon! We are a coastal distillery located in historic Half Moon Bay, California."/>
    <x v="31"/>
    <n v="26480"/>
    <x v="0"/>
    <s v="US"/>
    <x v="0"/>
    <n v="1405609146"/>
    <n v="1403017146"/>
    <b v="1"/>
    <n v="125"/>
    <b v="1"/>
    <s v="food"/>
    <x v="33"/>
    <d v="2014-07-17T14:59:06"/>
    <d v="2014-06-17T14:59:06"/>
    <n v="2014"/>
    <n v="1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x v="0"/>
    <n v="1451001600"/>
    <n v="1448400943"/>
    <b v="1"/>
    <n v="163"/>
    <b v="1"/>
    <s v="food"/>
    <x v="33"/>
    <d v="2015-12-25T00:00:00"/>
    <d v="2015-11-24T21:35:43"/>
    <n v="2015"/>
    <n v="102"/>
  </r>
  <r>
    <n v="2331"/>
    <s v="Meadowlands Chocolate"/>
    <s v="Handcrafted, organic, single-origin, bean-to-bar, dark chocolate. Like fine wine, the secret is in the terroir."/>
    <x v="6"/>
    <n v="11545.1"/>
    <x v="0"/>
    <s v="US"/>
    <x v="0"/>
    <n v="1408320490"/>
    <n v="1405728490"/>
    <b v="1"/>
    <n v="283"/>
    <b v="1"/>
    <s v="food"/>
    <x v="33"/>
    <d v="2014-08-18T00:08:10"/>
    <d v="2014-07-19T00:08:10"/>
    <n v="2014"/>
    <n v="14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x v="0"/>
    <n v="1423235071"/>
    <n v="1420643071"/>
    <b v="1"/>
    <n v="352"/>
    <b v="1"/>
    <s v="food"/>
    <x v="33"/>
    <d v="2015-02-06T15:04:31"/>
    <d v="2015-01-07T15:04:31"/>
    <n v="2015"/>
    <n v="106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x v="0"/>
    <n v="1401385800"/>
    <n v="1399563390"/>
    <b v="1"/>
    <n v="94"/>
    <b v="1"/>
    <s v="food"/>
    <x v="33"/>
    <d v="2014-05-29T17:50:00"/>
    <d v="2014-05-08T15:36:30"/>
    <n v="2014"/>
    <n v="212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x v="0"/>
    <n v="1415208840"/>
    <n v="1412611498"/>
    <b v="1"/>
    <n v="67"/>
    <b v="1"/>
    <s v="food"/>
    <x v="33"/>
    <d v="2014-11-05T17:34:00"/>
    <d v="2014-10-06T16:04:58"/>
    <n v="2014"/>
    <n v="10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x v="0"/>
    <n v="1402494243"/>
    <n v="1399902243"/>
    <b v="1"/>
    <n v="221"/>
    <b v="1"/>
    <s v="food"/>
    <x v="33"/>
    <d v="2014-06-11T13:44:03"/>
    <d v="2014-05-12T13:44:03"/>
    <n v="2014"/>
    <n v="102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x v="0"/>
    <n v="1394316695"/>
    <n v="1390860695"/>
    <b v="1"/>
    <n v="2165"/>
    <b v="1"/>
    <s v="food"/>
    <x v="33"/>
    <d v="2014-03-08T22:11:35"/>
    <d v="2014-01-27T22:11:35"/>
    <n v="2014"/>
    <n v="521"/>
  </r>
  <r>
    <n v="2337"/>
    <s v="The Hudson Standard Bitters and Shrubs"/>
    <s v="We make small batch, locally sourced bitters and shrubs for cocktails and cooking."/>
    <x v="14"/>
    <n v="13279"/>
    <x v="0"/>
    <s v="US"/>
    <x v="0"/>
    <n v="1403796143"/>
    <n v="1401204143"/>
    <b v="1"/>
    <n v="179"/>
    <b v="1"/>
    <s v="food"/>
    <x v="33"/>
    <d v="2014-06-26T15:22:23"/>
    <d v="2014-05-27T15:22:23"/>
    <n v="2014"/>
    <n v="111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x v="0"/>
    <n v="1404077484"/>
    <n v="1401485484"/>
    <b v="1"/>
    <n v="123"/>
    <b v="1"/>
    <s v="food"/>
    <x v="33"/>
    <d v="2014-06-29T21:31:24"/>
    <d v="2014-05-30T21:31:24"/>
    <n v="2014"/>
    <n v="101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x v="0"/>
    <n v="1482134340"/>
    <n v="1479496309"/>
    <b v="1"/>
    <n v="1104"/>
    <b v="1"/>
    <s v="food"/>
    <x v="33"/>
    <d v="2016-12-19T07:59:00"/>
    <d v="2016-11-18T19:11:49"/>
    <n v="2016"/>
    <n v="294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x v="0"/>
    <n v="1477841138"/>
    <n v="1475249138"/>
    <b v="1"/>
    <n v="403"/>
    <b v="1"/>
    <s v="food"/>
    <x v="33"/>
    <d v="2016-10-30T15:25:38"/>
    <d v="2016-09-30T15:25:38"/>
    <n v="2016"/>
    <n v="106"/>
  </r>
  <r>
    <n v="2341"/>
    <s v="Cutting Edge Fitness Website (Canceled)"/>
    <s v="This website will serve as an interface to change lives and have a community routing for your success!"/>
    <x v="10"/>
    <n v="0"/>
    <x v="1"/>
    <s v="US"/>
    <x v="0"/>
    <n v="1436729504"/>
    <n v="1434137504"/>
    <b v="0"/>
    <n v="0"/>
    <b v="0"/>
    <s v="technology"/>
    <x v="7"/>
    <d v="2015-07-12T19:31:44"/>
    <d v="2015-06-12T19:31:44"/>
    <n v="2015"/>
    <n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x v="0"/>
    <n v="1412571600"/>
    <n v="1410799870"/>
    <b v="0"/>
    <n v="0"/>
    <b v="0"/>
    <s v="technology"/>
    <x v="7"/>
    <d v="2014-10-06T05:00:00"/>
    <d v="2014-09-15T16:51:10"/>
    <n v="2014"/>
    <n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x v="0"/>
    <n v="1452282420"/>
    <n v="1447962505"/>
    <b v="0"/>
    <n v="1"/>
    <b v="0"/>
    <s v="technology"/>
    <x v="7"/>
    <d v="2016-01-08T19:47:00"/>
    <d v="2015-11-19T19:48:25"/>
    <n v="2015"/>
    <n v="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x v="5"/>
    <n v="1466789269"/>
    <n v="1464197269"/>
    <b v="0"/>
    <n v="1"/>
    <b v="0"/>
    <s v="technology"/>
    <x v="7"/>
    <d v="2016-06-24T17:27:49"/>
    <d v="2016-05-25T17:27:49"/>
    <n v="2016"/>
    <n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x v="0"/>
    <n v="1427845140"/>
    <n v="1424822556"/>
    <b v="0"/>
    <n v="0"/>
    <b v="0"/>
    <s v="technology"/>
    <x v="7"/>
    <d v="2015-03-31T23:39:00"/>
    <d v="2015-02-25T00:02:36"/>
    <n v="2015"/>
    <n v="0"/>
  </r>
  <r>
    <n v="2346"/>
    <s v="Ez 2c 3D Viewers (Canceled)"/>
    <s v="Watch and Make FREE 3D Videos &amp; Pics - No Viewer needed. To Help Learn we have Training and Instant 3D viewers."/>
    <x v="127"/>
    <n v="39"/>
    <x v="1"/>
    <s v="US"/>
    <x v="0"/>
    <n v="1476731431"/>
    <n v="1472843431"/>
    <b v="0"/>
    <n v="3"/>
    <b v="0"/>
    <s v="technology"/>
    <x v="7"/>
    <d v="2016-10-17T19:10:31"/>
    <d v="2016-09-02T19:10:31"/>
    <n v="2016"/>
    <n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x v="0"/>
    <n v="1472135676"/>
    <n v="1469543676"/>
    <b v="0"/>
    <n v="1"/>
    <b v="0"/>
    <s v="technology"/>
    <x v="7"/>
    <d v="2016-08-25T14:34:36"/>
    <d v="2016-07-26T14:34:36"/>
    <n v="2016"/>
    <n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x v="0"/>
    <n v="1456006938"/>
    <n v="1450822938"/>
    <b v="0"/>
    <n v="5"/>
    <b v="0"/>
    <s v="technology"/>
    <x v="7"/>
    <d v="2016-02-20T22:22:18"/>
    <d v="2015-12-22T22:22:18"/>
    <n v="2015"/>
    <n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x v="9"/>
    <n v="1439318228"/>
    <n v="1436812628"/>
    <b v="0"/>
    <n v="0"/>
    <b v="0"/>
    <s v="technology"/>
    <x v="7"/>
    <d v="2015-08-11T18:37:08"/>
    <d v="2015-07-13T18:37:08"/>
    <n v="2015"/>
    <n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x v="3"/>
    <n v="1483474370"/>
    <n v="1480882370"/>
    <b v="0"/>
    <n v="0"/>
    <b v="0"/>
    <s v="technology"/>
    <x v="7"/>
    <d v="2017-01-03T20:12:50"/>
    <d v="2016-12-04T20:12:50"/>
    <n v="2016"/>
    <n v="0"/>
  </r>
  <r>
    <n v="2351"/>
    <s v="NZ Auction site.  No listing or success fees. Only $2 p/m"/>
    <s v="Donate $30 or more and receive a free selfie stick."/>
    <x v="341"/>
    <n v="108"/>
    <x v="1"/>
    <s v="NZ"/>
    <x v="4"/>
    <n v="1430360739"/>
    <n v="1427768739"/>
    <b v="0"/>
    <n v="7"/>
    <b v="0"/>
    <s v="technology"/>
    <x v="7"/>
    <d v="2015-04-30T02:25:39"/>
    <d v="2015-03-31T02:25:39"/>
    <n v="2015"/>
    <n v="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x v="0"/>
    <n v="1433603552"/>
    <n v="1428419552"/>
    <b v="0"/>
    <n v="0"/>
    <b v="0"/>
    <s v="technology"/>
    <x v="7"/>
    <d v="2015-06-06T15:12:32"/>
    <d v="2015-04-07T15:12:32"/>
    <n v="2015"/>
    <n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x v="0"/>
    <n v="1429632822"/>
    <n v="1428596022"/>
    <b v="0"/>
    <n v="0"/>
    <b v="0"/>
    <s v="technology"/>
    <x v="7"/>
    <d v="2015-04-21T16:13:42"/>
    <d v="2015-04-09T16:13:42"/>
    <n v="2015"/>
    <n v="0"/>
  </r>
  <r>
    <n v="2354"/>
    <s v="Dissertation (Canceled)"/>
    <s v="Almost done with doctorate degree but need funding of $35,000 to complete research of project."/>
    <x v="19"/>
    <n v="25"/>
    <x v="1"/>
    <s v="US"/>
    <x v="0"/>
    <n v="1420910460"/>
    <n v="1415726460"/>
    <b v="0"/>
    <n v="1"/>
    <b v="0"/>
    <s v="technology"/>
    <x v="7"/>
    <d v="2015-01-10T17:21:00"/>
    <d v="2014-11-11T17:21:00"/>
    <n v="2014"/>
    <n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x v="2"/>
    <n v="1430604136"/>
    <n v="1428012136"/>
    <b v="0"/>
    <n v="2"/>
    <b v="0"/>
    <s v="technology"/>
    <x v="7"/>
    <d v="2015-05-02T22:02:16"/>
    <d v="2015-04-02T22:02:16"/>
    <n v="2015"/>
    <n v="1"/>
  </r>
  <r>
    <n v="2356"/>
    <s v="HardstyleUnited.com (Canceled)"/>
    <s v="HardstyleUnited.com The Global Hardstyle community. Your Hardstyle community."/>
    <x v="3"/>
    <n v="0"/>
    <x v="1"/>
    <s v="NL"/>
    <x v="3"/>
    <n v="1433530104"/>
    <n v="1430938104"/>
    <b v="0"/>
    <n v="0"/>
    <b v="0"/>
    <s v="technology"/>
    <x v="7"/>
    <d v="2015-06-05T18:48:24"/>
    <d v="2015-05-06T18:48:24"/>
    <n v="2015"/>
    <n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x v="1"/>
    <n v="1445093578"/>
    <n v="1442501578"/>
    <b v="0"/>
    <n v="0"/>
    <b v="0"/>
    <s v="technology"/>
    <x v="7"/>
    <d v="2015-10-17T14:52:58"/>
    <d v="2015-09-17T14:52:58"/>
    <n v="2015"/>
    <n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x v="1"/>
    <n v="1422664740"/>
    <n v="1417818036"/>
    <b v="0"/>
    <n v="0"/>
    <b v="0"/>
    <s v="technology"/>
    <x v="7"/>
    <d v="2015-01-31T00:39:00"/>
    <d v="2014-12-05T22:20:36"/>
    <n v="2014"/>
    <n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x v="0"/>
    <n v="1438616124"/>
    <n v="1433432124"/>
    <b v="0"/>
    <n v="3"/>
    <b v="0"/>
    <s v="technology"/>
    <x v="7"/>
    <d v="2015-08-03T15:35:24"/>
    <d v="2015-06-04T15:35:24"/>
    <n v="2015"/>
    <n v="15"/>
  </r>
  <r>
    <n v="2360"/>
    <s v="Bee Bay Microjobs (Canceled)"/>
    <s v="Welcome to Bee Bay Canada, your commission free microjobs website.  Sell at any price and keep 100% of what you earn!"/>
    <x v="10"/>
    <n v="2"/>
    <x v="1"/>
    <s v="CA"/>
    <x v="5"/>
    <n v="1454864280"/>
    <n v="1452272280"/>
    <b v="0"/>
    <n v="1"/>
    <b v="0"/>
    <s v="technology"/>
    <x v="7"/>
    <d v="2016-02-07T16:58:00"/>
    <d v="2016-01-08T16:58:00"/>
    <n v="2016"/>
    <n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x v="5"/>
    <n v="1462053600"/>
    <n v="1459975008"/>
    <b v="0"/>
    <n v="0"/>
    <b v="0"/>
    <s v="technology"/>
    <x v="7"/>
    <d v="2016-04-30T22:00:00"/>
    <d v="2016-04-06T20:36:48"/>
    <n v="2016"/>
    <n v="0"/>
  </r>
  <r>
    <n v="2362"/>
    <s v="Help CRB obtain 501(c)(3) status! (Canceled)"/>
    <s v="The Columbus Ruby Brigade has brought monthly ruby goodness and camaraderie to all participants."/>
    <x v="329"/>
    <n v="120"/>
    <x v="1"/>
    <s v="US"/>
    <x v="0"/>
    <n v="1418315470"/>
    <n v="1415723470"/>
    <b v="0"/>
    <n v="2"/>
    <b v="0"/>
    <s v="technology"/>
    <x v="7"/>
    <d v="2014-12-11T16:31:10"/>
    <d v="2014-11-11T16:31:10"/>
    <n v="2014"/>
    <n v="29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x v="0"/>
    <n v="1451348200"/>
    <n v="1447460200"/>
    <b v="0"/>
    <n v="0"/>
    <b v="0"/>
    <s v="technology"/>
    <x v="7"/>
    <d v="2015-12-29T00:16:40"/>
    <d v="2015-11-14T00:16:40"/>
    <n v="2015"/>
    <n v="0"/>
  </r>
  <r>
    <n v="2364"/>
    <s v="Minecraft Server and Website Help (Name: Forge Realms)"/>
    <s v="Making a Minecraft server and Website and I need your help to fund it. Thanks in Advance!"/>
    <x v="342"/>
    <n v="0"/>
    <x v="1"/>
    <s v="US"/>
    <x v="0"/>
    <n v="1445898356"/>
    <n v="1441146356"/>
    <b v="0"/>
    <n v="0"/>
    <b v="0"/>
    <s v="technology"/>
    <x v="7"/>
    <d v="2015-10-26T22:25:56"/>
    <d v="2015-09-01T22:25:56"/>
    <n v="2015"/>
    <n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x v="3"/>
    <n v="1453071600"/>
    <n v="1449596425"/>
    <b v="0"/>
    <n v="0"/>
    <b v="0"/>
    <s v="technology"/>
    <x v="7"/>
    <d v="2016-01-17T23:00:00"/>
    <d v="2015-12-08T17:40:25"/>
    <n v="2015"/>
    <n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x v="1"/>
    <n v="1445431533"/>
    <n v="1442839533"/>
    <b v="0"/>
    <n v="27"/>
    <b v="0"/>
    <s v="technology"/>
    <x v="7"/>
    <d v="2015-10-21T12:45:33"/>
    <d v="2015-09-21T12:45:33"/>
    <n v="2015"/>
    <n v="11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x v="0"/>
    <n v="1461622616"/>
    <n v="1456442216"/>
    <b v="0"/>
    <n v="14"/>
    <b v="0"/>
    <s v="technology"/>
    <x v="7"/>
    <d v="2016-04-25T22:16:56"/>
    <d v="2016-02-25T23:16:56"/>
    <n v="2016"/>
    <n v="1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x v="0"/>
    <n v="1429028365"/>
    <n v="1425143965"/>
    <b v="0"/>
    <n v="2"/>
    <b v="0"/>
    <s v="technology"/>
    <x v="7"/>
    <d v="2015-04-14T16:19:25"/>
    <d v="2015-02-28T17:19:25"/>
    <n v="2015"/>
    <n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x v="0"/>
    <n v="1455132611"/>
    <n v="1452540611"/>
    <b v="0"/>
    <n v="0"/>
    <b v="0"/>
    <s v="technology"/>
    <x v="7"/>
    <d v="2016-02-10T19:30:11"/>
    <d v="2016-01-11T19:30:11"/>
    <n v="2016"/>
    <n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x v="0"/>
    <n v="1418877141"/>
    <n v="1416285141"/>
    <b v="0"/>
    <n v="4"/>
    <b v="0"/>
    <s v="technology"/>
    <x v="7"/>
    <d v="2014-12-18T04:32:21"/>
    <d v="2014-11-18T04:32:21"/>
    <n v="2014"/>
    <n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x v="0"/>
    <n v="1435257596"/>
    <n v="1432665596"/>
    <b v="0"/>
    <n v="0"/>
    <b v="0"/>
    <s v="technology"/>
    <x v="7"/>
    <d v="2015-06-25T18:39:56"/>
    <d v="2015-05-26T18:39:56"/>
    <n v="2015"/>
    <n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x v="2"/>
    <n v="1429839571"/>
    <n v="1427247571"/>
    <b v="0"/>
    <n v="6"/>
    <b v="0"/>
    <s v="technology"/>
    <x v="7"/>
    <d v="2015-04-24T01:39:31"/>
    <d v="2015-03-25T01:39:31"/>
    <n v="2015"/>
    <n v="3"/>
  </r>
  <r>
    <n v="2373"/>
    <s v="Cykelauktion.com (Canceled)"/>
    <s v="We want to create a safe marketplace for buying and selling bicycles."/>
    <x v="343"/>
    <n v="50"/>
    <x v="1"/>
    <s v="SE"/>
    <x v="9"/>
    <n v="1440863624"/>
    <n v="1438271624"/>
    <b v="0"/>
    <n v="1"/>
    <b v="0"/>
    <s v="technology"/>
    <x v="7"/>
    <d v="2015-08-29T15:53:44"/>
    <d v="2015-07-30T15:53:44"/>
    <n v="2015"/>
    <n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x v="0"/>
    <n v="1423772060"/>
    <n v="1421180060"/>
    <b v="0"/>
    <n v="1"/>
    <b v="0"/>
    <s v="technology"/>
    <x v="7"/>
    <d v="2015-02-12T20:14:20"/>
    <d v="2015-01-13T20:14:20"/>
    <n v="2015"/>
    <n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x v="0"/>
    <n v="1473451437"/>
    <n v="1470859437"/>
    <b v="0"/>
    <n v="0"/>
    <b v="0"/>
    <s v="technology"/>
    <x v="7"/>
    <d v="2016-09-09T20:03:57"/>
    <d v="2016-08-10T20:03:57"/>
    <n v="2016"/>
    <n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x v="0"/>
    <n v="1449785566"/>
    <n v="1447193566"/>
    <b v="0"/>
    <n v="4"/>
    <b v="0"/>
    <s v="technology"/>
    <x v="7"/>
    <d v="2015-12-10T22:12:46"/>
    <d v="2015-11-10T22:12:46"/>
    <n v="2015"/>
    <n v="11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x v="5"/>
    <n v="1480110783"/>
    <n v="1477515183"/>
    <b v="0"/>
    <n v="0"/>
    <b v="0"/>
    <s v="technology"/>
    <x v="7"/>
    <d v="2016-11-25T21:53:03"/>
    <d v="2016-10-26T20:53:03"/>
    <n v="2016"/>
    <n v="0"/>
  </r>
  <r>
    <n v="2378"/>
    <s v="KEEPUP INC (Canceled)"/>
    <s v="KEEPUP allows you to extend your social circle by introducing you to new people via your friends."/>
    <x v="74"/>
    <n v="0"/>
    <x v="1"/>
    <s v="US"/>
    <x v="0"/>
    <n v="1440548330"/>
    <n v="1438042730"/>
    <b v="0"/>
    <n v="0"/>
    <b v="0"/>
    <s v="technology"/>
    <x v="7"/>
    <d v="2015-08-26T00:18:50"/>
    <d v="2015-07-28T00:18:50"/>
    <n v="2015"/>
    <n v="0"/>
  </r>
  <r>
    <n v="2379"/>
    <s v="SelectCooks.com (Canceled)"/>
    <s v="Selectcooks.com is a community marketplace for people to list, find and hire chefs."/>
    <x v="11"/>
    <n v="0"/>
    <x v="1"/>
    <s v="US"/>
    <x v="0"/>
    <n v="1444004616"/>
    <n v="1440116616"/>
    <b v="0"/>
    <n v="0"/>
    <b v="0"/>
    <s v="technology"/>
    <x v="7"/>
    <d v="2015-10-05T00:23:36"/>
    <d v="2015-08-21T00:23:36"/>
    <n v="2015"/>
    <n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x v="0"/>
    <n v="1443726142"/>
    <n v="1441134142"/>
    <b v="0"/>
    <n v="3"/>
    <b v="0"/>
    <s v="technology"/>
    <x v="7"/>
    <d v="2015-10-01T19:02:22"/>
    <d v="2015-09-01T19:02:22"/>
    <n v="2015"/>
    <n v="0"/>
  </r>
  <r>
    <n v="2381"/>
    <s v="Cannabis Connection (Canceled)"/>
    <s v="Social Media Platform for the Marijuana Industry to create professionalism and a stable lasting market."/>
    <x v="344"/>
    <n v="1571"/>
    <x v="1"/>
    <s v="US"/>
    <x v="0"/>
    <n v="1428704848"/>
    <n v="1426112848"/>
    <b v="0"/>
    <n v="7"/>
    <b v="0"/>
    <s v="technology"/>
    <x v="7"/>
    <d v="2015-04-10T22:27:28"/>
    <d v="2015-03-11T22:27:28"/>
    <n v="2015"/>
    <n v="2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x v="0"/>
    <n v="1438662603"/>
    <n v="1436502603"/>
    <b v="0"/>
    <n v="2"/>
    <b v="0"/>
    <s v="technology"/>
    <x v="7"/>
    <d v="2015-08-04T04:30:03"/>
    <d v="2015-07-10T04:30:03"/>
    <n v="2015"/>
    <n v="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x v="4"/>
    <n v="1424568107"/>
    <n v="1421976107"/>
    <b v="0"/>
    <n v="3"/>
    <b v="0"/>
    <s v="technology"/>
    <x v="7"/>
    <d v="2015-02-22T01:21:47"/>
    <d v="2015-01-23T01:21:47"/>
    <n v="2015"/>
    <n v="4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x v="0"/>
    <n v="1415932643"/>
    <n v="1413337043"/>
    <b v="0"/>
    <n v="8"/>
    <b v="0"/>
    <s v="technology"/>
    <x v="7"/>
    <d v="2014-11-14T02:37:23"/>
    <d v="2014-10-15T01:37:23"/>
    <n v="2014"/>
    <n v="1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x v="0"/>
    <n v="1438793432"/>
    <n v="1436201432"/>
    <b v="0"/>
    <n v="7"/>
    <b v="0"/>
    <s v="technology"/>
    <x v="7"/>
    <d v="2015-08-05T16:50:32"/>
    <d v="2015-07-06T16:50:32"/>
    <n v="2015"/>
    <n v="1"/>
  </r>
  <r>
    <n v="2386"/>
    <s v="Realjobmatch.com (Canceled)"/>
    <s v="Realjobmatch is not just a job search site but a matching site , matching the right jobseekers with the best jobs."/>
    <x v="11"/>
    <n v="0"/>
    <x v="1"/>
    <s v="CA"/>
    <x v="5"/>
    <n v="1420920424"/>
    <n v="1415736424"/>
    <b v="0"/>
    <n v="0"/>
    <b v="0"/>
    <s v="technology"/>
    <x v="7"/>
    <d v="2015-01-10T20:07:04"/>
    <d v="2014-11-11T20:07:04"/>
    <n v="2014"/>
    <n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x v="0"/>
    <n v="1469199740"/>
    <n v="1465311740"/>
    <b v="0"/>
    <n v="3"/>
    <b v="0"/>
    <s v="technology"/>
    <x v="7"/>
    <d v="2016-07-22T15:02:20"/>
    <d v="2016-06-07T15:02:20"/>
    <n v="2016"/>
    <n v="1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x v="0"/>
    <n v="1421350140"/>
    <n v="1418761759"/>
    <b v="0"/>
    <n v="8"/>
    <b v="0"/>
    <s v="technology"/>
    <x v="7"/>
    <d v="2015-01-15T19:29:00"/>
    <d v="2014-12-16T20:29:19"/>
    <n v="2014"/>
    <n v="1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x v="3"/>
    <n v="1437861540"/>
    <n v="1435160452"/>
    <b v="0"/>
    <n v="1"/>
    <b v="0"/>
    <s v="technology"/>
    <x v="7"/>
    <d v="2015-07-25T21:59:00"/>
    <d v="2015-06-24T15:40:52"/>
    <n v="2015"/>
    <n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x v="2"/>
    <n v="1420352264"/>
    <n v="1416896264"/>
    <b v="0"/>
    <n v="0"/>
    <b v="0"/>
    <s v="technology"/>
    <x v="7"/>
    <d v="2015-01-04T06:17:44"/>
    <d v="2014-11-25T06:17:44"/>
    <n v="2014"/>
    <n v="0"/>
  </r>
  <r>
    <n v="2391"/>
    <s v="oToBOTS.com - Freedom from high cost auto repairs (Canceled)"/>
    <s v="Using the power of internet to help people save hundreds in car repair."/>
    <x v="22"/>
    <n v="25"/>
    <x v="1"/>
    <s v="US"/>
    <x v="0"/>
    <n v="1427825044"/>
    <n v="1425236644"/>
    <b v="0"/>
    <n v="1"/>
    <b v="0"/>
    <s v="technology"/>
    <x v="7"/>
    <d v="2015-03-31T18:04:04"/>
    <d v="2015-03-01T19:04:04"/>
    <n v="2015"/>
    <n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x v="0"/>
    <n v="1446087223"/>
    <n v="1443495223"/>
    <b v="0"/>
    <n v="0"/>
    <b v="0"/>
    <s v="technology"/>
    <x v="7"/>
    <d v="2015-10-29T02:53:43"/>
    <d v="2015-09-29T02:53:43"/>
    <n v="2015"/>
    <n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x v="0"/>
    <n v="1439048017"/>
    <n v="1436456017"/>
    <b v="0"/>
    <n v="1"/>
    <b v="0"/>
    <s v="technology"/>
    <x v="7"/>
    <d v="2015-08-08T15:33:37"/>
    <d v="2015-07-09T15:33:37"/>
    <n v="2015"/>
    <n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x v="3"/>
    <n v="1424940093"/>
    <n v="1422348093"/>
    <b v="0"/>
    <n v="2"/>
    <b v="0"/>
    <s v="technology"/>
    <x v="7"/>
    <d v="2015-02-26T08:41:33"/>
    <d v="2015-01-27T08:41:33"/>
    <n v="2015"/>
    <n v="0"/>
  </r>
  <r>
    <n v="2395"/>
    <s v="VENT it out (Canceled)"/>
    <s v="I am making a social website where people can anonymously or openly vent, All walks of life all over the world"/>
    <x v="287"/>
    <n v="0"/>
    <x v="1"/>
    <s v="US"/>
    <x v="0"/>
    <n v="1484038620"/>
    <n v="1481597687"/>
    <b v="0"/>
    <n v="0"/>
    <b v="0"/>
    <s v="technology"/>
    <x v="7"/>
    <d v="2017-01-10T08:57:00"/>
    <d v="2016-12-13T02:54:47"/>
    <n v="2016"/>
    <n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x v="11"/>
    <n v="1444940558"/>
    <n v="1442348558"/>
    <b v="0"/>
    <n v="1"/>
    <b v="0"/>
    <s v="technology"/>
    <x v="7"/>
    <d v="2015-10-15T20:22:38"/>
    <d v="2015-09-15T20:22:38"/>
    <n v="2015"/>
    <n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x v="0"/>
    <n v="1420233256"/>
    <n v="1417641256"/>
    <b v="0"/>
    <n v="0"/>
    <b v="0"/>
    <s v="technology"/>
    <x v="7"/>
    <d v="2015-01-02T21:14:16"/>
    <d v="2014-12-03T21:14:16"/>
    <n v="2014"/>
    <n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x v="0"/>
    <n v="1435874384"/>
    <n v="1433282384"/>
    <b v="0"/>
    <n v="0"/>
    <b v="0"/>
    <s v="technology"/>
    <x v="7"/>
    <d v="2015-07-02T21:59:44"/>
    <d v="2015-06-02T21:59:44"/>
    <n v="2015"/>
    <n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x v="9"/>
    <n v="1418934506"/>
    <n v="1415910506"/>
    <b v="0"/>
    <n v="0"/>
    <b v="0"/>
    <s v="technology"/>
    <x v="7"/>
    <d v="2014-12-18T20:28:26"/>
    <d v="2014-11-13T20:28:26"/>
    <n v="2014"/>
    <n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x v="2"/>
    <n v="1460615164"/>
    <n v="1458023164"/>
    <b v="0"/>
    <n v="0"/>
    <b v="0"/>
    <s v="technology"/>
    <x v="7"/>
    <d v="2016-04-14T06:26:04"/>
    <d v="2016-03-15T06:26:04"/>
    <n v="2016"/>
    <n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x v="0"/>
    <n v="1457207096"/>
    <n v="1452023096"/>
    <b v="0"/>
    <n v="9"/>
    <b v="0"/>
    <s v="food"/>
    <x v="19"/>
    <d v="2016-03-05T19:44:56"/>
    <d v="2016-01-05T19:44:56"/>
    <n v="2016"/>
    <n v="1"/>
  </r>
  <r>
    <n v="2402"/>
    <s v="Cupcake Truck Unite"/>
    <s v="Small town, delicious treats, and a mobile truck"/>
    <x v="14"/>
    <n v="52"/>
    <x v="2"/>
    <s v="US"/>
    <x v="0"/>
    <n v="1431533931"/>
    <n v="1428941931"/>
    <b v="0"/>
    <n v="1"/>
    <b v="0"/>
    <s v="food"/>
    <x v="19"/>
    <d v="2015-05-13T16:18:51"/>
    <d v="2015-04-13T16:18:51"/>
    <n v="2015"/>
    <n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x v="1"/>
    <n v="1459368658"/>
    <n v="1454188258"/>
    <b v="0"/>
    <n v="12"/>
    <b v="0"/>
    <s v="food"/>
    <x v="19"/>
    <d v="2016-03-30T20:10:58"/>
    <d v="2016-01-30T21:10:58"/>
    <n v="2016"/>
    <n v="17"/>
  </r>
  <r>
    <n v="2404"/>
    <s v="Square Donuts Truck"/>
    <s v="We would love another Donut Food Truck for your famous Square Donuts.  We have one successful truck and retail store open already!"/>
    <x v="36"/>
    <n v="0"/>
    <x v="2"/>
    <s v="US"/>
    <x v="0"/>
    <n v="1451782607"/>
    <n v="1449190607"/>
    <b v="0"/>
    <n v="0"/>
    <b v="0"/>
    <s v="food"/>
    <x v="19"/>
    <d v="2016-01-03T00:56:47"/>
    <d v="2015-12-04T00:56:47"/>
    <n v="2015"/>
    <n v="0"/>
  </r>
  <r>
    <n v="2405"/>
    <s v="JoyShtick Food Truck"/>
    <s v="We are the first gaming-themed food truck, bringing gourmet pub fare to the Jacksonville area."/>
    <x v="10"/>
    <n v="1126"/>
    <x v="2"/>
    <s v="US"/>
    <x v="0"/>
    <n v="1472911375"/>
    <n v="1471096975"/>
    <b v="0"/>
    <n v="20"/>
    <b v="0"/>
    <s v="food"/>
    <x v="19"/>
    <d v="2016-09-03T14:02:55"/>
    <d v="2016-08-13T14:02:55"/>
    <n v="2016"/>
    <n v="2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x v="0"/>
    <n v="1421635190"/>
    <n v="1418179190"/>
    <b v="0"/>
    <n v="16"/>
    <b v="0"/>
    <s v="food"/>
    <x v="19"/>
    <d v="2015-01-19T02:39:50"/>
    <d v="2014-12-10T02:39:50"/>
    <n v="2014"/>
    <n v="41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x v="0"/>
    <n v="1428732000"/>
    <n v="1426772928"/>
    <b v="0"/>
    <n v="33"/>
    <b v="0"/>
    <s v="food"/>
    <x v="19"/>
    <d v="2015-04-11T06:00:00"/>
    <d v="2015-03-19T13:48:48"/>
    <n v="2015"/>
    <n v="25"/>
  </r>
  <r>
    <n v="2408"/>
    <s v="Sabroso On Wheels"/>
    <s v="A US Army Vet trying to get a Peruvian food truck going! Really good Peruvian food now mobile!"/>
    <x v="36"/>
    <n v="30"/>
    <x v="2"/>
    <s v="US"/>
    <x v="0"/>
    <n v="1415247757"/>
    <n v="1412652157"/>
    <b v="0"/>
    <n v="2"/>
    <b v="0"/>
    <s v="food"/>
    <x v="19"/>
    <d v="2014-11-06T04:22:37"/>
    <d v="2014-10-07T03:22:37"/>
    <n v="2014"/>
    <n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x v="0"/>
    <n v="1439931675"/>
    <n v="1437339675"/>
    <b v="0"/>
    <n v="6"/>
    <b v="0"/>
    <s v="food"/>
    <x v="19"/>
    <d v="2015-08-18T21:01:15"/>
    <d v="2015-07-19T21:01:15"/>
    <n v="2015"/>
    <n v="2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x v="2"/>
    <n v="1441619275"/>
    <n v="1439027275"/>
    <b v="0"/>
    <n v="0"/>
    <b v="0"/>
    <s v="food"/>
    <x v="19"/>
    <d v="2015-09-07T09:47:55"/>
    <d v="2015-08-08T09:47:55"/>
    <n v="2015"/>
    <n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x v="0"/>
    <n v="1440524082"/>
    <n v="1437932082"/>
    <b v="0"/>
    <n v="3"/>
    <b v="0"/>
    <s v="food"/>
    <x v="19"/>
    <d v="2015-08-25T17:34:42"/>
    <d v="2015-07-26T17:34:42"/>
    <n v="2015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x v="3"/>
    <n v="1480185673"/>
    <n v="1476294073"/>
    <b v="0"/>
    <n v="0"/>
    <b v="0"/>
    <s v="food"/>
    <x v="19"/>
    <d v="2016-11-26T18:41:13"/>
    <d v="2016-10-12T17:41:13"/>
    <n v="2016"/>
    <n v="0"/>
  </r>
  <r>
    <n v="2413"/>
    <s v="Lone Pine Coffee Brewery"/>
    <s v="Lone Pine Coffee Brewery will be a portable third-wave coffee shop available for wedding receptions and other events!"/>
    <x v="9"/>
    <n v="25"/>
    <x v="2"/>
    <s v="US"/>
    <x v="0"/>
    <n v="1401579000"/>
    <n v="1398911882"/>
    <b v="0"/>
    <n v="3"/>
    <b v="0"/>
    <s v="food"/>
    <x v="19"/>
    <d v="2014-05-31T23:30:00"/>
    <d v="2014-05-01T02:38:02"/>
    <n v="2014"/>
    <n v="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x v="0"/>
    <n v="1440215940"/>
    <n v="1436805660"/>
    <b v="0"/>
    <n v="13"/>
    <b v="0"/>
    <s v="food"/>
    <x v="19"/>
    <d v="2015-08-22T03:59:00"/>
    <d v="2015-07-13T16:41:00"/>
    <n v="2015"/>
    <n v="3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x v="0"/>
    <n v="1468615346"/>
    <n v="1466023346"/>
    <b v="0"/>
    <n v="6"/>
    <b v="0"/>
    <s v="food"/>
    <x v="19"/>
    <d v="2016-07-15T20:42:26"/>
    <d v="2016-06-15T20:42:26"/>
    <n v="2016"/>
    <n v="1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x v="0"/>
    <n v="1426345200"/>
    <n v="1421343743"/>
    <b v="0"/>
    <n v="1"/>
    <b v="0"/>
    <s v="food"/>
    <x v="19"/>
    <d v="2015-03-14T15:00:00"/>
    <d v="2015-01-15T17:42:23"/>
    <n v="2015"/>
    <n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x v="0"/>
    <n v="1407705187"/>
    <n v="1405113187"/>
    <b v="0"/>
    <n v="0"/>
    <b v="0"/>
    <s v="food"/>
    <x v="19"/>
    <d v="2014-08-10T21:13:07"/>
    <d v="2014-07-11T21:13:07"/>
    <n v="2014"/>
    <n v="0"/>
  </r>
  <r>
    <n v="2418"/>
    <s v="Mexican food truck"/>
    <s v="I want to start my food truck business."/>
    <x v="31"/>
    <n v="5"/>
    <x v="2"/>
    <s v="US"/>
    <x v="0"/>
    <n v="1427225644"/>
    <n v="1422045244"/>
    <b v="0"/>
    <n v="5"/>
    <b v="0"/>
    <s v="food"/>
    <x v="19"/>
    <d v="2015-03-24T19:34:04"/>
    <d v="2015-01-23T20:34:04"/>
    <n v="2015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x v="0"/>
    <n v="1424281389"/>
    <n v="1419097389"/>
    <b v="0"/>
    <n v="0"/>
    <b v="0"/>
    <s v="food"/>
    <x v="19"/>
    <d v="2015-02-18T17:43:09"/>
    <d v="2014-12-20T17:43:09"/>
    <n v="2014"/>
    <n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x v="0"/>
    <n v="1415583695"/>
    <n v="1410396095"/>
    <b v="0"/>
    <n v="36"/>
    <b v="0"/>
    <s v="food"/>
    <x v="19"/>
    <d v="2014-11-10T01:41:35"/>
    <d v="2014-09-11T00:41:35"/>
    <n v="2014"/>
    <n v="15"/>
  </r>
  <r>
    <n v="2421"/>
    <s v="hot dog cart"/>
    <s v="help me start Merrill's first hot dog cart in this empty lot"/>
    <x v="12"/>
    <n v="1"/>
    <x v="2"/>
    <s v="US"/>
    <x v="0"/>
    <n v="1424536196"/>
    <n v="1421944196"/>
    <b v="0"/>
    <n v="1"/>
    <b v="0"/>
    <s v="food"/>
    <x v="19"/>
    <d v="2015-02-21T16:29:56"/>
    <d v="2015-01-22T16:29:56"/>
    <n v="2015"/>
    <n v="0"/>
  </r>
  <r>
    <n v="2422"/>
    <s v="Help starting a family owned food truck"/>
    <s v="Family owned business serving BBQ and seafood to the public"/>
    <x v="2"/>
    <n v="1"/>
    <x v="2"/>
    <s v="US"/>
    <x v="0"/>
    <n v="1426091036"/>
    <n v="1423502636"/>
    <b v="0"/>
    <n v="1"/>
    <b v="0"/>
    <s v="food"/>
    <x v="19"/>
    <d v="2015-03-11T16:23:56"/>
    <d v="2015-02-09T17:23:56"/>
    <n v="2015"/>
    <n v="0"/>
  </r>
  <r>
    <n v="2423"/>
    <s v="FBTR BBQ"/>
    <s v="FBTR is a Texas-style, North Carolina based, homemade BBQ company looking to bring good meat to the masses."/>
    <x v="127"/>
    <n v="8"/>
    <x v="2"/>
    <s v="US"/>
    <x v="0"/>
    <n v="1420044890"/>
    <n v="1417452890"/>
    <b v="0"/>
    <n v="1"/>
    <b v="0"/>
    <s v="food"/>
    <x v="19"/>
    <d v="2014-12-31T16:54:50"/>
    <d v="2014-12-01T16:54:50"/>
    <n v="2014"/>
    <n v="0"/>
  </r>
  <r>
    <n v="2424"/>
    <s v="Lily and Memphs"/>
    <s v="Great and creative food from the heart in the form of a sweet food truck!"/>
    <x v="31"/>
    <n v="310"/>
    <x v="2"/>
    <s v="US"/>
    <x v="0"/>
    <n v="1414445108"/>
    <n v="1411853108"/>
    <b v="0"/>
    <n v="9"/>
    <b v="0"/>
    <s v="food"/>
    <x v="19"/>
    <d v="2014-10-27T21:25:08"/>
    <d v="2014-09-27T21:25:08"/>
    <n v="2014"/>
    <n v="1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x v="0"/>
    <n v="1464386640"/>
    <n v="1463090149"/>
    <b v="0"/>
    <n v="1"/>
    <b v="0"/>
    <s v="food"/>
    <x v="19"/>
    <d v="2016-05-27T22:04:00"/>
    <d v="2016-05-12T21:55:49"/>
    <n v="2016"/>
    <n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x v="0"/>
    <n v="1439006692"/>
    <n v="1433822692"/>
    <b v="0"/>
    <n v="0"/>
    <b v="0"/>
    <s v="food"/>
    <x v="19"/>
    <d v="2015-08-08T04:04:52"/>
    <d v="2015-06-09T04:04:52"/>
    <n v="2015"/>
    <n v="0"/>
  </r>
  <r>
    <n v="2427"/>
    <s v="Wraps in a snap. Fast lunch with a gourmet punch!"/>
    <s v="Fast and simple lunches for those on the go.  All (lunch) deals $10 or less."/>
    <x v="63"/>
    <n v="1"/>
    <x v="2"/>
    <s v="US"/>
    <x v="0"/>
    <n v="1458715133"/>
    <n v="1455262733"/>
    <b v="0"/>
    <n v="1"/>
    <b v="0"/>
    <s v="food"/>
    <x v="19"/>
    <d v="2016-03-23T06:38:53"/>
    <d v="2016-02-12T07:38:53"/>
    <n v="2016"/>
    <n v="0"/>
  </r>
  <r>
    <n v="2428"/>
    <s v="Premium Burgers"/>
    <s v="From Moo 2 You! We want to offer premium burgers to a taco flooded environment."/>
    <x v="19"/>
    <n v="1"/>
    <x v="2"/>
    <s v="US"/>
    <x v="0"/>
    <n v="1426182551"/>
    <n v="1423594151"/>
    <b v="0"/>
    <n v="1"/>
    <b v="0"/>
    <s v="food"/>
    <x v="19"/>
    <d v="2015-03-12T17:49:11"/>
    <d v="2015-02-10T18:49:11"/>
    <n v="2015"/>
    <n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x v="8"/>
    <n v="1486313040"/>
    <n v="1483131966"/>
    <b v="0"/>
    <n v="4"/>
    <b v="0"/>
    <s v="food"/>
    <x v="19"/>
    <d v="2017-02-05T16:44:00"/>
    <d v="2016-12-30T21:06:06"/>
    <n v="2016"/>
    <n v="1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x v="0"/>
    <n v="1455246504"/>
    <n v="1452654504"/>
    <b v="0"/>
    <n v="2"/>
    <b v="0"/>
    <s v="food"/>
    <x v="19"/>
    <d v="2016-02-12T03:08:24"/>
    <d v="2016-01-13T03:08:24"/>
    <n v="2016"/>
    <n v="1"/>
  </r>
  <r>
    <n v="2431"/>
    <s v="Murphy's good eatin'"/>
    <s v="Go to Colorado and run a food truck with homemade food of all kinds."/>
    <x v="57"/>
    <n v="2"/>
    <x v="2"/>
    <s v="US"/>
    <x v="0"/>
    <n v="1467080613"/>
    <n v="1461896613"/>
    <b v="0"/>
    <n v="2"/>
    <b v="0"/>
    <s v="food"/>
    <x v="19"/>
    <d v="2016-06-28T02:23:33"/>
    <d v="2016-04-29T02:23:33"/>
    <n v="2016"/>
    <n v="0"/>
  </r>
  <r>
    <n v="2432"/>
    <s v="funding for bbq trailer"/>
    <s v="Looking to start competition cooking and need start-up help.  Offering brisket tasting to all contributors."/>
    <x v="32"/>
    <n v="2"/>
    <x v="2"/>
    <s v="US"/>
    <x v="0"/>
    <n v="1425791697"/>
    <n v="1423199697"/>
    <b v="0"/>
    <n v="2"/>
    <b v="0"/>
    <s v="food"/>
    <x v="19"/>
    <d v="2015-03-08T05:14:57"/>
    <d v="2015-02-06T05:14:57"/>
    <n v="2015"/>
    <n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x v="0"/>
    <n v="1456608943"/>
    <n v="1454016943"/>
    <b v="0"/>
    <n v="0"/>
    <b v="0"/>
    <s v="food"/>
    <x v="19"/>
    <d v="2016-02-27T21:35:43"/>
    <d v="2016-01-28T21:35:43"/>
    <n v="2016"/>
    <n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x v="0"/>
    <n v="1438662474"/>
    <n v="1435206474"/>
    <b v="0"/>
    <n v="2"/>
    <b v="0"/>
    <s v="food"/>
    <x v="19"/>
    <d v="2015-08-04T04:27:54"/>
    <d v="2015-06-25T04:27:54"/>
    <n v="2015"/>
    <n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x v="9"/>
    <n v="1444027186"/>
    <n v="1441435186"/>
    <b v="0"/>
    <n v="4"/>
    <b v="0"/>
    <s v="food"/>
    <x v="19"/>
    <d v="2015-10-05T06:39:46"/>
    <d v="2015-09-05T06:39:46"/>
    <n v="2015"/>
    <n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x v="5"/>
    <n v="1454078770"/>
    <n v="1448894770"/>
    <b v="0"/>
    <n v="2"/>
    <b v="0"/>
    <s v="food"/>
    <x v="19"/>
    <d v="2016-01-29T14:46:10"/>
    <d v="2015-11-30T14:46:10"/>
    <n v="2015"/>
    <n v="0"/>
  </r>
  <r>
    <n v="2437"/>
    <s v="Cuppa Gumbos"/>
    <s v="Homemade Gumbo, Stews and Curry to be served hot and fresh everyday at any festival or concert we can attend."/>
    <x v="6"/>
    <n v="0"/>
    <x v="2"/>
    <s v="US"/>
    <x v="0"/>
    <n v="1426615200"/>
    <n v="1422400188"/>
    <b v="0"/>
    <n v="0"/>
    <b v="0"/>
    <s v="food"/>
    <x v="19"/>
    <d v="2015-03-17T18:00:00"/>
    <d v="2015-01-27T23:09:48"/>
    <n v="2015"/>
    <n v="0"/>
  </r>
  <r>
    <n v="2438"/>
    <s v="FOOD|Art"/>
    <s v="I'm starting a catering and food truck business of southern comfort food. My FOOD is my Art!  _x000a_Thanks for you help!"/>
    <x v="36"/>
    <n v="50"/>
    <x v="2"/>
    <s v="US"/>
    <x v="0"/>
    <n v="1449529062"/>
    <n v="1444341462"/>
    <b v="0"/>
    <n v="1"/>
    <b v="0"/>
    <s v="food"/>
    <x v="19"/>
    <d v="2015-12-07T22:57:42"/>
    <d v="2015-10-08T21:57:42"/>
    <n v="2015"/>
    <n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x v="0"/>
    <n v="1445197129"/>
    <n v="1442605129"/>
    <b v="0"/>
    <n v="0"/>
    <b v="0"/>
    <s v="food"/>
    <x v="19"/>
    <d v="2015-10-18T19:38:49"/>
    <d v="2015-09-18T19:38:49"/>
    <n v="2015"/>
    <n v="0"/>
  </r>
  <r>
    <n v="2440"/>
    <s v="The first green Food Truck in Phnom Penh"/>
    <s v="Starting a entire clean energy food truck and set a new standard for Cambodia"/>
    <x v="10"/>
    <n v="10"/>
    <x v="2"/>
    <s v="BE"/>
    <x v="3"/>
    <n v="1455399313"/>
    <n v="1452807313"/>
    <b v="0"/>
    <n v="2"/>
    <b v="0"/>
    <s v="food"/>
    <x v="19"/>
    <d v="2016-02-13T21:35:13"/>
    <d v="2016-01-14T21:35:13"/>
    <n v="2016"/>
    <n v="0"/>
  </r>
  <r>
    <n v="2441"/>
    <s v="Bring Alchemy Pops to the People!"/>
    <s v="YOU can help Alchemy Pops POP up on a street near you!"/>
    <x v="51"/>
    <n v="8091"/>
    <x v="0"/>
    <s v="US"/>
    <x v="0"/>
    <n v="1437627540"/>
    <n v="1435806054"/>
    <b v="0"/>
    <n v="109"/>
    <b v="1"/>
    <s v="food"/>
    <x v="33"/>
    <d v="2015-07-23T04:59:00"/>
    <d v="2015-07-02T03:00:54"/>
    <n v="2015"/>
    <n v="108"/>
  </r>
  <r>
    <n v="2442"/>
    <s v="Young Mountain Tea: A New White Tea from India's Himalayas"/>
    <s v="The first tea from a new sustainable tea region in India's young, rising Himalayas."/>
    <x v="95"/>
    <n v="30226"/>
    <x v="0"/>
    <s v="US"/>
    <x v="0"/>
    <n v="1426777228"/>
    <n v="1424188828"/>
    <b v="0"/>
    <n v="372"/>
    <b v="1"/>
    <s v="food"/>
    <x v="33"/>
    <d v="2015-03-19T15:00:28"/>
    <d v="2015-02-17T16:00:28"/>
    <n v="2015"/>
    <n v="126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x v="0"/>
    <n v="1408114822"/>
    <n v="1405522822"/>
    <b v="0"/>
    <n v="311"/>
    <b v="1"/>
    <s v="food"/>
    <x v="33"/>
    <d v="2014-08-15T15:00:22"/>
    <d v="2014-07-16T15:00:22"/>
    <n v="2014"/>
    <n v="20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x v="0"/>
    <n v="1464199591"/>
    <n v="1461607591"/>
    <b v="0"/>
    <n v="61"/>
    <b v="1"/>
    <s v="food"/>
    <x v="33"/>
    <d v="2016-05-25T18:06:31"/>
    <d v="2016-04-25T18:06:31"/>
    <n v="2016"/>
    <n v="109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x v="0"/>
    <n v="1443242021"/>
    <n v="1440650021"/>
    <b v="0"/>
    <n v="115"/>
    <b v="1"/>
    <s v="food"/>
    <x v="33"/>
    <d v="2015-09-26T04:33:41"/>
    <d v="2015-08-27T04:33:41"/>
    <n v="2015"/>
    <n v="17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x v="0"/>
    <n v="1480174071"/>
    <n v="1477578471"/>
    <b v="0"/>
    <n v="111"/>
    <b v="1"/>
    <s v="food"/>
    <x v="33"/>
    <d v="2016-11-26T15:27:51"/>
    <d v="2016-10-27T14:27:51"/>
    <n v="2016"/>
    <n v="168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x v="0"/>
    <n v="1478923200"/>
    <n v="1476184593"/>
    <b v="0"/>
    <n v="337"/>
    <b v="1"/>
    <s v="food"/>
    <x v="33"/>
    <d v="2016-11-12T04:00:00"/>
    <d v="2016-10-11T11:16:33"/>
    <n v="2016"/>
    <n v="42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x v="0"/>
    <n v="1472621760"/>
    <n v="1472110513"/>
    <b v="0"/>
    <n v="9"/>
    <b v="1"/>
    <s v="food"/>
    <x v="33"/>
    <d v="2016-08-31T05:36:00"/>
    <d v="2016-08-25T07:35:13"/>
    <n v="2016"/>
    <n v="10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x v="0"/>
    <n v="1417321515"/>
    <n v="1414725915"/>
    <b v="0"/>
    <n v="120"/>
    <b v="1"/>
    <s v="food"/>
    <x v="33"/>
    <d v="2014-11-30T04:25:15"/>
    <d v="2014-10-31T03:25:15"/>
    <n v="2014"/>
    <n v="108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x v="0"/>
    <n v="1414465860"/>
    <n v="1411177456"/>
    <b v="0"/>
    <n v="102"/>
    <b v="1"/>
    <s v="food"/>
    <x v="33"/>
    <d v="2014-10-28T03:11:00"/>
    <d v="2014-09-20T01:44:16"/>
    <n v="2014"/>
    <n v="102"/>
  </r>
  <r>
    <n v="2451"/>
    <s v="Boss Balls Protein Balls"/>
    <s v="Meet the best tasting high protein, low sugar protein snack on the planet. Guaranteed to turn you into a stone cold fox."/>
    <x v="3"/>
    <n v="11545"/>
    <x v="0"/>
    <s v="US"/>
    <x v="0"/>
    <n v="1488750490"/>
    <n v="1487022490"/>
    <b v="0"/>
    <n v="186"/>
    <b v="1"/>
    <s v="food"/>
    <x v="33"/>
    <d v="2017-03-05T21:48:10"/>
    <d v="2017-02-13T21:48:10"/>
    <n v="2017"/>
    <n v="115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x v="0"/>
    <n v="1451430000"/>
    <n v="1448914500"/>
    <b v="0"/>
    <n v="15"/>
    <b v="1"/>
    <s v="food"/>
    <x v="33"/>
    <d v="2015-12-29T23:00:00"/>
    <d v="2015-11-30T20:15:00"/>
    <n v="2015"/>
    <n v="134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x v="0"/>
    <n v="1486053409"/>
    <n v="1483461409"/>
    <b v="0"/>
    <n v="67"/>
    <b v="1"/>
    <s v="food"/>
    <x v="33"/>
    <d v="2017-02-02T16:36:49"/>
    <d v="2017-01-03T16:36:49"/>
    <n v="2017"/>
    <n v="155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x v="0"/>
    <n v="1489207808"/>
    <n v="1486183808"/>
    <b v="0"/>
    <n v="130"/>
    <b v="1"/>
    <s v="food"/>
    <x v="33"/>
    <d v="2017-03-11T04:50:08"/>
    <d v="2017-02-04T04:50:08"/>
    <n v="2017"/>
    <n v="101"/>
  </r>
  <r>
    <n v="2455"/>
    <s v="Yo Mama's Sauces &amp; Rubs"/>
    <s v="Mama wants everyone to try her secret recipes for sauces and rubs. She uses only the freshest ingredients for them."/>
    <x v="43"/>
    <n v="546"/>
    <x v="0"/>
    <s v="US"/>
    <x v="0"/>
    <n v="1461177950"/>
    <n v="1458758750"/>
    <b v="0"/>
    <n v="16"/>
    <b v="1"/>
    <s v="food"/>
    <x v="33"/>
    <d v="2016-04-20T18:45:50"/>
    <d v="2016-03-23T18:45:50"/>
    <n v="2016"/>
    <n v="182"/>
  </r>
  <r>
    <n v="2456"/>
    <s v="Beef Sticks to Chomp On!!"/>
    <s v="These beef sticks will make your taste buds dance with happiness. Plus they are healthier than most available today!"/>
    <x v="15"/>
    <n v="2713"/>
    <x v="0"/>
    <s v="US"/>
    <x v="0"/>
    <n v="1488063839"/>
    <n v="1485471839"/>
    <b v="0"/>
    <n v="67"/>
    <b v="1"/>
    <s v="food"/>
    <x v="33"/>
    <d v="2017-02-25T23:03:59"/>
    <d v="2017-01-26T23:03:59"/>
    <n v="2017"/>
    <n v="18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x v="0"/>
    <n v="1458826056"/>
    <n v="1456237656"/>
    <b v="0"/>
    <n v="124"/>
    <b v="1"/>
    <s v="food"/>
    <x v="33"/>
    <d v="2016-03-24T13:27:36"/>
    <d v="2016-02-23T14:27:36"/>
    <n v="2016"/>
    <n v="10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x v="0"/>
    <n v="1465498800"/>
    <n v="1462481718"/>
    <b v="0"/>
    <n v="80"/>
    <b v="1"/>
    <s v="food"/>
    <x v="33"/>
    <d v="2016-06-09T19:00:00"/>
    <d v="2016-05-05T20:55:18"/>
    <n v="2016"/>
    <n v="11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x v="0"/>
    <n v="1458742685"/>
    <n v="1454858285"/>
    <b v="0"/>
    <n v="282"/>
    <b v="1"/>
    <s v="food"/>
    <x v="33"/>
    <d v="2016-03-23T14:18:05"/>
    <d v="2016-02-07T15:18:05"/>
    <n v="2016"/>
    <n v="10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x v="0"/>
    <n v="1483417020"/>
    <n v="1480480167"/>
    <b v="0"/>
    <n v="68"/>
    <b v="1"/>
    <s v="food"/>
    <x v="33"/>
    <d v="2017-01-03T04:17:00"/>
    <d v="2016-11-30T04:29:27"/>
    <n v="2016"/>
    <n v="101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x v="0"/>
    <n v="1317438000"/>
    <n v="1314577097"/>
    <b v="0"/>
    <n v="86"/>
    <b v="1"/>
    <s v="music"/>
    <x v="14"/>
    <d v="2011-10-01T03:00:00"/>
    <d v="2011-08-29T00:18:17"/>
    <n v="2011"/>
    <n v="10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x v="0"/>
    <n v="1342672096"/>
    <n v="1340944096"/>
    <b v="0"/>
    <n v="115"/>
    <b v="1"/>
    <s v="music"/>
    <x v="14"/>
    <d v="2012-07-19T04:28:16"/>
    <d v="2012-06-29T04:28:16"/>
    <n v="2012"/>
    <n v="111"/>
  </r>
  <r>
    <n v="2463"/>
    <s v="Emma Ate the Lion &quot;Songs Two Count Too&quot;"/>
    <s v="Emma Ate The Lion's debut full length album"/>
    <x v="13"/>
    <n v="2325"/>
    <x v="0"/>
    <s v="US"/>
    <x v="0"/>
    <n v="1366138800"/>
    <n v="1362710425"/>
    <b v="0"/>
    <n v="75"/>
    <b v="1"/>
    <s v="music"/>
    <x v="14"/>
    <d v="2013-04-16T19:00:00"/>
    <d v="2013-03-08T02:40:25"/>
    <n v="2013"/>
    <n v="116"/>
  </r>
  <r>
    <n v="2464"/>
    <s v="The Enemy Feathers NEW EP"/>
    <s v="The Enemy Feathers are passing the proverbial hat to see if we can raise enough money to complete Our NEW EP"/>
    <x v="13"/>
    <n v="2222"/>
    <x v="0"/>
    <s v="CA"/>
    <x v="5"/>
    <n v="1443641340"/>
    <n v="1441143397"/>
    <b v="0"/>
    <n v="43"/>
    <b v="1"/>
    <s v="music"/>
    <x v="14"/>
    <d v="2015-09-30T19:29:00"/>
    <d v="2015-09-01T21:36:37"/>
    <n v="2015"/>
    <n v="111"/>
  </r>
  <r>
    <n v="2465"/>
    <s v="The Lion Oh My - Our first full length release"/>
    <s v="An indie band from Spokane, WA looking to master and package their first full length album."/>
    <x v="176"/>
    <n v="1261"/>
    <x v="0"/>
    <s v="US"/>
    <x v="0"/>
    <n v="1348420548"/>
    <n v="1345828548"/>
    <b v="0"/>
    <n v="48"/>
    <b v="1"/>
    <s v="music"/>
    <x v="14"/>
    <d v="2012-09-23T17:15:48"/>
    <d v="2012-08-24T17:15:48"/>
    <n v="2012"/>
    <n v="18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x v="0"/>
    <n v="1368066453"/>
    <n v="1365474453"/>
    <b v="0"/>
    <n v="52"/>
    <b v="1"/>
    <s v="music"/>
    <x v="14"/>
    <d v="2013-05-09T02:27:33"/>
    <d v="2013-04-09T02:27:33"/>
    <n v="2013"/>
    <n v="100"/>
  </r>
  <r>
    <n v="2467"/>
    <s v="Nature Boy Explorer EP"/>
    <s v="We've finished our first EP and we're taking it on the road in three weeks! Help us fund manufacturing?"/>
    <x v="28"/>
    <n v="1185"/>
    <x v="0"/>
    <s v="US"/>
    <x v="0"/>
    <n v="1336669200"/>
    <n v="1335473931"/>
    <b v="0"/>
    <n v="43"/>
    <b v="1"/>
    <s v="music"/>
    <x v="14"/>
    <d v="2012-05-10T17:00:00"/>
    <d v="2012-04-26T20:58:51"/>
    <n v="2012"/>
    <n v="119"/>
  </r>
  <r>
    <n v="2468"/>
    <s v="New &quot;Jesse Denaro&quot; Album!"/>
    <s v="Please donate, support &amp; share this project so that I may be able to record my new EP this fall!"/>
    <x v="13"/>
    <n v="2144.34"/>
    <x v="0"/>
    <s v="US"/>
    <x v="0"/>
    <n v="1351400400"/>
    <n v="1348285321"/>
    <b v="0"/>
    <n v="58"/>
    <b v="1"/>
    <s v="music"/>
    <x v="14"/>
    <d v="2012-10-28T05:00:00"/>
    <d v="2012-09-22T03:42:01"/>
    <n v="2012"/>
    <n v="107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x v="0"/>
    <n v="1297160329"/>
    <n v="1295000329"/>
    <b v="0"/>
    <n v="47"/>
    <b v="1"/>
    <s v="music"/>
    <x v="14"/>
    <d v="2011-02-08T10:18:49"/>
    <d v="2011-01-14T10:18:49"/>
    <n v="2011"/>
    <n v="1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x v="0"/>
    <n v="1337824055"/>
    <n v="1335232055"/>
    <b v="0"/>
    <n v="36"/>
    <b v="1"/>
    <s v="music"/>
    <x v="14"/>
    <d v="2012-05-24T01:47:35"/>
    <d v="2012-04-24T01:47:35"/>
    <n v="2012"/>
    <n v="103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x v="0"/>
    <n v="1327535392"/>
    <n v="1324079392"/>
    <b v="0"/>
    <n v="17"/>
    <b v="1"/>
    <s v="music"/>
    <x v="14"/>
    <d v="2012-01-25T23:49:52"/>
    <d v="2011-12-16T23:49:52"/>
    <n v="2011"/>
    <n v="12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x v="0"/>
    <n v="1283562180"/>
    <n v="1277433980"/>
    <b v="0"/>
    <n v="104"/>
    <b v="1"/>
    <s v="music"/>
    <x v="14"/>
    <d v="2010-09-04T01:03:00"/>
    <d v="2010-06-25T02:46:20"/>
    <n v="2010"/>
    <n v="136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x v="0"/>
    <n v="1352573869"/>
    <n v="1349978269"/>
    <b v="0"/>
    <n v="47"/>
    <b v="1"/>
    <s v="music"/>
    <x v="14"/>
    <d v="2012-11-10T18:57:49"/>
    <d v="2012-10-11T17:57:49"/>
    <n v="2012"/>
    <n v="10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x v="0"/>
    <n v="1286756176"/>
    <n v="1282868176"/>
    <b v="0"/>
    <n v="38"/>
    <b v="1"/>
    <s v="music"/>
    <x v="14"/>
    <d v="2010-10-11T00:16:16"/>
    <d v="2010-08-27T00:16:16"/>
    <n v="2010"/>
    <n v="100"/>
  </r>
  <r>
    <n v="2475"/>
    <s v="BRANDTSON - &quot;Send Us A Signal&quot; Vinyl LP"/>
    <s v="Help BRANDTSON and DREAMOVERrecords press their 2004 record, &quot;Send Us A Signal&quot;."/>
    <x v="30"/>
    <n v="2618"/>
    <x v="0"/>
    <s v="US"/>
    <x v="0"/>
    <n v="1278799200"/>
    <n v="1273647255"/>
    <b v="0"/>
    <n v="81"/>
    <b v="1"/>
    <s v="music"/>
    <x v="14"/>
    <d v="2010-07-10T22:00:00"/>
    <d v="2010-05-12T06:54:15"/>
    <n v="2010"/>
    <n v="105"/>
  </r>
  <r>
    <n v="2476"/>
    <s v="Arts &amp; Crafts"/>
    <s v="Eleven songs, the accumulation of several memorable occurrences in a sleepy town; stories of fiction &amp; fact."/>
    <x v="50"/>
    <n v="3360.72"/>
    <x v="0"/>
    <s v="US"/>
    <x v="0"/>
    <n v="1415004770"/>
    <n v="1412149970"/>
    <b v="0"/>
    <n v="55"/>
    <b v="1"/>
    <s v="music"/>
    <x v="14"/>
    <d v="2014-11-03T08:52:50"/>
    <d v="2014-10-01T07:52:50"/>
    <n v="2014"/>
    <n v="105"/>
  </r>
  <r>
    <n v="2477"/>
    <s v="Debut Album"/>
    <s v="Releasing my first album in August, and I need your help in order to get it done!"/>
    <x v="47"/>
    <n v="1285"/>
    <x v="0"/>
    <s v="US"/>
    <x v="0"/>
    <n v="1344789345"/>
    <n v="1340901345"/>
    <b v="0"/>
    <n v="41"/>
    <b v="1"/>
    <s v="music"/>
    <x v="14"/>
    <d v="2012-08-12T16:35:45"/>
    <d v="2012-06-28T16:35:45"/>
    <n v="2012"/>
    <n v="171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x v="0"/>
    <n v="1358117313"/>
    <n v="1355525313"/>
    <b v="0"/>
    <n v="79"/>
    <b v="1"/>
    <s v="music"/>
    <x v="14"/>
    <d v="2013-01-13T22:48:33"/>
    <d v="2012-12-14T22:48:33"/>
    <n v="2012"/>
    <n v="128"/>
  </r>
  <r>
    <n v="2479"/>
    <s v="FUEL FAKE NATIVES"/>
    <s v="Fake Natives is headed on tour this summer. Help them fill their tank with fossil fuels."/>
    <x v="43"/>
    <n v="400.33"/>
    <x v="0"/>
    <s v="US"/>
    <x v="0"/>
    <n v="1343440800"/>
    <n v="1342545994"/>
    <b v="0"/>
    <n v="16"/>
    <b v="1"/>
    <s v="music"/>
    <x v="14"/>
    <d v="2012-07-28T02:00:00"/>
    <d v="2012-07-17T17:26:34"/>
    <n v="2012"/>
    <n v="133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x v="0"/>
    <n v="1444516084"/>
    <n v="1439332084"/>
    <b v="0"/>
    <n v="8"/>
    <b v="1"/>
    <s v="music"/>
    <x v="14"/>
    <d v="2015-10-10T22:28:04"/>
    <d v="2015-08-11T22:28:04"/>
    <n v="2015"/>
    <n v="10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x v="0"/>
    <n v="1335799808"/>
    <n v="1333207808"/>
    <b v="0"/>
    <n v="95"/>
    <b v="1"/>
    <s v="music"/>
    <x v="14"/>
    <d v="2012-04-30T15:30:08"/>
    <d v="2012-03-31T15:30:08"/>
    <n v="2012"/>
    <n v="113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x v="0"/>
    <n v="1312224383"/>
    <n v="1308336383"/>
    <b v="0"/>
    <n v="25"/>
    <b v="1"/>
    <s v="music"/>
    <x v="14"/>
    <d v="2011-08-01T18:46:23"/>
    <d v="2011-06-17T18:46:23"/>
    <n v="2011"/>
    <n v="10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x v="0"/>
    <n v="1335891603"/>
    <n v="1330711203"/>
    <b v="0"/>
    <n v="19"/>
    <b v="1"/>
    <s v="music"/>
    <x v="14"/>
    <d v="2012-05-01T17:00:03"/>
    <d v="2012-03-02T18:00:03"/>
    <n v="2012"/>
    <n v="1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x v="0"/>
    <n v="1316124003"/>
    <n v="1313532003"/>
    <b v="0"/>
    <n v="90"/>
    <b v="1"/>
    <s v="music"/>
    <x v="14"/>
    <d v="2011-09-15T22:00:03"/>
    <d v="2011-08-16T22:00:03"/>
    <n v="2011"/>
    <n v="119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x v="0"/>
    <n v="1318463879"/>
    <n v="1315439879"/>
    <b v="0"/>
    <n v="41"/>
    <b v="1"/>
    <s v="music"/>
    <x v="14"/>
    <d v="2011-10-12T23:57:59"/>
    <d v="2011-09-07T23:57:59"/>
    <n v="2011"/>
    <n v="103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x v="0"/>
    <n v="1335113976"/>
    <n v="1332521976"/>
    <b v="0"/>
    <n v="30"/>
    <b v="1"/>
    <s v="music"/>
    <x v="14"/>
    <d v="2012-04-22T16:59:36"/>
    <d v="2012-03-23T16:59:36"/>
    <n v="2012"/>
    <n v="26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x v="0"/>
    <n v="1338083997"/>
    <n v="1335491997"/>
    <b v="0"/>
    <n v="38"/>
    <b v="1"/>
    <s v="music"/>
    <x v="14"/>
    <d v="2012-05-27T01:59:57"/>
    <d v="2012-04-27T01:59:57"/>
    <n v="2012"/>
    <n v="10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x v="0"/>
    <n v="1321459908"/>
    <n v="1318864308"/>
    <b v="0"/>
    <n v="65"/>
    <b v="1"/>
    <s v="music"/>
    <x v="14"/>
    <d v="2011-11-16T16:11:48"/>
    <d v="2011-10-17T15:11:48"/>
    <n v="2011"/>
    <n v="107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x v="0"/>
    <n v="1368117239"/>
    <n v="1365525239"/>
    <b v="0"/>
    <n v="75"/>
    <b v="1"/>
    <s v="music"/>
    <x v="14"/>
    <d v="2013-05-09T16:33:59"/>
    <d v="2013-04-09T16:33:59"/>
    <n v="2013"/>
    <n v="13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x v="0"/>
    <n v="1340429276"/>
    <n v="1335245276"/>
    <b v="0"/>
    <n v="16"/>
    <b v="1"/>
    <s v="music"/>
    <x v="14"/>
    <d v="2012-06-23T05:27:56"/>
    <d v="2012-04-24T05:27:56"/>
    <n v="2012"/>
    <n v="121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x v="0"/>
    <n v="1295142660"/>
    <n v="1293739714"/>
    <b v="0"/>
    <n v="10"/>
    <b v="1"/>
    <s v="music"/>
    <x v="14"/>
    <d v="2011-01-16T01:51:00"/>
    <d v="2010-12-30T20:08:34"/>
    <n v="2010"/>
    <n v="103"/>
  </r>
  <r>
    <n v="2492"/>
    <s v="SUPER NICE EP 2012"/>
    <s v="We're a band from Hawaii trying to produce our first EP and we need help!"/>
    <x v="20"/>
    <n v="750"/>
    <x v="0"/>
    <s v="US"/>
    <x v="0"/>
    <n v="1339840740"/>
    <n v="1335397188"/>
    <b v="0"/>
    <n v="27"/>
    <b v="1"/>
    <s v="music"/>
    <x v="14"/>
    <d v="2012-06-16T09:59:00"/>
    <d v="2012-04-25T23:39:48"/>
    <n v="2012"/>
    <n v="12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x v="0"/>
    <n v="1367208140"/>
    <n v="1363320140"/>
    <b v="0"/>
    <n v="259"/>
    <b v="1"/>
    <s v="music"/>
    <x v="14"/>
    <d v="2013-04-29T04:02:20"/>
    <d v="2013-03-15T04:02:20"/>
    <n v="2013"/>
    <n v="129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x v="0"/>
    <n v="1337786944"/>
    <n v="1335194944"/>
    <b v="0"/>
    <n v="39"/>
    <b v="1"/>
    <s v="music"/>
    <x v="14"/>
    <d v="2012-05-23T15:29:04"/>
    <d v="2012-04-23T15:29:04"/>
    <n v="2012"/>
    <n v="10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x v="0"/>
    <n v="1339022575"/>
    <n v="1336430575"/>
    <b v="0"/>
    <n v="42"/>
    <b v="1"/>
    <s v="music"/>
    <x v="14"/>
    <d v="2012-06-06T22:42:55"/>
    <d v="2012-05-07T22:42:55"/>
    <n v="2012"/>
    <n v="128"/>
  </r>
  <r>
    <n v="2496"/>
    <s v="Lynn Haven - The First Album, &quot;Fair Weather Friends&quot;"/>
    <s v="Be a part of making the first Lynn Haven album, &quot;Fair Weather Friends.&quot;"/>
    <x v="12"/>
    <n v="6000"/>
    <x v="0"/>
    <s v="US"/>
    <x v="0"/>
    <n v="1364597692"/>
    <n v="1361577292"/>
    <b v="0"/>
    <n v="10"/>
    <b v="1"/>
    <s v="music"/>
    <x v="14"/>
    <d v="2013-03-29T22:54:52"/>
    <d v="2013-02-22T23:54:52"/>
    <n v="2013"/>
    <n v="10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x v="0"/>
    <n v="1312578338"/>
    <n v="1309986338"/>
    <b v="0"/>
    <n v="56"/>
    <b v="1"/>
    <s v="music"/>
    <x v="14"/>
    <d v="2011-08-05T21:05:38"/>
    <d v="2011-07-06T21:05:38"/>
    <n v="2011"/>
    <n v="113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x v="0"/>
    <n v="1422400387"/>
    <n v="1421190787"/>
    <b v="0"/>
    <n v="20"/>
    <b v="1"/>
    <s v="music"/>
    <x v="14"/>
    <d v="2015-01-27T23:13:07"/>
    <d v="2015-01-13T23:13:07"/>
    <n v="2015"/>
    <n v="106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x v="0"/>
    <n v="1356976800"/>
    <n v="1352820837"/>
    <b v="0"/>
    <n v="170"/>
    <b v="1"/>
    <s v="music"/>
    <x v="14"/>
    <d v="2012-12-31T18:00:00"/>
    <d v="2012-11-13T15:33:57"/>
    <n v="2012"/>
    <n v="203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x v="0"/>
    <n v="1340476375"/>
    <n v="1337884375"/>
    <b v="0"/>
    <n v="29"/>
    <b v="1"/>
    <s v="music"/>
    <x v="14"/>
    <d v="2012-06-23T18:32:55"/>
    <d v="2012-05-24T18:32:55"/>
    <n v="2012"/>
    <n v="113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x v="5"/>
    <n v="1443379104"/>
    <n v="1440787104"/>
    <b v="0"/>
    <n v="7"/>
    <b v="0"/>
    <s v="food"/>
    <x v="34"/>
    <d v="2015-09-27T18:38:24"/>
    <d v="2015-08-28T18:38:24"/>
    <n v="2015"/>
    <n v="3"/>
  </r>
  <r>
    <n v="2502"/>
    <s v="Cupcake Chaos"/>
    <s v="A small sweet shop featuring the cupcake variety offered by Cupcake Chaos, candy, cotton candy, shakes and malts, located in Dalhart,TX"/>
    <x v="74"/>
    <n v="86"/>
    <x v="2"/>
    <s v="US"/>
    <x v="0"/>
    <n v="1411328918"/>
    <n v="1407440918"/>
    <b v="0"/>
    <n v="5"/>
    <b v="0"/>
    <s v="food"/>
    <x v="34"/>
    <d v="2014-09-21T19:48:38"/>
    <d v="2014-08-07T19:48:38"/>
    <n v="2014"/>
    <n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x v="0"/>
    <n v="1465333560"/>
    <n v="1462743308"/>
    <b v="0"/>
    <n v="0"/>
    <b v="0"/>
    <s v="food"/>
    <x v="34"/>
    <d v="2016-06-07T21:06:00"/>
    <d v="2016-05-08T21:35:08"/>
    <n v="2016"/>
    <n v="0"/>
  </r>
  <r>
    <n v="2504"/>
    <s v="Halal Restaurant and Internet Cafe"/>
    <s v="Halal Restaurant and Internet Cafe 20 percent of profits will go to building masjids."/>
    <x v="19"/>
    <n v="0"/>
    <x v="2"/>
    <s v="US"/>
    <x v="0"/>
    <n v="1416014534"/>
    <n v="1413418934"/>
    <b v="0"/>
    <n v="0"/>
    <b v="0"/>
    <s v="food"/>
    <x v="34"/>
    <d v="2014-11-15T01:22:14"/>
    <d v="2014-10-16T00:22:14"/>
    <n v="2014"/>
    <n v="0"/>
  </r>
  <r>
    <n v="2505"/>
    <s v="PASTATUTION"/>
    <s v="PASTATUTION- The act or practice of engaging in Pasta Making for money.  _x000a__x000a_Help us get the Arcobaleno Pasta Extruder!"/>
    <x v="39"/>
    <n v="0"/>
    <x v="2"/>
    <s v="US"/>
    <x v="0"/>
    <n v="1426292416"/>
    <n v="1423704016"/>
    <b v="0"/>
    <n v="0"/>
    <b v="0"/>
    <s v="food"/>
    <x v="34"/>
    <d v="2015-03-14T00:20:16"/>
    <d v="2015-02-12T01:20:16"/>
    <n v="2015"/>
    <n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x v="1"/>
    <n v="1443906000"/>
    <n v="1441955269"/>
    <b v="0"/>
    <n v="2"/>
    <b v="0"/>
    <s v="food"/>
    <x v="34"/>
    <d v="2015-10-03T21:00:00"/>
    <d v="2015-09-11T07:07:49"/>
    <n v="2015"/>
    <n v="1"/>
  </r>
  <r>
    <n v="2507"/>
    <s v="Help Cafe Talavera get a New Kitchen!"/>
    <s v="Unique dishes for a unique city!."/>
    <x v="350"/>
    <n v="0"/>
    <x v="2"/>
    <s v="US"/>
    <x v="0"/>
    <n v="1431308704"/>
    <n v="1428716704"/>
    <b v="0"/>
    <n v="0"/>
    <b v="0"/>
    <s v="food"/>
    <x v="34"/>
    <d v="2015-05-11T01:45:04"/>
    <d v="2015-04-11T01:45:04"/>
    <n v="2015"/>
    <n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x v="0"/>
    <n v="1408056634"/>
    <n v="1405464634"/>
    <b v="0"/>
    <n v="0"/>
    <b v="0"/>
    <s v="food"/>
    <x v="34"/>
    <d v="2014-08-14T22:50:34"/>
    <d v="2014-07-15T22:50:34"/>
    <n v="2014"/>
    <n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x v="1"/>
    <n v="1429554349"/>
    <n v="1424719549"/>
    <b v="0"/>
    <n v="28"/>
    <b v="0"/>
    <s v="food"/>
    <x v="34"/>
    <d v="2015-04-20T18:25:49"/>
    <d v="2015-02-23T19:25:49"/>
    <n v="2015"/>
    <n v="1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x v="0"/>
    <n v="1431647772"/>
    <n v="1426463772"/>
    <b v="0"/>
    <n v="2"/>
    <b v="0"/>
    <s v="food"/>
    <x v="34"/>
    <d v="2015-05-14T23:56:12"/>
    <d v="2015-03-15T23:56:12"/>
    <n v="2015"/>
    <n v="0"/>
  </r>
  <r>
    <n v="2511"/>
    <s v="loluli's"/>
    <s v="Fresh Fast Food. A bbq ramen bar thats healthy, tasty and made to order right in front of your eyes....... From flame to bowl"/>
    <x v="57"/>
    <n v="0"/>
    <x v="2"/>
    <s v="GB"/>
    <x v="1"/>
    <n v="1454323413"/>
    <n v="1451731413"/>
    <b v="0"/>
    <n v="0"/>
    <b v="0"/>
    <s v="food"/>
    <x v="34"/>
    <d v="2016-02-01T10:43:33"/>
    <d v="2016-01-02T10:43:33"/>
    <n v="2016"/>
    <n v="0"/>
  </r>
  <r>
    <n v="2512"/>
    <s v="Somethin' Tasty"/>
    <s v="Somethin' Tasty is a unique coffee, pastry &amp; retail store. We consign from all local sources: pottery, glass &amp; art."/>
    <x v="146"/>
    <n v="0"/>
    <x v="2"/>
    <s v="US"/>
    <x v="0"/>
    <n v="1418504561"/>
    <n v="1417208561"/>
    <b v="0"/>
    <n v="0"/>
    <b v="0"/>
    <s v="food"/>
    <x v="34"/>
    <d v="2014-12-13T21:02:41"/>
    <d v="2014-11-28T21:02:41"/>
    <n v="2014"/>
    <n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x v="3"/>
    <n v="1488067789"/>
    <n v="1482883789"/>
    <b v="0"/>
    <n v="0"/>
    <b v="0"/>
    <s v="food"/>
    <x v="34"/>
    <d v="2017-02-26T00:09:49"/>
    <d v="2016-12-28T00:09:49"/>
    <n v="2016"/>
    <n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x v="0"/>
    <n v="1408526477"/>
    <n v="1407057677"/>
    <b v="0"/>
    <n v="4"/>
    <b v="0"/>
    <s v="food"/>
    <x v="34"/>
    <d v="2014-08-20T09:21:17"/>
    <d v="2014-08-03T09:21:17"/>
    <n v="2014"/>
    <n v="2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x v="0"/>
    <n v="1424635753"/>
    <n v="1422043753"/>
    <b v="0"/>
    <n v="12"/>
    <b v="0"/>
    <s v="food"/>
    <x v="34"/>
    <d v="2015-02-22T20:09:13"/>
    <d v="2015-01-23T20:09:13"/>
    <n v="2015"/>
    <n v="19"/>
  </r>
  <r>
    <n v="2516"/>
    <s v="Morning Glory"/>
    <s v="Hi, everyone my name is Alex, and i want to create not just a cafe spot, but a place that gives everyone a nice warm homey feeling."/>
    <x v="29"/>
    <n v="0"/>
    <x v="2"/>
    <s v="US"/>
    <x v="0"/>
    <n v="1417279252"/>
    <n v="1414683652"/>
    <b v="0"/>
    <n v="0"/>
    <b v="0"/>
    <s v="food"/>
    <x v="34"/>
    <d v="2014-11-29T16:40:52"/>
    <d v="2014-10-30T15:40:52"/>
    <n v="2014"/>
    <n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x v="5"/>
    <n v="1426788930"/>
    <n v="1424200530"/>
    <b v="0"/>
    <n v="33"/>
    <b v="0"/>
    <s v="food"/>
    <x v="34"/>
    <d v="2015-03-19T18:15:30"/>
    <d v="2015-02-17T19:15:30"/>
    <n v="2015"/>
    <n v="1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x v="0"/>
    <n v="1415899228"/>
    <n v="1413303628"/>
    <b v="0"/>
    <n v="0"/>
    <b v="0"/>
    <s v="food"/>
    <x v="34"/>
    <d v="2014-11-13T17:20:28"/>
    <d v="2014-10-14T16:20:28"/>
    <n v="2014"/>
    <n v="0"/>
  </r>
  <r>
    <n v="2519"/>
    <s v="Kelli's Kitchen"/>
    <s v="Better than your mom's, better than Cracker Barrel, only at Kelli's Kitchen (all from scratch)."/>
    <x v="60"/>
    <n v="65"/>
    <x v="2"/>
    <s v="US"/>
    <x v="0"/>
    <n v="1405741404"/>
    <n v="1403149404"/>
    <b v="0"/>
    <n v="4"/>
    <b v="0"/>
    <s v="food"/>
    <x v="34"/>
    <d v="2014-07-19T03:43:24"/>
    <d v="2014-06-19T03:43:24"/>
    <n v="2014"/>
    <n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x v="0"/>
    <n v="1476559260"/>
    <n v="1472567085"/>
    <b v="0"/>
    <n v="0"/>
    <b v="0"/>
    <s v="food"/>
    <x v="34"/>
    <d v="2016-10-15T19:21:00"/>
    <d v="2016-08-30T14:24:45"/>
    <n v="2016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x v="0"/>
    <n v="1444778021"/>
    <n v="1442963621"/>
    <b v="0"/>
    <n v="132"/>
    <b v="1"/>
    <s v="music"/>
    <x v="35"/>
    <d v="2015-10-13T23:13:41"/>
    <d v="2015-09-22T23:13:41"/>
    <n v="2015"/>
    <n v="109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x v="0"/>
    <n v="1461336720"/>
    <n v="1459431960"/>
    <b v="0"/>
    <n v="27"/>
    <b v="1"/>
    <s v="music"/>
    <x v="35"/>
    <d v="2016-04-22T14:52:00"/>
    <d v="2016-03-31T13:46:00"/>
    <n v="2016"/>
    <n v="1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x v="0"/>
    <n v="1416270292"/>
    <n v="1413674692"/>
    <b v="0"/>
    <n v="26"/>
    <b v="1"/>
    <s v="music"/>
    <x v="35"/>
    <d v="2014-11-18T00:24:52"/>
    <d v="2014-10-18T23:24:52"/>
    <n v="2014"/>
    <n v="156"/>
  </r>
  <r>
    <n v="2524"/>
    <s v="Les Bostonades' First CD"/>
    <s v="We're bringing some of our favorite music from the past 10 years to disc for the first time ever."/>
    <x v="51"/>
    <n v="7620"/>
    <x v="0"/>
    <s v="US"/>
    <x v="0"/>
    <n v="1419136200"/>
    <n v="1416338557"/>
    <b v="0"/>
    <n v="43"/>
    <b v="1"/>
    <s v="music"/>
    <x v="35"/>
    <d v="2014-12-21T04:30:00"/>
    <d v="2014-11-18T19:22:37"/>
    <n v="2014"/>
    <n v="102"/>
  </r>
  <r>
    <n v="2525"/>
    <s v="Jenny &amp; Rossâ”‚To Sing in Germany"/>
    <s v="Husband and wife operatic team specializing in German opera. Fundraising for an audition tour of Germany."/>
    <x v="6"/>
    <n v="8026"/>
    <x v="0"/>
    <s v="US"/>
    <x v="0"/>
    <n v="1340914571"/>
    <n v="1338322571"/>
    <b v="0"/>
    <n v="80"/>
    <b v="1"/>
    <s v="music"/>
    <x v="35"/>
    <d v="2012-06-28T20:16:11"/>
    <d v="2012-05-29T20:16:11"/>
    <n v="2012"/>
    <n v="10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x v="0"/>
    <n v="1418014740"/>
    <n v="1415585474"/>
    <b v="0"/>
    <n v="33"/>
    <b v="1"/>
    <s v="music"/>
    <x v="35"/>
    <d v="2014-12-08T04:59:00"/>
    <d v="2014-11-10T02:11:14"/>
    <n v="2014"/>
    <n v="113"/>
  </r>
  <r>
    <n v="2527"/>
    <s v="Britten in Song: A Centennial Celebration"/>
    <s v="Five Programs of Benjamin Britten's vocal works featuring over 20 extraordinary vocalists and pianists."/>
    <x v="23"/>
    <n v="4085"/>
    <x v="0"/>
    <s v="US"/>
    <x v="0"/>
    <n v="1382068740"/>
    <n v="1380477691"/>
    <b v="0"/>
    <n v="71"/>
    <b v="1"/>
    <s v="music"/>
    <x v="35"/>
    <d v="2013-10-18T03:59:00"/>
    <d v="2013-09-29T18:01:31"/>
    <n v="2013"/>
    <n v="102"/>
  </r>
  <r>
    <n v="2528"/>
    <s v="Three Voices"/>
    <s v="I've been offered a contract with HatHut to record Feldman's 'Three Voices', which would be my first solo disc. I need your help!"/>
    <x v="23"/>
    <n v="4289.99"/>
    <x v="0"/>
    <s v="GB"/>
    <x v="1"/>
    <n v="1440068400"/>
    <n v="1438459303"/>
    <b v="0"/>
    <n v="81"/>
    <b v="1"/>
    <s v="music"/>
    <x v="35"/>
    <d v="2015-08-20T11:00:00"/>
    <d v="2015-08-01T20:01:43"/>
    <n v="2015"/>
    <n v="107"/>
  </r>
  <r>
    <n v="2529"/>
    <s v="UrbanArias is DC's Contemporary Opera Company"/>
    <s v="Opera. Short. New."/>
    <x v="12"/>
    <n v="6257"/>
    <x v="0"/>
    <s v="US"/>
    <x v="0"/>
    <n v="1332636975"/>
    <n v="1328752575"/>
    <b v="0"/>
    <n v="76"/>
    <b v="1"/>
    <s v="music"/>
    <x v="35"/>
    <d v="2012-03-25T00:56:15"/>
    <d v="2012-02-09T01:56:15"/>
    <n v="2012"/>
    <n v="104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x v="0"/>
    <n v="1429505400"/>
    <n v="1426711505"/>
    <b v="0"/>
    <n v="48"/>
    <b v="1"/>
    <s v="music"/>
    <x v="35"/>
    <d v="2015-04-20T04:50:00"/>
    <d v="2015-03-18T20:45:05"/>
    <n v="2015"/>
    <n v="1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x v="0"/>
    <n v="1439611140"/>
    <n v="1437668354"/>
    <b v="0"/>
    <n v="61"/>
    <b v="1"/>
    <s v="music"/>
    <x v="35"/>
    <d v="2015-08-15T03:59:00"/>
    <d v="2015-07-23T16:19:14"/>
    <n v="2015"/>
    <n v="1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x v="0"/>
    <n v="1345148566"/>
    <n v="1342556566"/>
    <b v="0"/>
    <n v="60"/>
    <b v="1"/>
    <s v="music"/>
    <x v="35"/>
    <d v="2012-08-16T20:22:46"/>
    <d v="2012-07-17T20:22:46"/>
    <n v="2012"/>
    <n v="12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x v="0"/>
    <n v="1362160868"/>
    <n v="1359568911"/>
    <b v="0"/>
    <n v="136"/>
    <b v="1"/>
    <s v="music"/>
    <x v="35"/>
    <d v="2013-03-01T18:01:08"/>
    <d v="2013-01-30T18:01:51"/>
    <n v="2013"/>
    <n v="1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x v="0"/>
    <n v="1262325600"/>
    <n v="1257871712"/>
    <b v="0"/>
    <n v="14"/>
    <b v="1"/>
    <s v="music"/>
    <x v="35"/>
    <d v="2010-01-01T06:00:00"/>
    <d v="2009-11-10T16:48:32"/>
    <n v="2009"/>
    <n v="105"/>
  </r>
  <r>
    <n v="2535"/>
    <s v="Mark Hayes Requiem Recording"/>
    <s v="Mark Hayes: Requiem Recording"/>
    <x v="22"/>
    <n v="20755"/>
    <x v="0"/>
    <s v="US"/>
    <x v="0"/>
    <n v="1417463945"/>
    <n v="1414781945"/>
    <b v="0"/>
    <n v="78"/>
    <b v="1"/>
    <s v="music"/>
    <x v="35"/>
    <d v="2014-12-01T19:59:05"/>
    <d v="2014-10-31T18:59:05"/>
    <n v="2014"/>
    <n v="104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x v="0"/>
    <n v="1375151566"/>
    <n v="1373337166"/>
    <b v="0"/>
    <n v="4"/>
    <b v="1"/>
    <s v="music"/>
    <x v="35"/>
    <d v="2013-07-30T02:32:46"/>
    <d v="2013-07-09T02:32:46"/>
    <n v="2013"/>
    <n v="11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x v="0"/>
    <n v="1312212855"/>
    <n v="1307028855"/>
    <b v="0"/>
    <n v="11"/>
    <b v="1"/>
    <s v="music"/>
    <x v="35"/>
    <d v="2011-08-01T15:34:15"/>
    <d v="2011-06-02T15:34:15"/>
    <n v="2011"/>
    <n v="110"/>
  </r>
  <r>
    <n v="2538"/>
    <s v="Me, Myself and Albinoni"/>
    <s v="I will record 2 of Tomaso Albinoni's concertos for 2 oboes playing both parts myself."/>
    <x v="102"/>
    <n v="20343.169999999998"/>
    <x v="0"/>
    <s v="US"/>
    <x v="0"/>
    <n v="1361681940"/>
    <n v="1359029661"/>
    <b v="0"/>
    <n v="185"/>
    <b v="1"/>
    <s v="music"/>
    <x v="35"/>
    <d v="2013-02-24T04:59:00"/>
    <d v="2013-01-24T12:14:21"/>
    <n v="2013"/>
    <n v="113"/>
  </r>
  <r>
    <n v="2539"/>
    <s v="The Flying Gambas"/>
    <s v="Help ABS Academy musicians get their cellos, gambas, &amp; contrabasses to San Francisco by supporting their instruments' travel."/>
    <x v="3"/>
    <n v="10025"/>
    <x v="0"/>
    <s v="US"/>
    <x v="0"/>
    <n v="1422913152"/>
    <n v="1417729152"/>
    <b v="0"/>
    <n v="59"/>
    <b v="1"/>
    <s v="music"/>
    <x v="35"/>
    <d v="2015-02-02T21:39:12"/>
    <d v="2014-12-04T21:39:12"/>
    <n v="2014"/>
    <n v="10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x v="0"/>
    <n v="1319904721"/>
    <n v="1314720721"/>
    <b v="0"/>
    <n v="27"/>
    <b v="1"/>
    <s v="music"/>
    <x v="35"/>
    <d v="2011-10-29T16:12:01"/>
    <d v="2011-08-30T16:12:01"/>
    <n v="2011"/>
    <n v="103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x v="1"/>
    <n v="1380192418"/>
    <n v="1375008418"/>
    <b v="0"/>
    <n v="63"/>
    <b v="1"/>
    <s v="music"/>
    <x v="35"/>
    <d v="2013-09-26T10:46:58"/>
    <d v="2013-07-28T10:46:58"/>
    <n v="2013"/>
    <n v="107"/>
  </r>
  <r>
    <n v="2542"/>
    <s v="Classical Music by Marquita"/>
    <s v="Marquita Renee Ntim records her first Classical Album, complete with her playing the viola, cello and singing opera."/>
    <x v="176"/>
    <n v="725"/>
    <x v="0"/>
    <s v="US"/>
    <x v="0"/>
    <n v="1380599940"/>
    <n v="1377252857"/>
    <b v="0"/>
    <n v="13"/>
    <b v="1"/>
    <s v="music"/>
    <x v="35"/>
    <d v="2013-10-01T03:59:00"/>
    <d v="2013-08-23T10:14:17"/>
    <n v="2013"/>
    <n v="10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x v="0"/>
    <n v="1293937200"/>
    <n v="1291257298"/>
    <b v="0"/>
    <n v="13"/>
    <b v="1"/>
    <s v="music"/>
    <x v="35"/>
    <d v="2011-01-02T03:00:00"/>
    <d v="2010-12-02T02:34:58"/>
    <n v="2010"/>
    <n v="156"/>
  </r>
  <r>
    <n v="2544"/>
    <s v="Singing City Children's Choir"/>
    <s v="Bringing choral music and performance opportunities to under-served youth in West Philadelphia"/>
    <x v="10"/>
    <n v="5041"/>
    <x v="0"/>
    <s v="US"/>
    <x v="0"/>
    <n v="1341750569"/>
    <n v="1339158569"/>
    <b v="0"/>
    <n v="57"/>
    <b v="1"/>
    <s v="music"/>
    <x v="35"/>
    <d v="2012-07-08T12:29:29"/>
    <d v="2012-06-08T12:29:29"/>
    <n v="2012"/>
    <n v="10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x v="0"/>
    <n v="1424997000"/>
    <n v="1421983138"/>
    <b v="0"/>
    <n v="61"/>
    <b v="1"/>
    <s v="music"/>
    <x v="35"/>
    <d v="2015-02-27T00:30:00"/>
    <d v="2015-01-23T03:18:58"/>
    <n v="2015"/>
    <n v="19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x v="0"/>
    <n v="1380949200"/>
    <n v="1378586179"/>
    <b v="0"/>
    <n v="65"/>
    <b v="1"/>
    <s v="music"/>
    <x v="35"/>
    <d v="2013-10-05T05:00:00"/>
    <d v="2013-09-07T20:36:19"/>
    <n v="2013"/>
    <n v="112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x v="0"/>
    <n v="1333560803"/>
    <n v="1330972403"/>
    <b v="0"/>
    <n v="134"/>
    <b v="1"/>
    <s v="music"/>
    <x v="35"/>
    <d v="2012-04-04T17:33:23"/>
    <d v="2012-03-05T18:33:23"/>
    <n v="2012"/>
    <n v="12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x v="3"/>
    <n v="1475209620"/>
    <n v="1473087637"/>
    <b v="0"/>
    <n v="37"/>
    <b v="1"/>
    <s v="music"/>
    <x v="35"/>
    <d v="2016-09-30T04:27:00"/>
    <d v="2016-09-05T15:00:37"/>
    <n v="2016"/>
    <n v="10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x v="1"/>
    <n v="1370019600"/>
    <n v="1366999870"/>
    <b v="0"/>
    <n v="37"/>
    <b v="1"/>
    <s v="music"/>
    <x v="35"/>
    <d v="2013-05-31T17:00:00"/>
    <d v="2013-04-26T18:11:10"/>
    <n v="2013"/>
    <n v="103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x v="0"/>
    <n v="1444276740"/>
    <n v="1439392406"/>
    <b v="0"/>
    <n v="150"/>
    <b v="1"/>
    <s v="music"/>
    <x v="35"/>
    <d v="2015-10-08T03:59:00"/>
    <d v="2015-08-12T15:13:26"/>
    <n v="2015"/>
    <n v="101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x v="0"/>
    <n v="1332362880"/>
    <n v="1329890585"/>
    <b v="0"/>
    <n v="56"/>
    <b v="1"/>
    <s v="music"/>
    <x v="35"/>
    <d v="2012-03-21T20:48:00"/>
    <d v="2012-02-22T06:03:05"/>
    <n v="2012"/>
    <n v="103"/>
  </r>
  <r>
    <n v="2552"/>
    <s v="DAVID, The Oratorio"/>
    <s v="World Premiere of a new oratorio with chorus, soloists, and orchestra, based on the Old Testament king and prophet, DAVID"/>
    <x v="9"/>
    <n v="3195"/>
    <x v="0"/>
    <s v="US"/>
    <x v="0"/>
    <n v="1488741981"/>
    <n v="1486149981"/>
    <b v="0"/>
    <n v="18"/>
    <b v="1"/>
    <s v="music"/>
    <x v="35"/>
    <d v="2017-03-05T19:26:21"/>
    <d v="2017-02-03T19:26:21"/>
    <n v="2017"/>
    <n v="107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x v="0"/>
    <n v="1348202807"/>
    <n v="1343018807"/>
    <b v="0"/>
    <n v="60"/>
    <b v="1"/>
    <s v="music"/>
    <x v="35"/>
    <d v="2012-09-21T04:46:47"/>
    <d v="2012-07-23T04:46:47"/>
    <n v="2012"/>
    <n v="156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x v="0"/>
    <n v="1433131140"/>
    <n v="1430445163"/>
    <b v="0"/>
    <n v="67"/>
    <b v="1"/>
    <s v="music"/>
    <x v="35"/>
    <d v="2015-06-01T03:59:00"/>
    <d v="2015-05-01T01:52:43"/>
    <n v="2015"/>
    <n v="123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x v="0"/>
    <n v="1338219793"/>
    <n v="1335541393"/>
    <b v="0"/>
    <n v="35"/>
    <b v="1"/>
    <s v="music"/>
    <x v="35"/>
    <d v="2012-05-28T15:43:13"/>
    <d v="2012-04-27T15:43:13"/>
    <n v="2012"/>
    <n v="107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x v="0"/>
    <n v="1356392857"/>
    <n v="1352504857"/>
    <b v="0"/>
    <n v="34"/>
    <b v="1"/>
    <s v="music"/>
    <x v="35"/>
    <d v="2012-12-24T23:47:37"/>
    <d v="2012-11-09T23:47:37"/>
    <n v="2012"/>
    <n v="106"/>
  </r>
  <r>
    <n v="2557"/>
    <s v="European Tour"/>
    <s v="Raising money for our concert tour of Switzerland and Germany in June/July 2014"/>
    <x v="42"/>
    <n v="1066"/>
    <x v="0"/>
    <s v="GB"/>
    <x v="1"/>
    <n v="1400176386"/>
    <n v="1397584386"/>
    <b v="0"/>
    <n v="36"/>
    <b v="1"/>
    <s v="music"/>
    <x v="35"/>
    <d v="2014-05-15T17:53:06"/>
    <d v="2014-04-15T17:53:06"/>
    <n v="2014"/>
    <n v="118"/>
  </r>
  <r>
    <n v="2558"/>
    <s v="Hopkins Sinfonia 2015 Season"/>
    <s v="The Hopkins Sinfonia is looking for your support to run our 2015 Season made up of five concerts."/>
    <x v="21"/>
    <n v="1361"/>
    <x v="0"/>
    <s v="AU"/>
    <x v="2"/>
    <n v="1430488740"/>
    <n v="1427747906"/>
    <b v="0"/>
    <n v="18"/>
    <b v="1"/>
    <s v="music"/>
    <x v="35"/>
    <d v="2015-05-01T13:59:00"/>
    <d v="2015-03-30T20:38:26"/>
    <n v="2015"/>
    <n v="109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x v="0"/>
    <n v="1321385820"/>
    <n v="1318539484"/>
    <b v="0"/>
    <n v="25"/>
    <b v="1"/>
    <s v="music"/>
    <x v="35"/>
    <d v="2011-11-15T19:37:00"/>
    <d v="2011-10-13T20:58:04"/>
    <n v="2011"/>
    <n v="111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x v="1"/>
    <n v="1425682174"/>
    <n v="1423090174"/>
    <b v="0"/>
    <n v="21"/>
    <b v="1"/>
    <s v="music"/>
    <x v="35"/>
    <d v="2015-03-06T22:49:34"/>
    <d v="2015-02-04T22:49:34"/>
    <n v="2015"/>
    <n v="10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x v="5"/>
    <n v="1444740089"/>
    <n v="1442148089"/>
    <b v="0"/>
    <n v="0"/>
    <b v="0"/>
    <s v="food"/>
    <x v="19"/>
    <d v="2015-10-13T12:41:29"/>
    <d v="2015-09-13T12:41:29"/>
    <n v="2015"/>
    <n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x v="3"/>
    <n v="1476189339"/>
    <n v="1471005339"/>
    <b v="0"/>
    <n v="3"/>
    <b v="0"/>
    <s v="food"/>
    <x v="19"/>
    <d v="2016-10-11T12:35:39"/>
    <d v="2016-08-12T12:35:39"/>
    <n v="2016"/>
    <n v="1"/>
  </r>
  <r>
    <n v="2563"/>
    <s v="Phoenix Pearl Boba Tea Truck (Canceled)"/>
    <s v="Michigan based bubble tea and specialty ice cream food truck"/>
    <x v="22"/>
    <n v="0"/>
    <x v="1"/>
    <s v="US"/>
    <x v="0"/>
    <n v="1438226451"/>
    <n v="1433042451"/>
    <b v="0"/>
    <n v="0"/>
    <b v="0"/>
    <s v="food"/>
    <x v="19"/>
    <d v="2015-07-30T03:20:51"/>
    <d v="2015-05-31T03:20:51"/>
    <n v="2015"/>
    <n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x v="5"/>
    <n v="1406854699"/>
    <n v="1404262699"/>
    <b v="0"/>
    <n v="0"/>
    <b v="0"/>
    <s v="food"/>
    <x v="19"/>
    <d v="2014-08-01T00:58:19"/>
    <d v="2014-07-02T00:58:19"/>
    <n v="2014"/>
    <n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x v="0"/>
    <n v="1462827000"/>
    <n v="1457710589"/>
    <b v="0"/>
    <n v="1"/>
    <b v="0"/>
    <s v="food"/>
    <x v="19"/>
    <d v="2016-05-09T20:50:00"/>
    <d v="2016-03-11T15:36:29"/>
    <n v="2016"/>
    <n v="1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x v="0"/>
    <n v="1408663948"/>
    <n v="1406071948"/>
    <b v="0"/>
    <n v="0"/>
    <b v="0"/>
    <s v="food"/>
    <x v="19"/>
    <d v="2014-08-21T23:32:28"/>
    <d v="2014-07-22T23:32:28"/>
    <n v="2014"/>
    <n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x v="0"/>
    <n v="1429823138"/>
    <n v="1427231138"/>
    <b v="0"/>
    <n v="2"/>
    <b v="0"/>
    <s v="food"/>
    <x v="19"/>
    <d v="2015-04-23T21:05:38"/>
    <d v="2015-03-24T21:05:38"/>
    <n v="2015"/>
    <n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x v="1"/>
    <n v="1472745594"/>
    <n v="1470153594"/>
    <b v="0"/>
    <n v="1"/>
    <b v="0"/>
    <s v="food"/>
    <x v="19"/>
    <d v="2016-09-01T15:59:54"/>
    <d v="2016-08-02T15:59:54"/>
    <n v="2016"/>
    <n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x v="0"/>
    <n v="1442457112"/>
    <n v="1439865112"/>
    <b v="0"/>
    <n v="2"/>
    <b v="0"/>
    <s v="food"/>
    <x v="19"/>
    <d v="2015-09-17T02:31:52"/>
    <d v="2015-08-18T02:31:52"/>
    <n v="2015"/>
    <n v="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x v="0"/>
    <n v="1486590035"/>
    <n v="1483998035"/>
    <b v="0"/>
    <n v="2"/>
    <b v="0"/>
    <s v="food"/>
    <x v="19"/>
    <d v="2017-02-08T21:40:35"/>
    <d v="2017-01-09T21:40:35"/>
    <n v="2017"/>
    <n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x v="2"/>
    <n v="1463645521"/>
    <n v="1458461521"/>
    <b v="0"/>
    <n v="4"/>
    <b v="0"/>
    <s v="food"/>
    <x v="19"/>
    <d v="2016-05-19T08:12:01"/>
    <d v="2016-03-20T08:12:01"/>
    <n v="2016"/>
    <n v="0"/>
  </r>
  <r>
    <n v="2572"/>
    <s v="A Dream of Naughty Nachos (Canceled)"/>
    <s v="Mesquite smoked brisket nachos, food truck style, with homemade salsa to make your taste buds dance."/>
    <x v="11"/>
    <n v="0"/>
    <x v="1"/>
    <s v="US"/>
    <x v="0"/>
    <n v="1428893517"/>
    <n v="1426301517"/>
    <b v="0"/>
    <n v="0"/>
    <b v="0"/>
    <s v="food"/>
    <x v="19"/>
    <d v="2015-04-13T02:51:57"/>
    <d v="2015-03-14T02:51:57"/>
    <n v="2015"/>
    <n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x v="0"/>
    <n v="1408803149"/>
    <n v="1404915149"/>
    <b v="0"/>
    <n v="0"/>
    <b v="0"/>
    <s v="food"/>
    <x v="19"/>
    <d v="2014-08-23T14:12:29"/>
    <d v="2014-07-09T14:12:29"/>
    <n v="2014"/>
    <n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x v="0"/>
    <n v="1463600945"/>
    <n v="1461786545"/>
    <b v="0"/>
    <n v="0"/>
    <b v="0"/>
    <s v="food"/>
    <x v="19"/>
    <d v="2016-05-18T19:49:05"/>
    <d v="2016-04-27T19:49:05"/>
    <n v="2016"/>
    <n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x v="0"/>
    <n v="1421030194"/>
    <n v="1418438194"/>
    <b v="0"/>
    <n v="0"/>
    <b v="0"/>
    <s v="food"/>
    <x v="19"/>
    <d v="2015-01-12T02:36:34"/>
    <d v="2014-12-13T02:36:34"/>
    <n v="2014"/>
    <n v="0"/>
  </r>
  <r>
    <n v="2576"/>
    <s v="2 Go Fast Food (Canceled)"/>
    <s v="A New Twist with an American and Philippine fast food Mobile Trailer."/>
    <x v="3"/>
    <n v="0"/>
    <x v="1"/>
    <s v="US"/>
    <x v="0"/>
    <n v="1428707647"/>
    <n v="1424823247"/>
    <b v="0"/>
    <n v="0"/>
    <b v="0"/>
    <s v="food"/>
    <x v="19"/>
    <d v="2015-04-10T23:14:07"/>
    <d v="2015-02-25T00:14:07"/>
    <n v="2015"/>
    <n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x v="0"/>
    <n v="1407181297"/>
    <n v="1405021297"/>
    <b v="0"/>
    <n v="0"/>
    <b v="0"/>
    <s v="food"/>
    <x v="19"/>
    <d v="2014-08-04T19:41:37"/>
    <d v="2014-07-10T19:41:37"/>
    <n v="2014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x v="0"/>
    <n v="1444410000"/>
    <n v="1440203579"/>
    <b v="0"/>
    <n v="0"/>
    <b v="0"/>
    <s v="food"/>
    <x v="19"/>
    <d v="2015-10-09T17:00:00"/>
    <d v="2015-08-22T00:32:59"/>
    <n v="2015"/>
    <n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x v="0"/>
    <n v="1410810903"/>
    <n v="1405626903"/>
    <b v="0"/>
    <n v="12"/>
    <b v="0"/>
    <s v="food"/>
    <x v="19"/>
    <d v="2014-09-15T19:55:03"/>
    <d v="2014-07-17T19:55:03"/>
    <n v="2014"/>
    <n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x v="0"/>
    <n v="1431745200"/>
    <n v="1429170603"/>
    <b v="0"/>
    <n v="2"/>
    <b v="0"/>
    <s v="food"/>
    <x v="19"/>
    <d v="2015-05-16T03:00:00"/>
    <d v="2015-04-16T07:50:03"/>
    <n v="2015"/>
    <n v="1"/>
  </r>
  <r>
    <n v="2581"/>
    <s v="A Flying Sausage Food Truck"/>
    <s v="Creating a Food Truck to bring gourmet sausage sliders to Jacksonville, FL for breakfast, lunch, and special events."/>
    <x v="10"/>
    <n v="530"/>
    <x v="2"/>
    <s v="US"/>
    <x v="0"/>
    <n v="1447689898"/>
    <n v="1445094298"/>
    <b v="0"/>
    <n v="11"/>
    <b v="0"/>
    <s v="food"/>
    <x v="19"/>
    <d v="2015-11-16T16:04:58"/>
    <d v="2015-10-17T15:04:58"/>
    <n v="2015"/>
    <n v="11"/>
  </r>
  <r>
    <n v="2582"/>
    <s v="Drunken Wings"/>
    <s v="The place where chicken meets liquor for the first time!"/>
    <x v="161"/>
    <n v="1"/>
    <x v="2"/>
    <s v="US"/>
    <x v="0"/>
    <n v="1477784634"/>
    <n v="1475192634"/>
    <b v="0"/>
    <n v="1"/>
    <b v="0"/>
    <s v="food"/>
    <x v="19"/>
    <d v="2016-10-29T23:43:54"/>
    <d v="2016-09-29T23:43:54"/>
    <n v="2016"/>
    <n v="0"/>
  </r>
  <r>
    <n v="2583"/>
    <s v="Crazy Daisy Food Truck"/>
    <s v="Crazy Daisy will become the newest member of the food truck distributors in Kansas City, Missouri."/>
    <x v="28"/>
    <n v="5"/>
    <x v="2"/>
    <s v="US"/>
    <x v="0"/>
    <n v="1426526880"/>
    <n v="1421346480"/>
    <b v="0"/>
    <n v="5"/>
    <b v="0"/>
    <s v="food"/>
    <x v="19"/>
    <d v="2015-03-16T17:28:00"/>
    <d v="2015-01-15T18:28:00"/>
    <n v="2015"/>
    <n v="1"/>
  </r>
  <r>
    <n v="2584"/>
    <s v="Culinary Arts Food Truck Style"/>
    <s v="Bringing quality food to the masses using local premium ingredients, but at a food truck price!"/>
    <x v="3"/>
    <n v="0"/>
    <x v="2"/>
    <s v="US"/>
    <x v="0"/>
    <n v="1434341369"/>
    <n v="1431749369"/>
    <b v="0"/>
    <n v="0"/>
    <b v="0"/>
    <s v="food"/>
    <x v="19"/>
    <d v="2015-06-15T04:09:29"/>
    <d v="2015-05-16T04:09:29"/>
    <n v="2015"/>
    <n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x v="0"/>
    <n v="1404601632"/>
    <n v="1402009632"/>
    <b v="0"/>
    <n v="1"/>
    <b v="0"/>
    <s v="food"/>
    <x v="19"/>
    <d v="2014-07-05T23:07:12"/>
    <d v="2014-06-05T23:07:12"/>
    <n v="2014"/>
    <n v="0"/>
  </r>
  <r>
    <n v="2586"/>
    <s v="Inspire Healthy Eating"/>
    <s v="I would like to bring fresh salad and food to the streets of London at a reasonable price."/>
    <x v="9"/>
    <n v="5"/>
    <x v="2"/>
    <s v="GB"/>
    <x v="1"/>
    <n v="1451030136"/>
    <n v="1448438136"/>
    <b v="0"/>
    <n v="1"/>
    <b v="0"/>
    <s v="food"/>
    <x v="19"/>
    <d v="2015-12-25T07:55:36"/>
    <d v="2015-11-25T07:55:36"/>
    <n v="2015"/>
    <n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x v="0"/>
    <n v="1451491953"/>
    <n v="1448899953"/>
    <b v="0"/>
    <n v="6"/>
    <b v="0"/>
    <s v="food"/>
    <x v="19"/>
    <d v="2015-12-30T16:12:33"/>
    <d v="2015-11-30T16:12:33"/>
    <n v="2015"/>
    <n v="2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x v="0"/>
    <n v="1427807640"/>
    <n v="1423325626"/>
    <b v="0"/>
    <n v="8"/>
    <b v="0"/>
    <s v="food"/>
    <x v="19"/>
    <d v="2015-03-31T13:14:00"/>
    <d v="2015-02-07T16:13:46"/>
    <n v="2015"/>
    <n v="4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x v="7"/>
    <n v="1458733927"/>
    <n v="1456145527"/>
    <b v="0"/>
    <n v="1"/>
    <b v="0"/>
    <s v="food"/>
    <x v="19"/>
    <d v="2016-03-23T11:52:07"/>
    <d v="2016-02-22T12:52:07"/>
    <n v="2016"/>
    <n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x v="2"/>
    <n v="1453817297"/>
    <n v="1453212497"/>
    <b v="0"/>
    <n v="0"/>
    <b v="0"/>
    <s v="food"/>
    <x v="19"/>
    <d v="2016-01-26T14:08:17"/>
    <d v="2016-01-19T14:08:17"/>
    <n v="2016"/>
    <n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x v="0"/>
    <n v="1457901924"/>
    <n v="1452721524"/>
    <b v="0"/>
    <n v="2"/>
    <b v="0"/>
    <s v="food"/>
    <x v="19"/>
    <d v="2016-03-13T20:45:24"/>
    <d v="2016-01-13T21:45:24"/>
    <n v="2016"/>
    <n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x v="0"/>
    <n v="1412536421"/>
    <n v="1409944421"/>
    <b v="0"/>
    <n v="1"/>
    <b v="0"/>
    <s v="food"/>
    <x v="19"/>
    <d v="2014-10-05T19:13:41"/>
    <d v="2014-09-05T19:13:41"/>
    <n v="2014"/>
    <n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x v="0"/>
    <n v="1429993026"/>
    <n v="1427401026"/>
    <b v="0"/>
    <n v="0"/>
    <b v="0"/>
    <s v="food"/>
    <x v="19"/>
    <d v="2015-04-25T20:17:06"/>
    <d v="2015-03-26T20:17:06"/>
    <n v="2015"/>
    <n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x v="0"/>
    <n v="1407453228"/>
    <n v="1404861228"/>
    <b v="0"/>
    <n v="1"/>
    <b v="0"/>
    <s v="food"/>
    <x v="19"/>
    <d v="2014-08-07T23:13:48"/>
    <d v="2014-07-08T23:13:48"/>
    <n v="2014"/>
    <n v="0"/>
  </r>
  <r>
    <n v="2595"/>
    <s v="Food Truck for Little Fox Bakery"/>
    <s v="Looking to put the best baked goods in Bowling Green on wheels"/>
    <x v="36"/>
    <n v="1825"/>
    <x v="2"/>
    <s v="US"/>
    <x v="0"/>
    <n v="1487915500"/>
    <n v="1485323500"/>
    <b v="0"/>
    <n v="19"/>
    <b v="0"/>
    <s v="food"/>
    <x v="19"/>
    <d v="2017-02-24T05:51:40"/>
    <d v="2017-01-25T05:51:40"/>
    <n v="2017"/>
    <n v="1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x v="5"/>
    <n v="1407427009"/>
    <n v="1404835009"/>
    <b v="0"/>
    <n v="27"/>
    <b v="0"/>
    <s v="food"/>
    <x v="19"/>
    <d v="2014-08-07T15:56:49"/>
    <d v="2014-07-08T15:56:49"/>
    <n v="2014"/>
    <n v="24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x v="1"/>
    <n v="1466323917"/>
    <n v="1463731917"/>
    <b v="0"/>
    <n v="7"/>
    <b v="0"/>
    <s v="food"/>
    <x v="19"/>
    <d v="2016-06-19T08:11:57"/>
    <d v="2016-05-20T08:11:57"/>
    <n v="2016"/>
    <n v="6"/>
  </r>
  <r>
    <n v="2598"/>
    <s v="Rovin' Okie's Fried Pies gourmet southern fried pies."/>
    <s v="I'm ready to make Tulsa happy and aware that love and kindness go hand in hand with good food!"/>
    <x v="9"/>
    <n v="1170"/>
    <x v="2"/>
    <s v="US"/>
    <x v="0"/>
    <n v="1443039001"/>
    <n v="1440447001"/>
    <b v="0"/>
    <n v="14"/>
    <b v="0"/>
    <s v="food"/>
    <x v="19"/>
    <d v="2015-09-23T20:10:01"/>
    <d v="2015-08-24T20:10:01"/>
    <n v="2015"/>
    <n v="39"/>
  </r>
  <r>
    <n v="2599"/>
    <s v="Empty Ramekins Catering Group"/>
    <s v="The Empty Ramekins Catering Group is looking for your help to start up in Miami Florida!!!!"/>
    <x v="354"/>
    <n v="90"/>
    <x v="2"/>
    <s v="US"/>
    <x v="0"/>
    <n v="1407089147"/>
    <n v="1403201147"/>
    <b v="0"/>
    <n v="5"/>
    <b v="0"/>
    <s v="food"/>
    <x v="19"/>
    <d v="2014-08-03T18:05:47"/>
    <d v="2014-06-19T18:05:47"/>
    <n v="2014"/>
    <n v="1"/>
  </r>
  <r>
    <n v="2600"/>
    <s v="Help Buttz Return From the Ashes"/>
    <s v="On Sunday November 8, 2015 our food truck burned to the ground. Please help us get rebuilt."/>
    <x v="63"/>
    <n v="3466"/>
    <x v="2"/>
    <s v="US"/>
    <x v="0"/>
    <n v="1458938200"/>
    <n v="1453757800"/>
    <b v="0"/>
    <n v="30"/>
    <b v="0"/>
    <s v="food"/>
    <x v="19"/>
    <d v="2016-03-25T20:36:40"/>
    <d v="2016-01-25T21:36:40"/>
    <n v="2016"/>
    <n v="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x v="0"/>
    <n v="1347508740"/>
    <n v="1346276349"/>
    <b v="1"/>
    <n v="151"/>
    <b v="1"/>
    <s v="technology"/>
    <x v="36"/>
    <d v="2012-09-13T03:59:00"/>
    <d v="2012-08-29T21:39:09"/>
    <n v="2012"/>
    <n v="661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x v="0"/>
    <n v="1415827200"/>
    <n v="1412358968"/>
    <b v="1"/>
    <n v="489"/>
    <b v="1"/>
    <s v="technology"/>
    <x v="36"/>
    <d v="2014-11-12T21:20:00"/>
    <d v="2014-10-03T17:56:08"/>
    <n v="2014"/>
    <n v="326"/>
  </r>
  <r>
    <n v="2603"/>
    <s v="Manned Mock Mars Mission"/>
    <s v="I will be building a mock space station and simulate living on Mars for two weeks."/>
    <x v="257"/>
    <n v="1776"/>
    <x v="0"/>
    <s v="US"/>
    <x v="0"/>
    <n v="1387835654"/>
    <n v="1386626054"/>
    <b v="1"/>
    <n v="50"/>
    <b v="1"/>
    <s v="technology"/>
    <x v="36"/>
    <d v="2013-12-23T21:54:14"/>
    <d v="2013-12-09T21:54:14"/>
    <n v="2013"/>
    <n v="101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x v="0"/>
    <n v="1335662023"/>
    <n v="1333070023"/>
    <b v="1"/>
    <n v="321"/>
    <b v="1"/>
    <s v="technology"/>
    <x v="36"/>
    <d v="2012-04-29T01:13:43"/>
    <d v="2012-03-30T01:13:43"/>
    <n v="2012"/>
    <n v="1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x v="0"/>
    <n v="1466168390"/>
    <n v="1463576390"/>
    <b v="1"/>
    <n v="1762"/>
    <b v="1"/>
    <s v="technology"/>
    <x v="36"/>
    <d v="2016-06-17T12:59:50"/>
    <d v="2016-05-18T12:59:50"/>
    <n v="2016"/>
    <n v="107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x v="0"/>
    <n v="1398791182"/>
    <n v="1396026382"/>
    <b v="1"/>
    <n v="385"/>
    <b v="1"/>
    <s v="technology"/>
    <x v="36"/>
    <d v="2014-04-29T17:06:22"/>
    <d v="2014-03-28T17:06:22"/>
    <n v="2014"/>
    <n v="11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x v="0"/>
    <n v="1439344800"/>
    <n v="1435611572"/>
    <b v="1"/>
    <n v="398"/>
    <b v="1"/>
    <s v="technology"/>
    <x v="36"/>
    <d v="2015-08-12T02:00:00"/>
    <d v="2015-06-29T20:59:32"/>
    <n v="2015"/>
    <n v="408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x v="0"/>
    <n v="1489536000"/>
    <n v="1485976468"/>
    <b v="1"/>
    <n v="304"/>
    <b v="1"/>
    <s v="technology"/>
    <x v="36"/>
    <d v="2017-03-15T00:00:00"/>
    <d v="2017-02-01T19:14:28"/>
    <n v="2017"/>
    <n v="224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x v="0"/>
    <n v="1342330951"/>
    <n v="1339738951"/>
    <b v="1"/>
    <n v="676"/>
    <b v="1"/>
    <s v="technology"/>
    <x v="36"/>
    <d v="2012-07-15T05:42:31"/>
    <d v="2012-06-15T05:42:31"/>
    <n v="2012"/>
    <n v="304"/>
  </r>
  <r>
    <n v="2610"/>
    <s v="Restore the Pluto Discovery Telescope"/>
    <s v="Preserve the telescope that Clyde Tombaugh used to discover Pluto for generations to come!"/>
    <x v="355"/>
    <n v="32172.66"/>
    <x v="0"/>
    <s v="US"/>
    <x v="0"/>
    <n v="1471849140"/>
    <n v="1468444125"/>
    <b v="1"/>
    <n v="577"/>
    <b v="1"/>
    <s v="technology"/>
    <x v="36"/>
    <d v="2016-08-22T06:59:00"/>
    <d v="2016-07-13T21:08:45"/>
    <n v="2016"/>
    <n v="141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x v="3"/>
    <n v="1483397940"/>
    <n v="1480493014"/>
    <b v="1"/>
    <n v="3663"/>
    <b v="1"/>
    <s v="technology"/>
    <x v="36"/>
    <d v="2017-01-02T22:59:00"/>
    <d v="2016-11-30T08:03:34"/>
    <n v="2016"/>
    <n v="279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x v="0"/>
    <n v="1420773970"/>
    <n v="1418095570"/>
    <b v="1"/>
    <n v="294"/>
    <b v="1"/>
    <s v="technology"/>
    <x v="36"/>
    <d v="2015-01-09T03:26:10"/>
    <d v="2014-12-09T03:26:10"/>
    <n v="2014"/>
    <n v="172"/>
  </r>
  <r>
    <n v="2613"/>
    <s v="Earth 360"/>
    <s v="Re-inventing the way we look at our planet by sending 5 cameras to near space to create the first 360 panoramic view of the earth."/>
    <x v="51"/>
    <n v="7576"/>
    <x v="0"/>
    <s v="US"/>
    <x v="0"/>
    <n v="1348256294"/>
    <n v="1345664294"/>
    <b v="1"/>
    <n v="28"/>
    <b v="1"/>
    <s v="technology"/>
    <x v="36"/>
    <d v="2012-09-21T19:38:14"/>
    <d v="2012-08-22T19:38:14"/>
    <n v="2012"/>
    <n v="101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x v="0"/>
    <n v="1398834000"/>
    <n v="1396371612"/>
    <b v="1"/>
    <n v="100"/>
    <b v="1"/>
    <s v="technology"/>
    <x v="36"/>
    <d v="2014-04-30T05:00:00"/>
    <d v="2014-04-01T17:00:12"/>
    <n v="2014"/>
    <n v="10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x v="1"/>
    <n v="1462017600"/>
    <n v="1458820564"/>
    <b v="0"/>
    <n v="72"/>
    <b v="1"/>
    <s v="technology"/>
    <x v="36"/>
    <d v="2016-04-30T12:00:00"/>
    <d v="2016-03-24T11:56:04"/>
    <n v="2016"/>
    <n v="170"/>
  </r>
  <r>
    <n v="2616"/>
    <s v="James Webb Deployable Model"/>
    <s v="Production of variously-sized deployable models of NASA's James Webb Space Telescope to promote hands-on learning."/>
    <x v="31"/>
    <n v="28633.5"/>
    <x v="0"/>
    <s v="US"/>
    <x v="0"/>
    <n v="1440546729"/>
    <n v="1437954729"/>
    <b v="1"/>
    <n v="238"/>
    <b v="1"/>
    <s v="technology"/>
    <x v="36"/>
    <d v="2015-08-25T23:52:09"/>
    <d v="2015-07-26T23:52:09"/>
    <n v="2015"/>
    <n v="115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x v="0"/>
    <n v="1413838751"/>
    <n v="1411246751"/>
    <b v="1"/>
    <n v="159"/>
    <b v="1"/>
    <s v="technology"/>
    <x v="36"/>
    <d v="2014-10-20T20:59:11"/>
    <d v="2014-09-20T20:59:11"/>
    <n v="2014"/>
    <n v="878"/>
  </r>
  <r>
    <n v="2618"/>
    <s v="SPACE ART FEATURING ASTRONAUTS #WeBelieveInAstronauts"/>
    <s v="LTD ED COLLECTIBLE SPACE ART FEAT. ASTRONAUTS"/>
    <x v="36"/>
    <n v="15808"/>
    <x v="0"/>
    <s v="US"/>
    <x v="0"/>
    <n v="1449000061"/>
    <n v="1443812461"/>
    <b v="1"/>
    <n v="77"/>
    <b v="1"/>
    <s v="technology"/>
    <x v="36"/>
    <d v="2015-12-01T20:01:01"/>
    <d v="2015-10-02T19:01:01"/>
    <n v="2015"/>
    <n v="10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x v="0"/>
    <n v="1445598000"/>
    <n v="1443302004"/>
    <b v="1"/>
    <n v="53"/>
    <b v="1"/>
    <s v="technology"/>
    <x v="36"/>
    <d v="2015-10-23T11:00:00"/>
    <d v="2015-09-26T21:13:24"/>
    <n v="2015"/>
    <n v="188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x v="2"/>
    <n v="1444525200"/>
    <n v="1441339242"/>
    <b v="1"/>
    <n v="1251"/>
    <b v="1"/>
    <s v="technology"/>
    <x v="36"/>
    <d v="2015-10-11T01:00:00"/>
    <d v="2015-09-04T04:00:42"/>
    <n v="2015"/>
    <n v="144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x v="0"/>
    <n v="1432230988"/>
    <n v="1429638988"/>
    <b v="1"/>
    <n v="465"/>
    <b v="1"/>
    <s v="technology"/>
    <x v="36"/>
    <d v="2015-05-21T17:56:28"/>
    <d v="2015-04-21T17:56:28"/>
    <n v="2015"/>
    <n v="14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x v="3"/>
    <n v="1483120216"/>
    <n v="1479232216"/>
    <b v="0"/>
    <n v="74"/>
    <b v="1"/>
    <s v="technology"/>
    <x v="36"/>
    <d v="2016-12-30T17:50:16"/>
    <d v="2016-11-15T17:50:16"/>
    <n v="2016"/>
    <n v="131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x v="0"/>
    <n v="1480658966"/>
    <n v="1479449366"/>
    <b v="0"/>
    <n v="62"/>
    <b v="1"/>
    <s v="technology"/>
    <x v="36"/>
    <d v="2016-12-02T06:09:26"/>
    <d v="2016-11-18T06:09:26"/>
    <n v="2016"/>
    <n v="114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x v="0"/>
    <n v="1347530822"/>
    <n v="1345716422"/>
    <b v="0"/>
    <n v="3468"/>
    <b v="1"/>
    <s v="technology"/>
    <x v="36"/>
    <d v="2012-09-13T10:07:02"/>
    <d v="2012-08-23T10:07:02"/>
    <n v="2012"/>
    <n v="1379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x v="3"/>
    <n v="1478723208"/>
    <n v="1476559608"/>
    <b v="0"/>
    <n v="52"/>
    <b v="1"/>
    <s v="technology"/>
    <x v="36"/>
    <d v="2016-11-09T20:26:48"/>
    <d v="2016-10-15T19:26:48"/>
    <n v="2016"/>
    <n v="956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x v="0"/>
    <n v="1433343869"/>
    <n v="1430751869"/>
    <b v="0"/>
    <n v="50"/>
    <b v="1"/>
    <s v="technology"/>
    <x v="36"/>
    <d v="2015-06-03T15:04:29"/>
    <d v="2015-05-04T15:04:29"/>
    <n v="2015"/>
    <n v="112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x v="0"/>
    <n v="1448571261"/>
    <n v="1445975661"/>
    <b v="0"/>
    <n v="45"/>
    <b v="1"/>
    <s v="technology"/>
    <x v="36"/>
    <d v="2015-11-26T20:54:21"/>
    <d v="2015-10-27T19:54:21"/>
    <n v="2015"/>
    <n v="647"/>
  </r>
  <r>
    <n v="2628"/>
    <s v="Pie In Space!"/>
    <s v="A high school freshman is sending pie into space and you can be a part of it.  GO SCIENCE!!!"/>
    <x v="357"/>
    <n v="926"/>
    <x v="0"/>
    <s v="US"/>
    <x v="0"/>
    <n v="1417389067"/>
    <n v="1415661067"/>
    <b v="0"/>
    <n v="21"/>
    <b v="1"/>
    <s v="technology"/>
    <x v="36"/>
    <d v="2014-11-30T23:11:07"/>
    <d v="2014-11-10T23:11:07"/>
    <n v="2014"/>
    <n v="110"/>
  </r>
  <r>
    <n v="2629"/>
    <s v="Project Dragonfly - Sail to the Stars"/>
    <s v="The first international contest to let students shape the future of interstellar travel."/>
    <x v="10"/>
    <n v="6387"/>
    <x v="0"/>
    <s v="GB"/>
    <x v="1"/>
    <n v="1431608122"/>
    <n v="1429016122"/>
    <b v="0"/>
    <n v="100"/>
    <b v="1"/>
    <s v="technology"/>
    <x v="36"/>
    <d v="2015-05-14T12:55:22"/>
    <d v="2015-04-14T12:55:22"/>
    <n v="2015"/>
    <n v="128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x v="2"/>
    <n v="1467280800"/>
    <n v="1464921112"/>
    <b v="0"/>
    <n v="81"/>
    <b v="1"/>
    <s v="technology"/>
    <x v="36"/>
    <d v="2016-06-30T10:00:00"/>
    <d v="2016-06-03T02:31:52"/>
    <n v="2016"/>
    <n v="158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x v="0"/>
    <n v="1440907427"/>
    <n v="1438488227"/>
    <b v="0"/>
    <n v="286"/>
    <b v="1"/>
    <s v="technology"/>
    <x v="36"/>
    <d v="2015-08-30T04:03:47"/>
    <d v="2015-08-02T04:03:47"/>
    <n v="2015"/>
    <n v="115"/>
  </r>
  <r>
    <n v="2632"/>
    <s v="University Rocket Science"/>
    <s v="Students from 3 universities are designing a dual stage rocket to test experimental rocket technology."/>
    <x v="358"/>
    <n v="1466"/>
    <x v="0"/>
    <s v="US"/>
    <x v="0"/>
    <n v="1464485339"/>
    <n v="1462325339"/>
    <b v="0"/>
    <n v="42"/>
    <b v="1"/>
    <s v="technology"/>
    <x v="36"/>
    <d v="2016-05-29T01:28:59"/>
    <d v="2016-05-04T01:28:59"/>
    <n v="2016"/>
    <n v="137"/>
  </r>
  <r>
    <n v="2633"/>
    <s v="ISS-Above"/>
    <s v="A device that lights up whenever the International Space Station is nearby (that happens more often than you might expect)"/>
    <x v="10"/>
    <n v="17731"/>
    <x v="0"/>
    <s v="US"/>
    <x v="0"/>
    <n v="1393542000"/>
    <n v="1390938332"/>
    <b v="0"/>
    <n v="199"/>
    <b v="1"/>
    <s v="technology"/>
    <x v="36"/>
    <d v="2014-02-27T23:00:00"/>
    <d v="2014-01-28T19:45:32"/>
    <n v="2014"/>
    <n v="355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x v="0"/>
    <n v="1475163921"/>
    <n v="1472571921"/>
    <b v="0"/>
    <n v="25"/>
    <b v="1"/>
    <s v="technology"/>
    <x v="36"/>
    <d v="2016-09-29T15:45:21"/>
    <d v="2016-08-30T15:45:21"/>
    <n v="2016"/>
    <n v="10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x v="5"/>
    <n v="1425937761"/>
    <n v="1422917361"/>
    <b v="0"/>
    <n v="84"/>
    <b v="1"/>
    <s v="technology"/>
    <x v="36"/>
    <d v="2015-03-09T21:49:21"/>
    <d v="2015-02-02T22:49:21"/>
    <n v="2015"/>
    <n v="10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x v="0"/>
    <n v="1476579600"/>
    <n v="1474641914"/>
    <b v="0"/>
    <n v="50"/>
    <b v="1"/>
    <s v="technology"/>
    <x v="36"/>
    <d v="2016-10-16T01:00:00"/>
    <d v="2016-09-23T14:45:14"/>
    <n v="2016"/>
    <n v="187"/>
  </r>
  <r>
    <n v="2637"/>
    <s v="SPEED OF LIGHT: Biggest Mystery of the Universe"/>
    <s v="Help us collect the data to solve the mystery of the century: Is light slowing down?"/>
    <x v="2"/>
    <n v="831"/>
    <x v="0"/>
    <s v="US"/>
    <x v="0"/>
    <n v="1476277875"/>
    <n v="1474895475"/>
    <b v="0"/>
    <n v="26"/>
    <b v="1"/>
    <s v="technology"/>
    <x v="36"/>
    <d v="2016-10-12T13:11:15"/>
    <d v="2016-09-26T13:11:15"/>
    <n v="2016"/>
    <n v="166"/>
  </r>
  <r>
    <n v="2638"/>
    <s v="Pie In Space! (Round 2)"/>
    <s v="The second round of funding for the most amazing project ever where a high school freshman is sending pie into SPACE!!!"/>
    <x v="360"/>
    <n v="353"/>
    <x v="0"/>
    <s v="US"/>
    <x v="0"/>
    <n v="1421358895"/>
    <n v="1418766895"/>
    <b v="0"/>
    <n v="14"/>
    <b v="1"/>
    <s v="technology"/>
    <x v="36"/>
    <d v="2015-01-15T21:54:55"/>
    <d v="2014-12-16T21:54:55"/>
    <n v="2014"/>
    <n v="102"/>
  </r>
  <r>
    <n v="2639"/>
    <s v="Mission Space"/>
    <s v="Mission Space is run by me, a teenager who has a passion for space! I will fly a weather balloon to the edge of space with your help."/>
    <x v="43"/>
    <n v="492"/>
    <x v="0"/>
    <s v="GB"/>
    <x v="1"/>
    <n v="1424378748"/>
    <n v="1421786748"/>
    <b v="0"/>
    <n v="49"/>
    <b v="1"/>
    <s v="technology"/>
    <x v="36"/>
    <d v="2015-02-19T20:45:48"/>
    <d v="2015-01-20T20:45:48"/>
    <n v="2015"/>
    <n v="164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x v="0"/>
    <n v="1433735474"/>
    <n v="1428551474"/>
    <b v="0"/>
    <n v="69"/>
    <b v="1"/>
    <s v="technology"/>
    <x v="36"/>
    <d v="2015-06-08T03:51:14"/>
    <d v="2015-04-09T03:51:14"/>
    <n v="2015"/>
    <n v="106"/>
  </r>
  <r>
    <n v="2641"/>
    <s v="Build Flying Saucer Artificial Intelligent from sea shell"/>
    <s v="Building a Flying saucer that has Artificial Intelligent made from sea shell."/>
    <x v="15"/>
    <n v="15"/>
    <x v="2"/>
    <s v="US"/>
    <x v="0"/>
    <n v="1410811740"/>
    <n v="1409341863"/>
    <b v="0"/>
    <n v="1"/>
    <b v="0"/>
    <s v="technology"/>
    <x v="36"/>
    <d v="2014-09-15T20:09:00"/>
    <d v="2014-08-29T19:51:03"/>
    <n v="2014"/>
    <n v="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x v="3"/>
    <n v="1468565820"/>
    <n v="1465970108"/>
    <b v="0"/>
    <n v="0"/>
    <b v="0"/>
    <s v="technology"/>
    <x v="36"/>
    <d v="2016-07-15T06:57:00"/>
    <d v="2016-06-15T05:55:08"/>
    <n v="201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x v="0"/>
    <n v="1482307140"/>
    <n v="1479218315"/>
    <b v="1"/>
    <n v="1501"/>
    <b v="0"/>
    <s v="technology"/>
    <x v="36"/>
    <d v="2016-12-21T07:59:00"/>
    <d v="2016-11-15T13:58:35"/>
    <n v="2016"/>
    <n v="34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x v="0"/>
    <n v="1489172435"/>
    <n v="1486580435"/>
    <b v="1"/>
    <n v="52"/>
    <b v="0"/>
    <s v="technology"/>
    <x v="36"/>
    <d v="2017-03-10T19:00:35"/>
    <d v="2017-02-08T19:00:35"/>
    <n v="2017"/>
    <n v="2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x v="2"/>
    <n v="1415481203"/>
    <n v="1412885603"/>
    <b v="1"/>
    <n v="23"/>
    <b v="0"/>
    <s v="technology"/>
    <x v="36"/>
    <d v="2014-11-08T21:13:23"/>
    <d v="2014-10-09T20:13:23"/>
    <n v="2014"/>
    <n v="1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x v="0"/>
    <n v="1441783869"/>
    <n v="1439191869"/>
    <b v="1"/>
    <n v="535"/>
    <b v="0"/>
    <s v="technology"/>
    <x v="36"/>
    <d v="2015-09-09T07:31:09"/>
    <d v="2015-08-10T07:31:09"/>
    <n v="2015"/>
    <n v="8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x v="5"/>
    <n v="1439533019"/>
    <n v="1436941019"/>
    <b v="0"/>
    <n v="3"/>
    <b v="0"/>
    <s v="technology"/>
    <x v="36"/>
    <d v="2015-08-14T06:16:59"/>
    <d v="2015-07-15T06:16:59"/>
    <n v="2015"/>
    <n v="1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x v="0"/>
    <n v="1457543360"/>
    <n v="1454951360"/>
    <b v="0"/>
    <n v="6"/>
    <b v="0"/>
    <s v="technology"/>
    <x v="36"/>
    <d v="2016-03-09T17:09:20"/>
    <d v="2016-02-08T17:09:20"/>
    <n v="2016"/>
    <n v="1"/>
  </r>
  <r>
    <n v="2649"/>
    <s v="The Mission - Please Check Back Soon (Canceled)"/>
    <s v="They have launched a Kickstarter."/>
    <x v="152"/>
    <n v="124"/>
    <x v="1"/>
    <s v="US"/>
    <x v="0"/>
    <n v="1454370941"/>
    <n v="1449186941"/>
    <b v="0"/>
    <n v="3"/>
    <b v="0"/>
    <s v="technology"/>
    <x v="36"/>
    <d v="2016-02-01T23:55:41"/>
    <d v="2015-12-03T23:55:41"/>
    <n v="2015"/>
    <n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x v="0"/>
    <n v="1482332343"/>
    <n v="1479740343"/>
    <b v="0"/>
    <n v="5"/>
    <b v="0"/>
    <s v="technology"/>
    <x v="36"/>
    <d v="2016-12-21T14:59:03"/>
    <d v="2016-11-21T14:59:03"/>
    <n v="2016"/>
    <n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x v="0"/>
    <n v="1450380009"/>
    <n v="1447960809"/>
    <b v="0"/>
    <n v="17"/>
    <b v="0"/>
    <s v="technology"/>
    <x v="36"/>
    <d v="2015-12-17T19:20:09"/>
    <d v="2015-11-19T19:20:09"/>
    <n v="2015"/>
    <n v="2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x v="2"/>
    <n v="1418183325"/>
    <n v="1415591325"/>
    <b v="0"/>
    <n v="11"/>
    <b v="0"/>
    <s v="technology"/>
    <x v="36"/>
    <d v="2014-12-10T03:48:45"/>
    <d v="2014-11-10T03:48:45"/>
    <n v="2014"/>
    <n v="1"/>
  </r>
  <r>
    <n v="2653"/>
    <s v="Dream Rocket Project (Canceled)"/>
    <s v="DREAM BIG. Explore the universe through STEAM education. (Science, Technology, Engineering, Art, Mathematics)"/>
    <x v="362"/>
    <n v="5876"/>
    <x v="1"/>
    <s v="US"/>
    <x v="0"/>
    <n v="1402632000"/>
    <n v="1399909127"/>
    <b v="0"/>
    <n v="70"/>
    <b v="0"/>
    <s v="technology"/>
    <x v="36"/>
    <d v="2014-06-13T04:00:00"/>
    <d v="2014-05-12T15:38:47"/>
    <n v="2014"/>
    <n v="12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x v="0"/>
    <n v="1429622726"/>
    <n v="1424442326"/>
    <b v="0"/>
    <n v="6"/>
    <b v="0"/>
    <s v="technology"/>
    <x v="36"/>
    <d v="2015-04-21T13:25:26"/>
    <d v="2015-02-20T14:25:26"/>
    <n v="2015"/>
    <n v="0"/>
  </r>
  <r>
    <n v="2655"/>
    <s v="Balloons (Canceled)"/>
    <s v="Thank you for your support!"/>
    <x v="36"/>
    <n v="3155"/>
    <x v="1"/>
    <s v="US"/>
    <x v="0"/>
    <n v="1455048000"/>
    <n v="1452631647"/>
    <b v="0"/>
    <n v="43"/>
    <b v="0"/>
    <s v="technology"/>
    <x v="36"/>
    <d v="2016-02-09T20:00:00"/>
    <d v="2016-01-12T20:47:27"/>
    <n v="2016"/>
    <n v="21"/>
  </r>
  <r>
    <n v="2656"/>
    <s v="MoonWatcher: A 24/7 Live Video of the Moon for Everyone (Canceled)"/>
    <s v="MoonWatcher will be bringing the Moon closer to all of us."/>
    <x v="60"/>
    <n v="17155"/>
    <x v="1"/>
    <s v="US"/>
    <x v="0"/>
    <n v="1489345200"/>
    <n v="1485966688"/>
    <b v="0"/>
    <n v="152"/>
    <b v="0"/>
    <s v="technology"/>
    <x v="36"/>
    <d v="2017-03-12T19:00:00"/>
    <d v="2017-02-01T16:31:28"/>
    <n v="2017"/>
    <n v="1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x v="0"/>
    <n v="1470187800"/>
    <n v="1467325053"/>
    <b v="0"/>
    <n v="59"/>
    <b v="0"/>
    <s v="technology"/>
    <x v="36"/>
    <d v="2016-08-03T01:30:00"/>
    <d v="2016-06-30T22:17:33"/>
    <n v="2016"/>
    <n v="19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x v="0"/>
    <n v="1469913194"/>
    <n v="1467321194"/>
    <b v="0"/>
    <n v="4"/>
    <b v="0"/>
    <s v="technology"/>
    <x v="36"/>
    <d v="2016-07-30T21:13:14"/>
    <d v="2016-06-30T21:13:14"/>
    <n v="2016"/>
    <n v="0"/>
  </r>
  <r>
    <n v="2659"/>
    <s v="test (Canceled)"/>
    <s v="test"/>
    <x v="197"/>
    <n v="1333"/>
    <x v="1"/>
    <s v="US"/>
    <x v="0"/>
    <n v="1429321210"/>
    <n v="1426729210"/>
    <b v="0"/>
    <n v="10"/>
    <b v="0"/>
    <s v="technology"/>
    <x v="36"/>
    <d v="2015-04-18T01:40:10"/>
    <d v="2015-03-19T01:40:10"/>
    <n v="2015"/>
    <n v="3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x v="0"/>
    <n v="1448388418"/>
    <n v="1443200818"/>
    <b v="0"/>
    <n v="5"/>
    <b v="0"/>
    <s v="technology"/>
    <x v="36"/>
    <d v="2015-11-24T18:06:58"/>
    <d v="2015-09-25T17:06:58"/>
    <n v="2015"/>
    <n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x v="0"/>
    <n v="1382742010"/>
    <n v="1380150010"/>
    <b v="0"/>
    <n v="60"/>
    <b v="1"/>
    <s v="technology"/>
    <x v="37"/>
    <d v="2013-10-25T23:00:10"/>
    <d v="2013-09-25T23:00:10"/>
    <n v="2013"/>
    <n v="103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x v="0"/>
    <n v="1440179713"/>
    <n v="1437587713"/>
    <b v="0"/>
    <n v="80"/>
    <b v="1"/>
    <s v="technology"/>
    <x v="37"/>
    <d v="2015-08-21T17:55:13"/>
    <d v="2015-07-22T17:55:13"/>
    <n v="2015"/>
    <n v="107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x v="5"/>
    <n v="1441378800"/>
    <n v="1438873007"/>
    <b v="0"/>
    <n v="56"/>
    <b v="1"/>
    <s v="technology"/>
    <x v="37"/>
    <d v="2015-09-04T15:00:00"/>
    <d v="2015-08-06T14:56:47"/>
    <n v="2015"/>
    <n v="105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x v="0"/>
    <n v="1449644340"/>
    <n v="1446683797"/>
    <b v="0"/>
    <n v="104"/>
    <b v="1"/>
    <s v="technology"/>
    <x v="37"/>
    <d v="2015-12-09T06:59:00"/>
    <d v="2015-11-05T00:36:37"/>
    <n v="2015"/>
    <n v="103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x v="0"/>
    <n v="1430774974"/>
    <n v="1426886974"/>
    <b v="0"/>
    <n v="46"/>
    <b v="1"/>
    <s v="technology"/>
    <x v="37"/>
    <d v="2015-05-04T21:29:34"/>
    <d v="2015-03-20T21:29:34"/>
    <n v="2015"/>
    <n v="123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x v="0"/>
    <n v="1443214800"/>
    <n v="1440008439"/>
    <b v="0"/>
    <n v="206"/>
    <b v="1"/>
    <s v="technology"/>
    <x v="37"/>
    <d v="2015-09-25T21:00:00"/>
    <d v="2015-08-19T18:20:39"/>
    <n v="2015"/>
    <n v="15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x v="0"/>
    <n v="1455142416"/>
    <n v="1452550416"/>
    <b v="0"/>
    <n v="18"/>
    <b v="1"/>
    <s v="technology"/>
    <x v="37"/>
    <d v="2016-02-10T22:13:36"/>
    <d v="2016-01-11T22:13:36"/>
    <n v="2016"/>
    <n v="111"/>
  </r>
  <r>
    <n v="2668"/>
    <s v="UOttawa Makermobile"/>
    <s v="Creativity on the go! |_x000a_CrÃ©ativitÃ© en mouvement !"/>
    <x v="28"/>
    <n v="1707"/>
    <x v="0"/>
    <s v="CA"/>
    <x v="5"/>
    <n v="1447079520"/>
    <n v="1443449265"/>
    <b v="0"/>
    <n v="28"/>
    <b v="1"/>
    <s v="technology"/>
    <x v="37"/>
    <d v="2015-11-09T14:32:00"/>
    <d v="2015-09-28T14:07:45"/>
    <n v="2015"/>
    <n v="171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x v="0"/>
    <n v="1452387096"/>
    <n v="1447203096"/>
    <b v="0"/>
    <n v="11"/>
    <b v="1"/>
    <s v="technology"/>
    <x v="37"/>
    <d v="2016-01-10T00:51:36"/>
    <d v="2015-11-11T00:51:36"/>
    <n v="2015"/>
    <n v="12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x v="2"/>
    <n v="1406593780"/>
    <n v="1404174580"/>
    <b v="1"/>
    <n v="60"/>
    <b v="0"/>
    <s v="technology"/>
    <x v="37"/>
    <d v="2014-07-29T00:29:40"/>
    <d v="2014-07-01T00:29:40"/>
    <n v="2014"/>
    <n v="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x v="0"/>
    <n v="1419017880"/>
    <n v="1416419916"/>
    <b v="1"/>
    <n v="84"/>
    <b v="0"/>
    <s v="technology"/>
    <x v="37"/>
    <d v="2014-12-19T19:38:00"/>
    <d v="2014-11-19T17:58:36"/>
    <n v="2014"/>
    <n v="1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x v="0"/>
    <n v="1451282400"/>
    <n v="1449436390"/>
    <b v="1"/>
    <n v="47"/>
    <b v="0"/>
    <s v="technology"/>
    <x v="37"/>
    <d v="2015-12-28T06:00:00"/>
    <d v="2015-12-06T21:13:10"/>
    <n v="2015"/>
    <n v="33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x v="0"/>
    <n v="1414622700"/>
    <n v="1412081999"/>
    <b v="1"/>
    <n v="66"/>
    <b v="0"/>
    <s v="technology"/>
    <x v="37"/>
    <d v="2014-10-29T22:45:00"/>
    <d v="2014-09-30T12:59:59"/>
    <n v="2014"/>
    <n v="28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x v="0"/>
    <n v="1467694740"/>
    <n v="1465398670"/>
    <b v="1"/>
    <n v="171"/>
    <b v="0"/>
    <s v="technology"/>
    <x v="37"/>
    <d v="2016-07-05T04:59:00"/>
    <d v="2016-06-08T15:11:10"/>
    <n v="2016"/>
    <n v="63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x v="0"/>
    <n v="1415655289"/>
    <n v="1413059689"/>
    <b v="1"/>
    <n v="29"/>
    <b v="0"/>
    <s v="technology"/>
    <x v="37"/>
    <d v="2014-11-10T21:34:49"/>
    <d v="2014-10-11T20:34:49"/>
    <n v="2014"/>
    <n v="8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x v="5"/>
    <n v="1463929174"/>
    <n v="1461337174"/>
    <b v="0"/>
    <n v="9"/>
    <b v="0"/>
    <s v="technology"/>
    <x v="37"/>
    <d v="2016-05-22T14:59:34"/>
    <d v="2016-04-22T14:59:34"/>
    <n v="2016"/>
    <n v="5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x v="0"/>
    <n v="1404348143"/>
    <n v="1401756143"/>
    <b v="0"/>
    <n v="27"/>
    <b v="0"/>
    <s v="technology"/>
    <x v="37"/>
    <d v="2014-07-03T00:42:23"/>
    <d v="2014-06-03T00:42:23"/>
    <n v="2014"/>
    <n v="18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x v="3"/>
    <n v="1443121765"/>
    <n v="1440529765"/>
    <b v="0"/>
    <n v="2"/>
    <b v="0"/>
    <s v="technology"/>
    <x v="37"/>
    <d v="2015-09-24T19:09:25"/>
    <d v="2015-08-25T19:09:25"/>
    <n v="2015"/>
    <n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x v="0"/>
    <n v="1425081694"/>
    <n v="1422489694"/>
    <b v="0"/>
    <n v="3"/>
    <b v="0"/>
    <s v="technology"/>
    <x v="37"/>
    <d v="2015-02-28T00:01:34"/>
    <d v="2015-01-29T00:01:34"/>
    <n v="2015"/>
    <n v="0"/>
  </r>
  <r>
    <n v="2680"/>
    <s v="iHeart Pillow"/>
    <s v="iHeartPillow, Connecting loved ones"/>
    <x v="261"/>
    <n v="276"/>
    <x v="2"/>
    <s v="ES"/>
    <x v="3"/>
    <n v="1459915491"/>
    <n v="1457327091"/>
    <b v="0"/>
    <n v="4"/>
    <b v="0"/>
    <s v="technology"/>
    <x v="37"/>
    <d v="2016-04-06T04:04:51"/>
    <d v="2016-03-07T05:04:51"/>
    <n v="2016"/>
    <n v="1"/>
  </r>
  <r>
    <n v="2681"/>
    <s v="Jolly's Hot Dogs An All-Beef Coney Dog"/>
    <s v="Jolly's Hot Dogs: A beef hot dog topped with deliciously seasoned ground beef, mustard and minced onions."/>
    <x v="6"/>
    <n v="55"/>
    <x v="2"/>
    <s v="US"/>
    <x v="0"/>
    <n v="1405027750"/>
    <n v="1402867750"/>
    <b v="0"/>
    <n v="2"/>
    <b v="0"/>
    <s v="food"/>
    <x v="19"/>
    <d v="2014-07-10T21:29:10"/>
    <d v="2014-06-15T21:29:10"/>
    <n v="2014"/>
    <n v="1"/>
  </r>
  <r>
    <n v="2682"/>
    <s v="Toastie's Gourmet Toast"/>
    <s v="Gourmet Toast is the culinary combination, neigh, perfection of America's most under-utilized snack: Toast."/>
    <x v="12"/>
    <n v="1698"/>
    <x v="2"/>
    <s v="US"/>
    <x v="0"/>
    <n v="1416635940"/>
    <n v="1413838540"/>
    <b v="0"/>
    <n v="20"/>
    <b v="0"/>
    <s v="food"/>
    <x v="19"/>
    <d v="2014-11-22T05:59:00"/>
    <d v="2014-10-20T20:55:40"/>
    <n v="2014"/>
    <n v="2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x v="0"/>
    <n v="1425233240"/>
    <n v="1422641240"/>
    <b v="0"/>
    <n v="3"/>
    <b v="0"/>
    <s v="food"/>
    <x v="19"/>
    <d v="2015-03-01T18:07:20"/>
    <d v="2015-01-30T18:07:20"/>
    <n v="2015"/>
    <n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x v="0"/>
    <n v="1407621425"/>
    <n v="1404165425"/>
    <b v="0"/>
    <n v="4"/>
    <b v="0"/>
    <s v="food"/>
    <x v="19"/>
    <d v="2014-08-09T21:57:05"/>
    <d v="2014-06-30T21:57:05"/>
    <n v="2014"/>
    <n v="1"/>
  </r>
  <r>
    <n v="2685"/>
    <s v="Nana's Home Cooking on Wheels"/>
    <s v="Home cooked meals made by Nana. Indiana's famous tenderloin sandwiches, Nana's homemade cole slaw and so much more."/>
    <x v="63"/>
    <n v="10"/>
    <x v="2"/>
    <s v="US"/>
    <x v="0"/>
    <n v="1430149330"/>
    <n v="1424968930"/>
    <b v="0"/>
    <n v="1"/>
    <b v="0"/>
    <s v="food"/>
    <x v="19"/>
    <d v="2015-04-27T15:42:10"/>
    <d v="2015-02-26T16:42:10"/>
    <n v="2015"/>
    <n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x v="0"/>
    <n v="1412119423"/>
    <n v="1410391423"/>
    <b v="0"/>
    <n v="0"/>
    <b v="0"/>
    <s v="food"/>
    <x v="19"/>
    <d v="2014-09-30T23:23:43"/>
    <d v="2014-09-10T23:23:43"/>
    <n v="2014"/>
    <n v="0"/>
  </r>
  <r>
    <n v="2687"/>
    <s v="Munch Wagon"/>
    <s v="Your American Pizzas, Wings, Stuffed Gouda Burger, Sweet &amp; Russet Potato Fries served on a food Truck!!"/>
    <x v="36"/>
    <n v="0"/>
    <x v="2"/>
    <s v="US"/>
    <x v="0"/>
    <n v="1435591318"/>
    <n v="1432999318"/>
    <b v="0"/>
    <n v="0"/>
    <b v="0"/>
    <s v="food"/>
    <x v="19"/>
    <d v="2015-06-29T15:21:58"/>
    <d v="2015-05-30T15:21:58"/>
    <n v="2015"/>
    <n v="0"/>
  </r>
  <r>
    <n v="2688"/>
    <s v="Mac N Cheez Food Truck"/>
    <s v="The amazing gourmet Mac N Cheez Food Truck Campaigne!"/>
    <x v="63"/>
    <n v="74"/>
    <x v="2"/>
    <s v="US"/>
    <x v="0"/>
    <n v="1424746800"/>
    <n v="1422067870"/>
    <b v="0"/>
    <n v="14"/>
    <b v="0"/>
    <s v="food"/>
    <x v="19"/>
    <d v="2015-02-24T03:00:00"/>
    <d v="2015-01-24T02:51:10"/>
    <n v="2015"/>
    <n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x v="0"/>
    <n v="1469919890"/>
    <n v="1467327890"/>
    <b v="0"/>
    <n v="1"/>
    <b v="0"/>
    <s v="food"/>
    <x v="19"/>
    <d v="2016-07-30T23:04:50"/>
    <d v="2016-06-30T23:04:50"/>
    <n v="2016"/>
    <n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x v="0"/>
    <n v="1433298676"/>
    <n v="1429410676"/>
    <b v="0"/>
    <n v="118"/>
    <b v="0"/>
    <s v="food"/>
    <x v="19"/>
    <d v="2015-06-03T02:31:16"/>
    <d v="2015-04-19T02:31:16"/>
    <n v="2015"/>
    <n v="11"/>
  </r>
  <r>
    <n v="2691"/>
    <s v="Cook"/>
    <s v="A Great New local Food Truck serving up ethnic fusion inspired eats in Ottawa."/>
    <x v="99"/>
    <n v="35"/>
    <x v="2"/>
    <s v="CA"/>
    <x v="5"/>
    <n v="1431278557"/>
    <n v="1427390557"/>
    <b v="0"/>
    <n v="2"/>
    <b v="0"/>
    <s v="food"/>
    <x v="19"/>
    <d v="2015-05-10T17:22:37"/>
    <d v="2015-03-26T17:22:37"/>
    <n v="2015"/>
    <n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x v="0"/>
    <n v="1427266860"/>
    <n v="1424678460"/>
    <b v="0"/>
    <n v="1"/>
    <b v="0"/>
    <s v="food"/>
    <x v="19"/>
    <d v="2015-03-25T07:01:00"/>
    <d v="2015-02-23T08:01:00"/>
    <n v="2015"/>
    <n v="1"/>
  </r>
  <r>
    <n v="2693"/>
    <s v="Chili dog"/>
    <s v="I want to start a food truck that specializes in chili cheese dogs, using new kinds of meats, cheeses and toppings you wouldn't imagine"/>
    <x v="10"/>
    <n v="40"/>
    <x v="2"/>
    <s v="US"/>
    <x v="0"/>
    <n v="1407899966"/>
    <n v="1405307966"/>
    <b v="0"/>
    <n v="3"/>
    <b v="0"/>
    <s v="food"/>
    <x v="19"/>
    <d v="2014-08-13T03:19:26"/>
    <d v="2014-07-14T03:19:26"/>
    <n v="2014"/>
    <n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x v="0"/>
    <n v="1411701739"/>
    <n v="1409109739"/>
    <b v="0"/>
    <n v="1"/>
    <b v="0"/>
    <s v="food"/>
    <x v="19"/>
    <d v="2014-09-26T03:22:19"/>
    <d v="2014-08-27T03:22:19"/>
    <n v="2014"/>
    <n v="0"/>
  </r>
  <r>
    <n v="2695"/>
    <s v="Fat daddy mac food truck"/>
    <s v="I am creating food magic on the go! Amazing food isn't just for sitdown restaraunts anymore!"/>
    <x v="36"/>
    <n v="71"/>
    <x v="2"/>
    <s v="US"/>
    <x v="0"/>
    <n v="1428981718"/>
    <n v="1423801318"/>
    <b v="0"/>
    <n v="3"/>
    <b v="0"/>
    <s v="food"/>
    <x v="19"/>
    <d v="2015-04-14T03:21:58"/>
    <d v="2015-02-13T04:21:58"/>
    <n v="2015"/>
    <n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x v="0"/>
    <n v="1419538560"/>
    <n v="1416600960"/>
    <b v="0"/>
    <n v="38"/>
    <b v="0"/>
    <s v="food"/>
    <x v="19"/>
    <d v="2014-12-25T20:16:00"/>
    <d v="2014-11-21T20:16:00"/>
    <n v="2014"/>
    <n v="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x v="0"/>
    <n v="1438552800"/>
    <n v="1435876423"/>
    <b v="0"/>
    <n v="52"/>
    <b v="0"/>
    <s v="food"/>
    <x v="19"/>
    <d v="2015-08-02T22:00:00"/>
    <d v="2015-07-02T22:33:43"/>
    <n v="2015"/>
    <n v="26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x v="0"/>
    <n v="1403904808"/>
    <n v="1401312808"/>
    <b v="0"/>
    <n v="2"/>
    <b v="0"/>
    <s v="food"/>
    <x v="19"/>
    <d v="2014-06-27T21:33:28"/>
    <d v="2014-05-28T21:33:28"/>
    <n v="2014"/>
    <n v="0"/>
  </r>
  <r>
    <n v="2699"/>
    <s v="my bakery truck"/>
    <s v="Hi, I want make my first bakery. Food truck was great, but I not have a car licence. So, help me to be my dream!"/>
    <x v="365"/>
    <n v="0"/>
    <x v="2"/>
    <s v="CA"/>
    <x v="5"/>
    <n v="1407533463"/>
    <n v="1404941463"/>
    <b v="0"/>
    <n v="0"/>
    <b v="0"/>
    <s v="food"/>
    <x v="19"/>
    <d v="2014-08-08T21:31:03"/>
    <d v="2014-07-09T21:31:03"/>
    <n v="2014"/>
    <n v="0"/>
  </r>
  <r>
    <n v="2700"/>
    <s v="Holly's Hot Stuff"/>
    <s v="I currently own and operate a hot dog cart. I am hoping to purchase a used food truck so I can do business year round!"/>
    <x v="204"/>
    <n v="70"/>
    <x v="2"/>
    <s v="US"/>
    <x v="0"/>
    <n v="1411073972"/>
    <n v="1408481972"/>
    <b v="0"/>
    <n v="4"/>
    <b v="0"/>
    <s v="food"/>
    <x v="19"/>
    <d v="2014-09-18T20:59:32"/>
    <d v="2014-08-19T20:59:32"/>
    <n v="2014"/>
    <n v="1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x v="3"/>
    <n v="1491586534"/>
    <n v="1488911734"/>
    <b v="0"/>
    <n v="46"/>
    <b v="0"/>
    <s v="theater"/>
    <x v="38"/>
    <d v="2017-04-07T17:35:34"/>
    <d v="2017-03-07T18:35:34"/>
    <n v="2017"/>
    <n v="46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x v="0"/>
    <n v="1491416077"/>
    <n v="1488827677"/>
    <b v="1"/>
    <n v="26"/>
    <b v="0"/>
    <s v="theater"/>
    <x v="38"/>
    <d v="2017-04-05T18:14:37"/>
    <d v="2017-03-06T19:14:37"/>
    <n v="2017"/>
    <n v="34"/>
  </r>
  <r>
    <n v="2703"/>
    <s v="Bisagra Teatro: Foro Multidisciplinario"/>
    <s v="Â¡Tu nuevo espacio cultural multidisciplinario en el centro de Pachuca, Hidalgo"/>
    <x v="79"/>
    <n v="41500"/>
    <x v="3"/>
    <s v="MX"/>
    <x v="10"/>
    <n v="1490196830"/>
    <n v="1485016430"/>
    <b v="0"/>
    <n v="45"/>
    <b v="0"/>
    <s v="theater"/>
    <x v="38"/>
    <d v="2017-03-22T15:33:50"/>
    <d v="2017-01-21T16:33:50"/>
    <n v="2017"/>
    <n v="104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x v="0"/>
    <n v="1491421314"/>
    <n v="1487709714"/>
    <b v="0"/>
    <n v="7"/>
    <b v="0"/>
    <s v="theater"/>
    <x v="38"/>
    <d v="2017-04-05T19:41:54"/>
    <d v="2017-02-21T20:41:54"/>
    <n v="2017"/>
    <n v="6"/>
  </r>
  <r>
    <n v="2705"/>
    <s v="Fischer Theatre Marquee"/>
    <s v="Help light the lights at the historic Fischer Theatre in Danville, IL."/>
    <x v="281"/>
    <n v="1739"/>
    <x v="3"/>
    <s v="US"/>
    <x v="0"/>
    <n v="1490389158"/>
    <n v="1486504758"/>
    <b v="0"/>
    <n v="8"/>
    <b v="0"/>
    <s v="theater"/>
    <x v="38"/>
    <d v="2017-03-24T20:59:18"/>
    <d v="2017-02-07T21:59:18"/>
    <n v="2017"/>
    <n v="1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x v="0"/>
    <n v="1413442740"/>
    <n v="1410937483"/>
    <b v="1"/>
    <n v="263"/>
    <b v="1"/>
    <s v="theater"/>
    <x v="38"/>
    <d v="2014-10-16T06:59:00"/>
    <d v="2014-09-17T07:04:43"/>
    <n v="2014"/>
    <n v="11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x v="0"/>
    <n v="1369637940"/>
    <n v="1367088443"/>
    <b v="1"/>
    <n v="394"/>
    <b v="1"/>
    <s v="theater"/>
    <x v="38"/>
    <d v="2013-05-27T06:59:00"/>
    <d v="2013-04-27T18:47:23"/>
    <n v="2013"/>
    <n v="351"/>
  </r>
  <r>
    <n v="2708"/>
    <s v="Angel Comedy Club"/>
    <s v="Angel Comedy Club: A permanent home for Londonâ€™s loveliest comedy night - a community comedy club"/>
    <x v="22"/>
    <n v="46643.07"/>
    <x v="0"/>
    <s v="GB"/>
    <x v="1"/>
    <n v="1469119526"/>
    <n v="1463935526"/>
    <b v="1"/>
    <n v="1049"/>
    <b v="1"/>
    <s v="theater"/>
    <x v="38"/>
    <d v="2016-07-21T16:45:26"/>
    <d v="2016-05-22T16:45:26"/>
    <n v="2016"/>
    <n v="233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x v="0"/>
    <n v="1475553540"/>
    <n v="1472528141"/>
    <b v="1"/>
    <n v="308"/>
    <b v="1"/>
    <s v="theater"/>
    <x v="38"/>
    <d v="2016-10-04T03:59:00"/>
    <d v="2016-08-30T03:35:41"/>
    <n v="2016"/>
    <n v="102"/>
  </r>
  <r>
    <n v="2710"/>
    <s v="House of Yes"/>
    <s v="Building Brooklyn's own creative venue for circus, theater and events of all types."/>
    <x v="127"/>
    <n v="92340.21"/>
    <x v="0"/>
    <s v="US"/>
    <x v="0"/>
    <n v="1407549600"/>
    <n v="1404797428"/>
    <b v="1"/>
    <n v="1088"/>
    <b v="1"/>
    <s v="theater"/>
    <x v="38"/>
    <d v="2014-08-09T02:00:00"/>
    <d v="2014-07-08T05:30:28"/>
    <n v="2014"/>
    <n v="154"/>
  </r>
  <r>
    <n v="2711"/>
    <s v="The Red Shoes"/>
    <s v="We're aiming to launch a production involving circus performers, musicians and artists in a new space, creating a night of live art."/>
    <x v="366"/>
    <n v="3938"/>
    <x v="0"/>
    <s v="GB"/>
    <x v="1"/>
    <n v="1403301660"/>
    <n v="1400694790"/>
    <b v="1"/>
    <n v="73"/>
    <b v="1"/>
    <s v="theater"/>
    <x v="38"/>
    <d v="2014-06-20T22:01:00"/>
    <d v="2014-05-21T17:53:10"/>
    <n v="2014"/>
    <n v="10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x v="0"/>
    <n v="1373738400"/>
    <n v="1370568560"/>
    <b v="1"/>
    <n v="143"/>
    <b v="1"/>
    <s v="theater"/>
    <x v="38"/>
    <d v="2013-07-13T18:00:00"/>
    <d v="2013-06-07T01:29:20"/>
    <n v="2013"/>
    <n v="131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x v="0"/>
    <n v="1450971684"/>
    <n v="1447515684"/>
    <b v="1"/>
    <n v="1420"/>
    <b v="1"/>
    <s v="theater"/>
    <x v="38"/>
    <d v="2015-12-24T15:41:24"/>
    <d v="2015-11-14T15:41:24"/>
    <n v="2015"/>
    <n v="102"/>
  </r>
  <r>
    <n v="2714"/>
    <s v="The Crane Theater"/>
    <s v="The Crane will be the new home for independent theater in Northeast Minneapolis"/>
    <x v="31"/>
    <n v="29089"/>
    <x v="0"/>
    <s v="US"/>
    <x v="0"/>
    <n v="1476486000"/>
    <n v="1474040596"/>
    <b v="1"/>
    <n v="305"/>
    <b v="1"/>
    <s v="theater"/>
    <x v="38"/>
    <d v="2016-10-14T23:00:00"/>
    <d v="2016-09-16T15:43:16"/>
    <n v="2016"/>
    <n v="11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x v="0"/>
    <n v="1456047228"/>
    <n v="1453109628"/>
    <b v="1"/>
    <n v="551"/>
    <b v="1"/>
    <s v="theater"/>
    <x v="38"/>
    <d v="2016-02-21T09:33:48"/>
    <d v="2016-01-18T09:33:48"/>
    <n v="2016"/>
    <n v="26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x v="3"/>
    <n v="1444291193"/>
    <n v="1441699193"/>
    <b v="1"/>
    <n v="187"/>
    <b v="1"/>
    <s v="theater"/>
    <x v="38"/>
    <d v="2015-10-08T07:59:53"/>
    <d v="2015-09-08T07:59:53"/>
    <n v="2015"/>
    <n v="12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x v="0"/>
    <n v="1417906649"/>
    <n v="1414015049"/>
    <b v="1"/>
    <n v="325"/>
    <b v="1"/>
    <s v="theater"/>
    <x v="38"/>
    <d v="2014-12-06T22:57:29"/>
    <d v="2014-10-22T21:57:29"/>
    <n v="2014"/>
    <n v="12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x v="0"/>
    <n v="1462316400"/>
    <n v="1459865945"/>
    <b v="1"/>
    <n v="148"/>
    <b v="1"/>
    <s v="theater"/>
    <x v="38"/>
    <d v="2016-05-03T23:00:00"/>
    <d v="2016-04-05T14:19:05"/>
    <n v="2016"/>
    <n v="10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x v="0"/>
    <n v="1460936694"/>
    <n v="1455756294"/>
    <b v="0"/>
    <n v="69"/>
    <b v="1"/>
    <s v="theater"/>
    <x v="38"/>
    <d v="2016-04-17T23:44:54"/>
    <d v="2016-02-18T00:44:54"/>
    <n v="2016"/>
    <n v="109"/>
  </r>
  <r>
    <n v="2720"/>
    <s v="The Comedy Project"/>
    <s v="An improv, sketch and experimental comedy and cocktail venue in downtown Grand Rapids, Michigan"/>
    <x v="31"/>
    <n v="29531"/>
    <x v="0"/>
    <s v="US"/>
    <x v="0"/>
    <n v="1478866253"/>
    <n v="1476270653"/>
    <b v="0"/>
    <n v="173"/>
    <b v="1"/>
    <s v="theater"/>
    <x v="38"/>
    <d v="2016-11-11T12:10:53"/>
    <d v="2016-10-12T11:10:53"/>
    <n v="2016"/>
    <n v="11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x v="1"/>
    <n v="1378494000"/>
    <n v="1375880598"/>
    <b v="0"/>
    <n v="269"/>
    <b v="1"/>
    <s v="technology"/>
    <x v="30"/>
    <d v="2013-09-06T19:00:00"/>
    <d v="2013-08-07T13:03:18"/>
    <n v="2013"/>
    <n v="1462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x v="0"/>
    <n v="1485722053"/>
    <n v="1480538053"/>
    <b v="0"/>
    <n v="185"/>
    <b v="1"/>
    <s v="technology"/>
    <x v="30"/>
    <d v="2017-01-29T20:34:13"/>
    <d v="2016-11-30T20:34:13"/>
    <n v="2016"/>
    <n v="25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x v="0"/>
    <n v="1420060088"/>
    <n v="1414872488"/>
    <b v="0"/>
    <n v="176"/>
    <b v="1"/>
    <s v="technology"/>
    <x v="30"/>
    <d v="2014-12-31T21:08:08"/>
    <d v="2014-11-01T20:08:08"/>
    <n v="2014"/>
    <n v="14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x v="1"/>
    <n v="1439625059"/>
    <n v="1436860259"/>
    <b v="0"/>
    <n v="1019"/>
    <b v="1"/>
    <s v="technology"/>
    <x v="30"/>
    <d v="2015-08-15T07:50:59"/>
    <d v="2015-07-14T07:50:59"/>
    <n v="2015"/>
    <n v="297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x v="5"/>
    <n v="1488390735"/>
    <n v="1484070735"/>
    <b v="0"/>
    <n v="113"/>
    <b v="1"/>
    <s v="technology"/>
    <x v="30"/>
    <d v="2017-03-01T17:52:15"/>
    <d v="2017-01-10T17:52:15"/>
    <n v="2017"/>
    <n v="145"/>
  </r>
  <r>
    <n v="2726"/>
    <s v="Krimston TWO - Dual SIM case for iPhone"/>
    <s v="Krimston TWO: iPhone Dual SIM Case"/>
    <x v="57"/>
    <n v="105745"/>
    <x v="0"/>
    <s v="US"/>
    <x v="0"/>
    <n v="1461333311"/>
    <n v="1458741311"/>
    <b v="0"/>
    <n v="404"/>
    <b v="1"/>
    <s v="technology"/>
    <x v="30"/>
    <d v="2016-04-22T13:55:11"/>
    <d v="2016-03-23T13:55:11"/>
    <n v="2016"/>
    <n v="10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x v="0"/>
    <n v="1438964063"/>
    <n v="1436804063"/>
    <b v="0"/>
    <n v="707"/>
    <b v="1"/>
    <s v="technology"/>
    <x v="30"/>
    <d v="2015-08-07T16:14:23"/>
    <d v="2015-07-13T16:14:23"/>
    <n v="2015"/>
    <n v="493"/>
  </r>
  <r>
    <n v="2728"/>
    <s v="Multi-Function SSD Shield for the Raspberry Pi 2"/>
    <s v="SSD, WiFi, RTC w/Battery and high power USB all in one shield."/>
    <x v="36"/>
    <n v="30274"/>
    <x v="0"/>
    <s v="US"/>
    <x v="0"/>
    <n v="1451485434"/>
    <n v="1448461434"/>
    <b v="0"/>
    <n v="392"/>
    <b v="1"/>
    <s v="technology"/>
    <x v="30"/>
    <d v="2015-12-30T14:23:54"/>
    <d v="2015-11-25T14:23:54"/>
    <n v="2015"/>
    <n v="202"/>
  </r>
  <r>
    <n v="2729"/>
    <s v="McChi Luggage: It's a Luggage, USB Charger and a Table Top"/>
    <s v="A luggage that is more than a luggage! It is what you want it to be."/>
    <x v="51"/>
    <n v="7833"/>
    <x v="0"/>
    <s v="US"/>
    <x v="0"/>
    <n v="1430459197"/>
    <n v="1427867197"/>
    <b v="0"/>
    <n v="23"/>
    <b v="1"/>
    <s v="technology"/>
    <x v="30"/>
    <d v="2015-05-01T05:46:37"/>
    <d v="2015-04-01T05:46:37"/>
    <n v="2015"/>
    <n v="104"/>
  </r>
  <r>
    <n v="2730"/>
    <s v="Yaba - Portable Speaker &amp; Guitar Amp"/>
    <s v="The world's most powerful portable speaker and guitar amplifier. Turns any surface into a speaker."/>
    <x v="100"/>
    <n v="45979.01"/>
    <x v="0"/>
    <s v="US"/>
    <x v="0"/>
    <n v="1366635575"/>
    <n v="1363611575"/>
    <b v="0"/>
    <n v="682"/>
    <b v="1"/>
    <s v="technology"/>
    <x v="30"/>
    <d v="2013-04-22T12:59:35"/>
    <d v="2013-03-18T12:59:35"/>
    <n v="2013"/>
    <n v="17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x v="0"/>
    <n v="1413604800"/>
    <n v="1408624622"/>
    <b v="0"/>
    <n v="37"/>
    <b v="1"/>
    <s v="technology"/>
    <x v="30"/>
    <d v="2014-10-18T04:00:00"/>
    <d v="2014-08-21T12:37:02"/>
    <n v="2014"/>
    <n v="10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x v="0"/>
    <n v="1369699200"/>
    <n v="1366917828"/>
    <b v="0"/>
    <n v="146"/>
    <b v="1"/>
    <s v="technology"/>
    <x v="30"/>
    <d v="2013-05-28T00:00:00"/>
    <d v="2013-04-25T19:23:48"/>
    <n v="2013"/>
    <n v="11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x v="0"/>
    <n v="1428643974"/>
    <n v="1423463574"/>
    <b v="0"/>
    <n v="119"/>
    <b v="1"/>
    <s v="technology"/>
    <x v="30"/>
    <d v="2015-04-10T05:32:54"/>
    <d v="2015-02-09T06:32:54"/>
    <n v="2015"/>
    <n v="108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x v="0"/>
    <n v="1476395940"/>
    <n v="1473782592"/>
    <b v="0"/>
    <n v="163"/>
    <b v="1"/>
    <s v="technology"/>
    <x v="30"/>
    <d v="2016-10-13T21:59:00"/>
    <d v="2016-09-13T16:03:12"/>
    <n v="2016"/>
    <n v="22603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x v="1"/>
    <n v="1363204800"/>
    <n v="1360551250"/>
    <b v="0"/>
    <n v="339"/>
    <b v="1"/>
    <s v="technology"/>
    <x v="30"/>
    <d v="2013-03-13T20:00:00"/>
    <d v="2013-02-11T02:54:10"/>
    <n v="2013"/>
    <n v="978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x v="5"/>
    <n v="1398268773"/>
    <n v="1395676773"/>
    <b v="0"/>
    <n v="58"/>
    <b v="1"/>
    <s v="technology"/>
    <x v="30"/>
    <d v="2014-04-23T15:59:33"/>
    <d v="2014-03-24T15:59:33"/>
    <n v="2014"/>
    <n v="12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x v="0"/>
    <n v="1389812400"/>
    <n v="1386108087"/>
    <b v="0"/>
    <n v="456"/>
    <b v="1"/>
    <s v="technology"/>
    <x v="30"/>
    <d v="2014-01-15T19:00:00"/>
    <d v="2013-12-03T22:01:27"/>
    <n v="2013"/>
    <n v="246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x v="0"/>
    <n v="1478402804"/>
    <n v="1473218804"/>
    <b v="0"/>
    <n v="15"/>
    <b v="1"/>
    <s v="technology"/>
    <x v="30"/>
    <d v="2016-11-06T03:26:44"/>
    <d v="2016-09-07T03:26:44"/>
    <n v="2016"/>
    <n v="14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x v="1"/>
    <n v="1399324717"/>
    <n v="1395436717"/>
    <b v="0"/>
    <n v="191"/>
    <b v="1"/>
    <s v="technology"/>
    <x v="30"/>
    <d v="2014-05-05T21:18:37"/>
    <d v="2014-03-21T21:18:37"/>
    <n v="2014"/>
    <n v="384"/>
  </r>
  <r>
    <n v="2740"/>
    <s v="Vertical Garden Prototype"/>
    <s v="I am interested in testing the plant yields of this vertical garden as well as some other applications"/>
    <x v="43"/>
    <n v="310"/>
    <x v="0"/>
    <s v="US"/>
    <x v="0"/>
    <n v="1426117552"/>
    <n v="1423529152"/>
    <b v="0"/>
    <n v="17"/>
    <b v="1"/>
    <s v="technology"/>
    <x v="30"/>
    <d v="2015-03-11T23:45:52"/>
    <d v="2015-02-10T00:45:52"/>
    <n v="2015"/>
    <n v="103"/>
  </r>
  <r>
    <n v="2741"/>
    <s v="Mrs. Brown and Her Lost Puppy."/>
    <s v="Help me publish my 1st children's book as an aspiring author!"/>
    <x v="6"/>
    <n v="35"/>
    <x v="2"/>
    <s v="US"/>
    <x v="0"/>
    <n v="1413770820"/>
    <n v="1412005602"/>
    <b v="0"/>
    <n v="4"/>
    <b v="0"/>
    <s v="publishing"/>
    <x v="39"/>
    <d v="2014-10-20T02:07:00"/>
    <d v="2014-09-29T15:46:42"/>
    <n v="2014"/>
    <n v="0"/>
  </r>
  <r>
    <n v="2742"/>
    <s v="What a Zoo!"/>
    <s v="The pachyderms at the Denver Zoo are moving. Follow along on the convoluted journey to their new home."/>
    <x v="30"/>
    <n v="731"/>
    <x v="2"/>
    <s v="US"/>
    <x v="0"/>
    <n v="1337102187"/>
    <n v="1335892587"/>
    <b v="0"/>
    <n v="18"/>
    <b v="0"/>
    <s v="publishing"/>
    <x v="39"/>
    <d v="2012-05-15T17:16:27"/>
    <d v="2012-05-01T17:16:27"/>
    <n v="2012"/>
    <n v="29"/>
  </r>
  <r>
    <n v="2743"/>
    <s v="St. Nick Jr"/>
    <s v="One Christmas every child was naughty, and Santa's son _x000a_St. Nick Jr sacrifices all his gifts over his whole life, for the children"/>
    <x v="368"/>
    <n v="0"/>
    <x v="2"/>
    <s v="US"/>
    <x v="0"/>
    <n v="1476863607"/>
    <n v="1474271607"/>
    <b v="0"/>
    <n v="0"/>
    <b v="0"/>
    <s v="publishing"/>
    <x v="39"/>
    <d v="2016-10-19T07:53:27"/>
    <d v="2016-09-19T07:53:27"/>
    <n v="2016"/>
    <n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x v="0"/>
    <n v="1330478998"/>
    <n v="1327886998"/>
    <b v="0"/>
    <n v="22"/>
    <b v="0"/>
    <s v="publishing"/>
    <x v="39"/>
    <d v="2012-02-29T01:29:58"/>
    <d v="2012-01-30T01:29:58"/>
    <n v="2012"/>
    <n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x v="0"/>
    <n v="1342309368"/>
    <n v="1337125368"/>
    <b v="0"/>
    <n v="49"/>
    <b v="0"/>
    <s v="publishing"/>
    <x v="39"/>
    <d v="2012-07-14T23:42:48"/>
    <d v="2012-05-15T23:42:48"/>
    <n v="2012"/>
    <n v="22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x v="0"/>
    <n v="1409337911"/>
    <n v="1406745911"/>
    <b v="0"/>
    <n v="19"/>
    <b v="0"/>
    <s v="publishing"/>
    <x v="39"/>
    <d v="2014-08-29T18:45:11"/>
    <d v="2014-07-30T18:45:11"/>
    <n v="2014"/>
    <n v="27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x v="0"/>
    <n v="1339816200"/>
    <n v="1337095997"/>
    <b v="0"/>
    <n v="4"/>
    <b v="0"/>
    <s v="publishing"/>
    <x v="39"/>
    <d v="2012-06-16T03:10:00"/>
    <d v="2012-05-15T15:33:17"/>
    <n v="2012"/>
    <n v="28"/>
  </r>
  <r>
    <n v="2748"/>
    <s v="Native American Language Book for Children"/>
    <s v="Interactive Book with Audio to learn the Ojibwe Language for Children.  Website, Ebook and more!"/>
    <x v="10"/>
    <n v="53"/>
    <x v="2"/>
    <s v="US"/>
    <x v="0"/>
    <n v="1472835802"/>
    <n v="1470243802"/>
    <b v="0"/>
    <n v="4"/>
    <b v="0"/>
    <s v="publishing"/>
    <x v="39"/>
    <d v="2016-09-02T17:03:22"/>
    <d v="2016-08-03T17:03:22"/>
    <n v="2016"/>
    <n v="1"/>
  </r>
  <r>
    <n v="2749"/>
    <s v="A Tree is a Tree, no matter what you see.  CHILDREN'S BOOK"/>
    <s v="Self-publishing my children's book."/>
    <x v="3"/>
    <n v="110"/>
    <x v="2"/>
    <s v="US"/>
    <x v="0"/>
    <n v="1428171037"/>
    <n v="1425582637"/>
    <b v="0"/>
    <n v="2"/>
    <b v="0"/>
    <s v="publishing"/>
    <x v="39"/>
    <d v="2015-04-04T18:10:37"/>
    <d v="2015-03-05T19:10:37"/>
    <n v="2015"/>
    <n v="1"/>
  </r>
  <r>
    <n v="2750"/>
    <s v="My Child, My Blessing"/>
    <s v="This is a journal where parents daily write something positive about their child.  Places for pictures, too."/>
    <x v="369"/>
    <n v="0"/>
    <x v="2"/>
    <s v="US"/>
    <x v="0"/>
    <n v="1341086400"/>
    <n v="1340055345"/>
    <b v="0"/>
    <n v="0"/>
    <b v="0"/>
    <s v="publishing"/>
    <x v="39"/>
    <d v="2012-06-30T20:00:00"/>
    <d v="2012-06-18T21:35:45"/>
    <n v="2012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x v="0"/>
    <n v="1403039842"/>
    <n v="1397855842"/>
    <b v="0"/>
    <n v="0"/>
    <b v="0"/>
    <s v="publishing"/>
    <x v="39"/>
    <d v="2014-06-17T21:17:22"/>
    <d v="2014-04-18T21:17:22"/>
    <n v="2014"/>
    <n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x v="0"/>
    <n v="1324232504"/>
    <n v="1320776504"/>
    <b v="0"/>
    <n v="14"/>
    <b v="0"/>
    <s v="publishing"/>
    <x v="39"/>
    <d v="2011-12-18T18:21:44"/>
    <d v="2011-11-08T18:21:44"/>
    <n v="2011"/>
    <n v="11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x v="0"/>
    <n v="1346017023"/>
    <n v="1343425023"/>
    <b v="0"/>
    <n v="8"/>
    <b v="0"/>
    <s v="publishing"/>
    <x v="39"/>
    <d v="2012-08-26T21:37:03"/>
    <d v="2012-07-27T21:37:03"/>
    <n v="2012"/>
    <n v="19"/>
  </r>
  <r>
    <n v="2754"/>
    <s v="From here...to there!"/>
    <s v="I have been a writer all my life. But until recently never a parent. I want to write a children book for my children, and yours!"/>
    <x v="3"/>
    <n v="0"/>
    <x v="2"/>
    <s v="US"/>
    <x v="0"/>
    <n v="1410448551"/>
    <n v="1407856551"/>
    <b v="0"/>
    <n v="0"/>
    <b v="0"/>
    <s v="publishing"/>
    <x v="39"/>
    <d v="2014-09-11T15:15:51"/>
    <d v="2014-08-12T15:15:51"/>
    <n v="2014"/>
    <n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x v="3"/>
    <n v="1428519527"/>
    <n v="1425927527"/>
    <b v="0"/>
    <n v="15"/>
    <b v="0"/>
    <s v="publishing"/>
    <x v="39"/>
    <d v="2015-04-08T18:58:47"/>
    <d v="2015-03-09T18:58:47"/>
    <n v="2015"/>
    <n v="52"/>
  </r>
  <r>
    <n v="2756"/>
    <s v="The Most Basic of Truths"/>
    <s v="We all pray to the same God no matter what name we might refer to Him as.  Our children deserve to know this basic truth."/>
    <x v="3"/>
    <n v="1048"/>
    <x v="2"/>
    <s v="US"/>
    <x v="0"/>
    <n v="1389476201"/>
    <n v="1386884201"/>
    <b v="0"/>
    <n v="33"/>
    <b v="0"/>
    <s v="publishing"/>
    <x v="39"/>
    <d v="2014-01-11T21:36:41"/>
    <d v="2013-12-12T21:36:41"/>
    <n v="2013"/>
    <n v="10"/>
  </r>
  <r>
    <n v="2757"/>
    <s v="C is for Crooked"/>
    <s v="A children's letter book that Lampoons Hillary Clinton"/>
    <x v="15"/>
    <n v="10"/>
    <x v="2"/>
    <s v="US"/>
    <x v="0"/>
    <n v="1470498332"/>
    <n v="1469202332"/>
    <b v="0"/>
    <n v="2"/>
    <b v="0"/>
    <s v="publishing"/>
    <x v="39"/>
    <d v="2016-08-06T15:45:32"/>
    <d v="2016-07-22T15:45:32"/>
    <n v="2016"/>
    <n v="1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x v="2"/>
    <n v="1476095783"/>
    <n v="1474886183"/>
    <b v="0"/>
    <n v="6"/>
    <b v="0"/>
    <s v="publishing"/>
    <x v="39"/>
    <d v="2016-10-10T10:36:23"/>
    <d v="2016-09-26T10:36:23"/>
    <n v="2016"/>
    <n v="1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x v="2"/>
    <n v="1468658866"/>
    <n v="1464943666"/>
    <b v="0"/>
    <n v="2"/>
    <b v="0"/>
    <s v="publishing"/>
    <x v="39"/>
    <d v="2016-07-16T08:47:46"/>
    <d v="2016-06-03T08:47:46"/>
    <n v="2016"/>
    <n v="11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x v="1"/>
    <n v="1371726258"/>
    <n v="1369134258"/>
    <b v="0"/>
    <n v="0"/>
    <b v="0"/>
    <s v="publishing"/>
    <x v="39"/>
    <d v="2013-06-20T11:04:18"/>
    <d v="2013-05-21T11:04:18"/>
    <n v="2013"/>
    <n v="0"/>
  </r>
  <r>
    <n v="2761"/>
    <s v="Learn U.S. Geography: Dreaming my way across The U.S."/>
    <s v="Help me give away 500 copies of my picture book so more kids will know US geography!"/>
    <x v="10"/>
    <n v="36"/>
    <x v="2"/>
    <s v="US"/>
    <x v="0"/>
    <n v="1357176693"/>
    <n v="1354584693"/>
    <b v="0"/>
    <n v="4"/>
    <b v="0"/>
    <s v="publishing"/>
    <x v="39"/>
    <d v="2013-01-03T01:31:33"/>
    <d v="2012-12-04T01:31:33"/>
    <n v="2012"/>
    <n v="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x v="0"/>
    <n v="1332114795"/>
    <n v="1326934395"/>
    <b v="0"/>
    <n v="1"/>
    <b v="0"/>
    <s v="publishing"/>
    <x v="39"/>
    <d v="2012-03-18T23:53:15"/>
    <d v="2012-01-19T00:53:15"/>
    <n v="2012"/>
    <n v="1"/>
  </r>
  <r>
    <n v="2763"/>
    <s v="My Christmas Star"/>
    <s v="How Santa finds childrens homes without getting lost by following certain stars."/>
    <x v="371"/>
    <n v="90"/>
    <x v="2"/>
    <s v="US"/>
    <x v="0"/>
    <n v="1369403684"/>
    <n v="1365515684"/>
    <b v="0"/>
    <n v="3"/>
    <b v="0"/>
    <s v="publishing"/>
    <x v="39"/>
    <d v="2013-05-24T13:54:44"/>
    <d v="2013-04-09T13:54:44"/>
    <n v="2013"/>
    <n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x v="0"/>
    <n v="1338404400"/>
    <n v="1335855631"/>
    <b v="0"/>
    <n v="4"/>
    <b v="0"/>
    <s v="publishing"/>
    <x v="39"/>
    <d v="2012-05-30T19:00:00"/>
    <d v="2012-05-01T07:00:31"/>
    <n v="2012"/>
    <n v="1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x v="0"/>
    <n v="1351432428"/>
    <n v="1350050028"/>
    <b v="0"/>
    <n v="0"/>
    <b v="0"/>
    <s v="publishing"/>
    <x v="39"/>
    <d v="2012-10-28T13:53:48"/>
    <d v="2012-10-12T13:53:48"/>
    <n v="2012"/>
    <n v="0"/>
  </r>
  <r>
    <n v="2766"/>
    <s v="Jambie"/>
    <s v="Jambie is a children's book geared towards kids ages 4-9 years of age. This book teaches young children about making wise decisions."/>
    <x v="10"/>
    <n v="100"/>
    <x v="2"/>
    <s v="US"/>
    <x v="0"/>
    <n v="1313078518"/>
    <n v="1310486518"/>
    <b v="0"/>
    <n v="4"/>
    <b v="0"/>
    <s v="publishing"/>
    <x v="39"/>
    <d v="2011-08-11T16:01:58"/>
    <d v="2011-07-12T16:01:58"/>
    <n v="2011"/>
    <n v="2"/>
  </r>
  <r>
    <n v="2767"/>
    <s v="the Giant Turnip"/>
    <s v="An animated bedtime story with Dedka, Babka and the rest of the family working together on a BIG problem"/>
    <x v="23"/>
    <n v="34"/>
    <x v="2"/>
    <s v="CA"/>
    <x v="5"/>
    <n v="1439766050"/>
    <n v="1434582050"/>
    <b v="0"/>
    <n v="3"/>
    <b v="0"/>
    <s v="publishing"/>
    <x v="39"/>
    <d v="2015-08-16T23:00:50"/>
    <d v="2015-06-17T23:00:50"/>
    <n v="2015"/>
    <n v="1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x v="0"/>
    <n v="1333028723"/>
    <n v="1330440323"/>
    <b v="0"/>
    <n v="34"/>
    <b v="0"/>
    <s v="publishing"/>
    <x v="39"/>
    <d v="2012-03-29T13:45:23"/>
    <d v="2012-02-28T14:45:23"/>
    <n v="2012"/>
    <n v="14"/>
  </r>
  <r>
    <n v="2769"/>
    <s v="Raph the Ninja Giraffe"/>
    <s v="Raph the Ninja Giraffe is a project that is my 5 year old sons idea, &amp; I am working with him to bring his idea to life."/>
    <x v="134"/>
    <n v="2"/>
    <x v="2"/>
    <s v="GB"/>
    <x v="1"/>
    <n v="1401997790"/>
    <n v="1397677790"/>
    <b v="0"/>
    <n v="2"/>
    <b v="0"/>
    <s v="publishing"/>
    <x v="39"/>
    <d v="2014-06-05T19:49:50"/>
    <d v="2014-04-16T19:49:50"/>
    <n v="2014"/>
    <n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x v="0"/>
    <n v="1395158130"/>
    <n v="1392569730"/>
    <b v="0"/>
    <n v="33"/>
    <b v="0"/>
    <s v="publishing"/>
    <x v="39"/>
    <d v="2014-03-18T15:55:30"/>
    <d v="2014-02-16T16:55:30"/>
    <n v="2014"/>
    <n v="1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x v="0"/>
    <n v="1359738000"/>
    <n v="1355489140"/>
    <b v="0"/>
    <n v="0"/>
    <b v="0"/>
    <s v="publishing"/>
    <x v="39"/>
    <d v="2013-02-01T17:00:00"/>
    <d v="2012-12-14T12:45:40"/>
    <n v="2012"/>
    <n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x v="0"/>
    <n v="1381006294"/>
    <n v="1379710294"/>
    <b v="0"/>
    <n v="0"/>
    <b v="0"/>
    <s v="publishing"/>
    <x v="39"/>
    <d v="2013-10-05T20:51:34"/>
    <d v="2013-09-20T20:51:34"/>
    <n v="2013"/>
    <n v="0"/>
  </r>
  <r>
    <n v="2773"/>
    <s v="The Boat That Couldn't Float"/>
    <s v="Parents know the pain of rereading bad bedtime stories. I want to write stories that all ages will enjoy"/>
    <x v="373"/>
    <n v="1"/>
    <x v="2"/>
    <s v="CA"/>
    <x v="5"/>
    <n v="1461530721"/>
    <n v="1460666721"/>
    <b v="0"/>
    <n v="1"/>
    <b v="0"/>
    <s v="publishing"/>
    <x v="39"/>
    <d v="2016-04-24T20:45:21"/>
    <d v="2016-04-14T20:45:21"/>
    <n v="2016"/>
    <n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x v="0"/>
    <n v="1362711728"/>
    <n v="1360119728"/>
    <b v="0"/>
    <n v="13"/>
    <b v="0"/>
    <s v="publishing"/>
    <x v="39"/>
    <d v="2013-03-08T03:02:08"/>
    <d v="2013-02-06T03:02:08"/>
    <n v="2013"/>
    <n v="1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x v="0"/>
    <n v="1323994754"/>
    <n v="1321402754"/>
    <b v="0"/>
    <n v="2"/>
    <b v="0"/>
    <s v="publishing"/>
    <x v="39"/>
    <d v="2011-12-16T00:19:14"/>
    <d v="2011-11-16T00:19:14"/>
    <n v="2011"/>
    <n v="3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x v="0"/>
    <n v="1434092876"/>
    <n v="1431414476"/>
    <b v="0"/>
    <n v="36"/>
    <b v="0"/>
    <s v="publishing"/>
    <x v="39"/>
    <d v="2015-06-12T07:07:56"/>
    <d v="2015-05-12T07:07:56"/>
    <n v="2015"/>
    <n v="8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x v="0"/>
    <n v="1437149004"/>
    <n v="1434557004"/>
    <b v="0"/>
    <n v="1"/>
    <b v="0"/>
    <s v="publishing"/>
    <x v="39"/>
    <d v="2015-07-17T16:03:24"/>
    <d v="2015-06-17T16:03:24"/>
    <n v="2015"/>
    <n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x v="0"/>
    <n v="1409009306"/>
    <n v="1406417306"/>
    <b v="0"/>
    <n v="15"/>
    <b v="0"/>
    <s v="publishing"/>
    <x v="39"/>
    <d v="2014-08-25T23:28:26"/>
    <d v="2014-07-26T23:28:26"/>
    <n v="2014"/>
    <n v="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x v="0"/>
    <n v="1448204621"/>
    <n v="1445609021"/>
    <b v="0"/>
    <n v="1"/>
    <b v="0"/>
    <s v="publishing"/>
    <x v="39"/>
    <d v="2015-11-22T15:03:41"/>
    <d v="2015-10-23T14:03:41"/>
    <n v="2015"/>
    <n v="2"/>
  </r>
  <r>
    <n v="2780"/>
    <s v="Travel with baby"/>
    <s v="Turn the World with my kids, and then write a book with the advice for traveling with baby"/>
    <x v="57"/>
    <n v="0"/>
    <x v="2"/>
    <s v="IT"/>
    <x v="3"/>
    <n v="1489142688"/>
    <n v="1486550688"/>
    <b v="0"/>
    <n v="0"/>
    <b v="0"/>
    <s v="publishing"/>
    <x v="39"/>
    <d v="2017-03-10T10:44:48"/>
    <d v="2017-02-08T10:44:48"/>
    <n v="2017"/>
    <n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x v="0"/>
    <n v="1423724400"/>
    <n v="1421274954"/>
    <b v="0"/>
    <n v="28"/>
    <b v="1"/>
    <s v="theater"/>
    <x v="6"/>
    <d v="2015-02-12T07:00:00"/>
    <d v="2015-01-14T22:35:54"/>
    <n v="2015"/>
    <n v="105"/>
  </r>
  <r>
    <n v="2782"/>
    <s v="Better Than Ever Productions presents Geezer Game"/>
    <s v="The premiere theatre troupe in SE Michigan offering acting opportunities for the 50+ actor."/>
    <x v="28"/>
    <n v="1200"/>
    <x v="0"/>
    <s v="US"/>
    <x v="0"/>
    <n v="1424149140"/>
    <n v="1421964718"/>
    <b v="0"/>
    <n v="18"/>
    <b v="1"/>
    <s v="theater"/>
    <x v="6"/>
    <d v="2015-02-17T04:59:00"/>
    <d v="2015-01-22T22:11:58"/>
    <n v="2015"/>
    <n v="12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x v="1"/>
    <n v="1429793446"/>
    <n v="1428583846"/>
    <b v="0"/>
    <n v="61"/>
    <b v="1"/>
    <s v="theater"/>
    <x v="6"/>
    <d v="2015-04-23T12:50:46"/>
    <d v="2015-04-09T12:50:46"/>
    <n v="2015"/>
    <n v="115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x v="0"/>
    <n v="1414608843"/>
    <n v="1412794443"/>
    <b v="0"/>
    <n v="108"/>
    <b v="1"/>
    <s v="theater"/>
    <x v="6"/>
    <d v="2014-10-29T18:54:03"/>
    <d v="2014-10-08T18:54:03"/>
    <n v="2014"/>
    <n v="119"/>
  </r>
  <r>
    <n v="2785"/>
    <s v="Henry VI: The War of the Roses"/>
    <s v="Bare Theatre and Raleigh Little Theatre present Shakespeare's epic, set in a post-apocalyptic dystopia."/>
    <x v="10"/>
    <n v="5234"/>
    <x v="0"/>
    <s v="US"/>
    <x v="0"/>
    <n v="1470430800"/>
    <n v="1467865967"/>
    <b v="0"/>
    <n v="142"/>
    <b v="1"/>
    <s v="theater"/>
    <x v="6"/>
    <d v="2016-08-05T21:00:00"/>
    <d v="2016-07-07T04:32:47"/>
    <n v="2016"/>
    <n v="105"/>
  </r>
  <r>
    <n v="2786"/>
    <s v="Fierce"/>
    <s v="A heart-melting farce about sex, art and the lovelorn lay-abouts of London-town."/>
    <x v="30"/>
    <n v="2946"/>
    <x v="0"/>
    <s v="GB"/>
    <x v="1"/>
    <n v="1404913180"/>
    <n v="1403703580"/>
    <b v="0"/>
    <n v="74"/>
    <b v="1"/>
    <s v="theater"/>
    <x v="6"/>
    <d v="2014-07-09T13:39:40"/>
    <d v="2014-06-25T13:39:40"/>
    <n v="2014"/>
    <n v="118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x v="0"/>
    <n v="1405658752"/>
    <n v="1403066752"/>
    <b v="0"/>
    <n v="38"/>
    <b v="1"/>
    <s v="theater"/>
    <x v="6"/>
    <d v="2014-07-18T04:45:52"/>
    <d v="2014-06-18T04:45:52"/>
    <n v="2014"/>
    <n v="120"/>
  </r>
  <r>
    <n v="2788"/>
    <s v="ACT Underground Theatre, TLDC"/>
    <s v="MOVING FORWARD! WE HAVE REACHED GOAL BUT HAVE MORE TIME!! PLEASE CONSIDER PLEDGING."/>
    <x v="13"/>
    <n v="2050"/>
    <x v="0"/>
    <s v="US"/>
    <x v="0"/>
    <n v="1469811043"/>
    <n v="1467219043"/>
    <b v="0"/>
    <n v="20"/>
    <b v="1"/>
    <s v="theater"/>
    <x v="6"/>
    <d v="2016-07-29T16:50:43"/>
    <d v="2016-06-29T16:50:43"/>
    <n v="2016"/>
    <n v="103"/>
  </r>
  <r>
    <n v="2789"/>
    <s v="The Adventurers Club"/>
    <s v="BNT's Biggest Adventure So Far: Our 2015 full length production!"/>
    <x v="9"/>
    <n v="3035"/>
    <x v="0"/>
    <s v="US"/>
    <x v="0"/>
    <n v="1426132800"/>
    <n v="1424477934"/>
    <b v="0"/>
    <n v="24"/>
    <b v="1"/>
    <s v="theater"/>
    <x v="6"/>
    <d v="2015-03-12T04:00:00"/>
    <d v="2015-02-21T00:18:54"/>
    <n v="2015"/>
    <n v="101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x v="0"/>
    <n v="1423693903"/>
    <n v="1421101903"/>
    <b v="0"/>
    <n v="66"/>
    <b v="1"/>
    <s v="theater"/>
    <x v="6"/>
    <d v="2015-02-11T22:31:43"/>
    <d v="2015-01-12T22:31:43"/>
    <n v="2015"/>
    <n v="105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x v="0"/>
    <n v="1473393600"/>
    <n v="1470778559"/>
    <b v="0"/>
    <n v="28"/>
    <b v="1"/>
    <s v="theater"/>
    <x v="6"/>
    <d v="2016-09-09T04:00:00"/>
    <d v="2016-08-09T21:35:59"/>
    <n v="2016"/>
    <n v="103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x v="0"/>
    <n v="1439357559"/>
    <n v="1435469559"/>
    <b v="0"/>
    <n v="24"/>
    <b v="1"/>
    <s v="theater"/>
    <x v="6"/>
    <d v="2015-08-12T05:32:39"/>
    <d v="2015-06-28T05:32:39"/>
    <n v="2015"/>
    <n v="10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x v="2"/>
    <n v="1437473005"/>
    <n v="1434881005"/>
    <b v="0"/>
    <n v="73"/>
    <b v="1"/>
    <s v="theater"/>
    <x v="6"/>
    <d v="2015-07-21T10:03:25"/>
    <d v="2015-06-21T10:03:25"/>
    <n v="2015"/>
    <n v="111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x v="1"/>
    <n v="1457031600"/>
    <n v="1455640559"/>
    <b v="0"/>
    <n v="3"/>
    <b v="1"/>
    <s v="theater"/>
    <x v="6"/>
    <d v="2016-03-03T19:00:00"/>
    <d v="2016-02-16T16:35:59"/>
    <n v="2016"/>
    <n v="150"/>
  </r>
  <r>
    <n v="2795"/>
    <s v="Good Men Wanted at ANT Fest"/>
    <s v="A new play about five bad bitches who fought in the Civil War disguised as men, premiering at Ars Nova's ANT Fest."/>
    <x v="176"/>
    <n v="730"/>
    <x v="0"/>
    <s v="US"/>
    <x v="0"/>
    <n v="1402095600"/>
    <n v="1400675841"/>
    <b v="0"/>
    <n v="20"/>
    <b v="1"/>
    <s v="theater"/>
    <x v="6"/>
    <d v="2014-06-06T23:00:00"/>
    <d v="2014-05-21T12:37:21"/>
    <n v="2014"/>
    <n v="104"/>
  </r>
  <r>
    <n v="2796"/>
    <s v="Fishcakes"/>
    <s v="Fishcakes is a piece of new writing for the Camden Fringe that explores a story of love, loss, and all the â€˜little things'."/>
    <x v="134"/>
    <n v="924"/>
    <x v="0"/>
    <s v="GB"/>
    <x v="1"/>
    <n v="1404564028"/>
    <n v="1401972028"/>
    <b v="0"/>
    <n v="21"/>
    <b v="1"/>
    <s v="theater"/>
    <x v="6"/>
    <d v="2014-07-05T12:40:28"/>
    <d v="2014-06-05T12:40:28"/>
    <n v="2014"/>
    <n v="11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x v="1"/>
    <n v="1404858840"/>
    <n v="1402266840"/>
    <b v="0"/>
    <n v="94"/>
    <b v="1"/>
    <s v="theater"/>
    <x v="6"/>
    <d v="2014-07-08T22:34:00"/>
    <d v="2014-06-08T22:34:00"/>
    <n v="2014"/>
    <n v="10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x v="1"/>
    <n v="1438358400"/>
    <n v="1437063121"/>
    <b v="0"/>
    <n v="139"/>
    <b v="1"/>
    <s v="theater"/>
    <x v="6"/>
    <d v="2015-07-31T16:00:00"/>
    <d v="2015-07-16T16:12:01"/>
    <n v="2015"/>
    <n v="101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x v="1"/>
    <n v="1466179200"/>
    <n v="1463466070"/>
    <b v="0"/>
    <n v="130"/>
    <b v="1"/>
    <s v="theater"/>
    <x v="6"/>
    <d v="2016-06-17T16:00:00"/>
    <d v="2016-05-17T06:21:10"/>
    <n v="2016"/>
    <n v="117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x v="1"/>
    <n v="1420377366"/>
    <n v="1415193366"/>
    <b v="0"/>
    <n v="31"/>
    <b v="1"/>
    <s v="theater"/>
    <x v="6"/>
    <d v="2015-01-04T13:16:06"/>
    <d v="2014-11-05T13:16:06"/>
    <n v="2014"/>
    <n v="133"/>
  </r>
  <r>
    <n v="2801"/>
    <s v="A Dream Play"/>
    <s v="Arise Theatre Company's production of August Strindberg's expressionist masterpiece 'A Dream Play'."/>
    <x v="2"/>
    <n v="666"/>
    <x v="0"/>
    <s v="AU"/>
    <x v="2"/>
    <n v="1412938800"/>
    <n v="1411019409"/>
    <b v="0"/>
    <n v="13"/>
    <b v="1"/>
    <s v="theater"/>
    <x v="6"/>
    <d v="2014-10-10T11:00:00"/>
    <d v="2014-09-18T05:50:09"/>
    <n v="2014"/>
    <n v="13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x v="1"/>
    <n v="1438875107"/>
    <n v="1436283107"/>
    <b v="0"/>
    <n v="90"/>
    <b v="1"/>
    <s v="theater"/>
    <x v="6"/>
    <d v="2015-08-06T15:31:47"/>
    <d v="2015-07-07T15:31:47"/>
    <n v="2015"/>
    <n v="1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x v="0"/>
    <n v="1437004800"/>
    <n v="1433295276"/>
    <b v="0"/>
    <n v="141"/>
    <b v="1"/>
    <s v="theater"/>
    <x v="6"/>
    <d v="2015-07-16T00:00:00"/>
    <d v="2015-06-03T01:34:36"/>
    <n v="2015"/>
    <n v="128"/>
  </r>
  <r>
    <n v="2804"/>
    <s v="The Piano Man"/>
    <s v="The real-life story of the mysterious 'Piano Man' who washed ashore with no memory; with no speech; but with an amazing ability..."/>
    <x v="28"/>
    <n v="1150"/>
    <x v="0"/>
    <s v="GB"/>
    <x v="1"/>
    <n v="1411987990"/>
    <n v="1409395990"/>
    <b v="0"/>
    <n v="23"/>
    <b v="1"/>
    <s v="theater"/>
    <x v="6"/>
    <d v="2014-09-29T10:53:10"/>
    <d v="2014-08-30T10:53:10"/>
    <n v="2014"/>
    <n v="115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x v="1"/>
    <n v="1440245273"/>
    <n v="1438085273"/>
    <b v="0"/>
    <n v="18"/>
    <b v="1"/>
    <s v="theater"/>
    <x v="6"/>
    <d v="2015-08-22T12:07:53"/>
    <d v="2015-07-28T12:07:53"/>
    <n v="2015"/>
    <n v="110"/>
  </r>
  <r>
    <n v="2806"/>
    <s v="And Now: The World!"/>
    <s v="A one woman show about the challenges of being a feminist in a digital age. Touring 6 UK cities. Now with Stretch Goals!"/>
    <x v="9"/>
    <n v="3363"/>
    <x v="0"/>
    <s v="GB"/>
    <x v="1"/>
    <n v="1438772400"/>
    <n v="1435645490"/>
    <b v="0"/>
    <n v="76"/>
    <b v="1"/>
    <s v="theater"/>
    <x v="6"/>
    <d v="2015-08-05T11:00:00"/>
    <d v="2015-06-30T06:24:50"/>
    <n v="2015"/>
    <n v="112"/>
  </r>
  <r>
    <n v="2807"/>
    <s v="The Commission Theatre Co."/>
    <s v="Bringing Shakespeare back to the Playwrights"/>
    <x v="10"/>
    <n v="6300"/>
    <x v="0"/>
    <s v="US"/>
    <x v="0"/>
    <n v="1435611438"/>
    <n v="1433019438"/>
    <b v="0"/>
    <n v="93"/>
    <b v="1"/>
    <s v="theater"/>
    <x v="6"/>
    <d v="2015-06-29T20:57:18"/>
    <d v="2015-05-30T20:57:18"/>
    <n v="2015"/>
    <n v="12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x v="0"/>
    <n v="1440274735"/>
    <n v="1437682735"/>
    <b v="0"/>
    <n v="69"/>
    <b v="1"/>
    <s v="theater"/>
    <x v="6"/>
    <d v="2015-08-22T20:18:55"/>
    <d v="2015-07-23T20:18:55"/>
    <n v="2015"/>
    <n v="10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x v="0"/>
    <n v="1459348740"/>
    <n v="1458647725"/>
    <b v="0"/>
    <n v="21"/>
    <b v="1"/>
    <s v="theater"/>
    <x v="6"/>
    <d v="2016-03-30T14:39:00"/>
    <d v="2016-03-22T11:55:25"/>
    <n v="2016"/>
    <n v="10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x v="0"/>
    <n v="1401595140"/>
    <n v="1398828064"/>
    <b v="0"/>
    <n v="57"/>
    <b v="1"/>
    <s v="theater"/>
    <x v="6"/>
    <d v="2014-06-01T03:59:00"/>
    <d v="2014-04-30T03:21:04"/>
    <n v="2014"/>
    <n v="108"/>
  </r>
  <r>
    <n v="2811"/>
    <s v="Ray Gunn and Starburst"/>
    <s v="Ray Gunn and Starburst is an audio sci-fi/comedy sending up the tropes of classic and pulp science-fiction."/>
    <x v="3"/>
    <n v="10027"/>
    <x v="0"/>
    <s v="GB"/>
    <x v="1"/>
    <n v="1424692503"/>
    <n v="1422100503"/>
    <b v="0"/>
    <n v="108"/>
    <b v="1"/>
    <s v="theater"/>
    <x v="6"/>
    <d v="2015-02-23T11:55:03"/>
    <d v="2015-01-24T11:55:03"/>
    <n v="2015"/>
    <n v="10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x v="5"/>
    <n v="1428292800"/>
    <n v="1424368298"/>
    <b v="0"/>
    <n v="83"/>
    <b v="1"/>
    <s v="theater"/>
    <x v="6"/>
    <d v="2015-04-06T04:00:00"/>
    <d v="2015-02-19T17:51:38"/>
    <n v="2015"/>
    <n v="113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x v="0"/>
    <n v="1481737761"/>
    <n v="1479577761"/>
    <b v="0"/>
    <n v="96"/>
    <b v="1"/>
    <s v="theater"/>
    <x v="6"/>
    <d v="2016-12-14T17:49:21"/>
    <d v="2016-11-19T17:49:21"/>
    <n v="2016"/>
    <n v="128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x v="1"/>
    <n v="1431164115"/>
    <n v="1428572115"/>
    <b v="0"/>
    <n v="64"/>
    <b v="1"/>
    <s v="theater"/>
    <x v="6"/>
    <d v="2015-05-09T09:35:15"/>
    <d v="2015-04-09T09:35:15"/>
    <n v="2015"/>
    <n v="108"/>
  </r>
  <r>
    <n v="2815"/>
    <s v="Widow's Wedding Dress"/>
    <s v="Set in 1950s Northern Ireland, this play tells the story of two sisters in a community of Travellers, or Irish Gypsies."/>
    <x v="49"/>
    <n v="605"/>
    <x v="0"/>
    <s v="CA"/>
    <x v="5"/>
    <n v="1470595109"/>
    <n v="1468003109"/>
    <b v="0"/>
    <n v="14"/>
    <b v="1"/>
    <s v="theater"/>
    <x v="6"/>
    <d v="2016-08-07T18:38:29"/>
    <d v="2016-07-08T18:38:29"/>
    <n v="2016"/>
    <n v="24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x v="1"/>
    <n v="1438531200"/>
    <n v="1435921992"/>
    <b v="0"/>
    <n v="169"/>
    <b v="1"/>
    <s v="theater"/>
    <x v="6"/>
    <d v="2015-08-02T16:00:00"/>
    <d v="2015-07-03T11:13:12"/>
    <n v="2015"/>
    <n v="142"/>
  </r>
  <r>
    <n v="2817"/>
    <s v="After The End"/>
    <s v="Let Go Theatre Co's very first production is going ahead in June 2015. Help support a brand new theatre co as we begin our adventure"/>
    <x v="20"/>
    <n v="780"/>
    <x v="0"/>
    <s v="GB"/>
    <x v="1"/>
    <n v="1425136462"/>
    <n v="1421680462"/>
    <b v="0"/>
    <n v="33"/>
    <b v="1"/>
    <s v="theater"/>
    <x v="6"/>
    <d v="2015-02-28T15:14:22"/>
    <d v="2015-01-19T15:14:22"/>
    <n v="2015"/>
    <n v="130"/>
  </r>
  <r>
    <n v="2818"/>
    <s v="Joe West's THEATER OF DEATH"/>
    <s v="Joe West and his wonderful theater company THEATER OF DEATH present original plays both horrific and comical."/>
    <x v="3"/>
    <n v="10603"/>
    <x v="0"/>
    <s v="US"/>
    <x v="0"/>
    <n v="1443018086"/>
    <n v="1441290086"/>
    <b v="0"/>
    <n v="102"/>
    <b v="1"/>
    <s v="theater"/>
    <x v="6"/>
    <d v="2015-09-23T14:21:26"/>
    <d v="2015-09-03T14:21:26"/>
    <n v="2015"/>
    <n v="10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x v="1"/>
    <n v="1434285409"/>
    <n v="1431693409"/>
    <b v="0"/>
    <n v="104"/>
    <b v="1"/>
    <s v="theater"/>
    <x v="6"/>
    <d v="2015-06-14T12:36:49"/>
    <d v="2015-05-15T12:36:49"/>
    <n v="2015"/>
    <n v="10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x v="1"/>
    <n v="1456444800"/>
    <n v="1454337589"/>
    <b v="0"/>
    <n v="20"/>
    <b v="1"/>
    <s v="theater"/>
    <x v="6"/>
    <d v="2016-02-26T00:00:00"/>
    <d v="2016-02-01T14:39:49"/>
    <n v="2016"/>
    <n v="13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x v="1"/>
    <n v="1411510135"/>
    <n v="1408918135"/>
    <b v="0"/>
    <n v="35"/>
    <b v="1"/>
    <s v="theater"/>
    <x v="6"/>
    <d v="2014-09-23T22:08:55"/>
    <d v="2014-08-24T22:08:55"/>
    <n v="2014"/>
    <n v="10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x v="0"/>
    <n v="1427469892"/>
    <n v="1424881492"/>
    <b v="0"/>
    <n v="94"/>
    <b v="1"/>
    <s v="theater"/>
    <x v="6"/>
    <d v="2015-03-27T15:24:52"/>
    <d v="2015-02-25T16:24:52"/>
    <n v="2015"/>
    <n v="10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x v="1"/>
    <n v="1427842740"/>
    <n v="1425428206"/>
    <b v="0"/>
    <n v="14"/>
    <b v="1"/>
    <s v="theater"/>
    <x v="6"/>
    <d v="2015-03-31T22:59:00"/>
    <d v="2015-03-04T00:16:46"/>
    <n v="2015"/>
    <n v="124"/>
  </r>
  <r>
    <n v="2824"/>
    <s v="The Rooftop"/>
    <s v="I wrote a One Act play called The Rooftop for a Female Playwright's festival. Every little bit helps!"/>
    <x v="81"/>
    <n v="760"/>
    <x v="0"/>
    <s v="US"/>
    <x v="0"/>
    <n v="1434159780"/>
    <n v="1431412196"/>
    <b v="0"/>
    <n v="15"/>
    <b v="1"/>
    <s v="theater"/>
    <x v="6"/>
    <d v="2015-06-13T01:43:00"/>
    <d v="2015-05-12T06:29:56"/>
    <n v="2015"/>
    <n v="117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x v="1"/>
    <n v="1449255686"/>
    <n v="1446663686"/>
    <b v="0"/>
    <n v="51"/>
    <b v="1"/>
    <s v="theater"/>
    <x v="6"/>
    <d v="2015-12-04T19:01:26"/>
    <d v="2015-11-04T19:01:26"/>
    <n v="2015"/>
    <n v="103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x v="0"/>
    <n v="1436511600"/>
    <n v="1434415812"/>
    <b v="0"/>
    <n v="19"/>
    <b v="1"/>
    <s v="theater"/>
    <x v="6"/>
    <d v="2015-07-10T07:00:00"/>
    <d v="2015-06-16T00:50:12"/>
    <n v="2015"/>
    <n v="108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x v="0"/>
    <n v="1464971400"/>
    <n v="1462379066"/>
    <b v="0"/>
    <n v="23"/>
    <b v="1"/>
    <s v="theater"/>
    <x v="6"/>
    <d v="2016-06-03T16:30:00"/>
    <d v="2016-05-04T16:24:26"/>
    <n v="2016"/>
    <n v="12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x v="1"/>
    <n v="1443826800"/>
    <n v="1441606869"/>
    <b v="0"/>
    <n v="97"/>
    <b v="1"/>
    <s v="theater"/>
    <x v="6"/>
    <d v="2015-10-02T23:00:00"/>
    <d v="2015-09-07T06:21:09"/>
    <n v="2015"/>
    <n v="1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x v="1"/>
    <n v="1464863118"/>
    <n v="1462443918"/>
    <b v="0"/>
    <n v="76"/>
    <b v="1"/>
    <s v="theater"/>
    <x v="6"/>
    <d v="2016-06-02T10:25:18"/>
    <d v="2016-05-05T10:25:18"/>
    <n v="2016"/>
    <n v="107"/>
  </r>
  <r>
    <n v="2830"/>
    <s v="Nakhtik and Avalon"/>
    <s v="Avalon is a new South African Township play and Nakhtik is a  danced political lecture."/>
    <x v="9"/>
    <n v="3000"/>
    <x v="0"/>
    <s v="US"/>
    <x v="0"/>
    <n v="1399867140"/>
    <n v="1398802148"/>
    <b v="0"/>
    <n v="11"/>
    <b v="1"/>
    <s v="theater"/>
    <x v="6"/>
    <d v="2014-05-12T03:59:00"/>
    <d v="2014-04-29T20:09:08"/>
    <n v="2014"/>
    <n v="100"/>
  </r>
  <r>
    <n v="2831"/>
    <s v="Tackett &amp; Pyke put on a Play"/>
    <s v="We each wrote a play and would like to produce them for you for nothing more than art's sake!"/>
    <x v="9"/>
    <n v="3320"/>
    <x v="0"/>
    <s v="US"/>
    <x v="0"/>
    <n v="1437076070"/>
    <n v="1434484070"/>
    <b v="0"/>
    <n v="52"/>
    <b v="1"/>
    <s v="theater"/>
    <x v="6"/>
    <d v="2015-07-16T19:47:50"/>
    <d v="2015-06-16T19:47:50"/>
    <n v="2015"/>
    <n v="11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x v="1"/>
    <n v="1416780000"/>
    <n v="1414342894"/>
    <b v="0"/>
    <n v="95"/>
    <b v="1"/>
    <s v="theater"/>
    <x v="6"/>
    <d v="2014-11-23T22:00:00"/>
    <d v="2014-10-26T17:01:34"/>
    <n v="2014"/>
    <n v="115"/>
  </r>
  <r>
    <n v="2833"/>
    <s v="Star Man Rocket Man"/>
    <s v="A new play about exploring outer space"/>
    <x v="200"/>
    <n v="2923"/>
    <x v="0"/>
    <s v="US"/>
    <x v="0"/>
    <n v="1444528800"/>
    <n v="1442804633"/>
    <b v="0"/>
    <n v="35"/>
    <b v="1"/>
    <s v="theater"/>
    <x v="6"/>
    <d v="2015-10-11T02:00:00"/>
    <d v="2015-09-21T03:03:53"/>
    <n v="2015"/>
    <n v="108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x v="1"/>
    <n v="1422658930"/>
    <n v="1421362930"/>
    <b v="0"/>
    <n v="21"/>
    <b v="1"/>
    <s v="theater"/>
    <x v="6"/>
    <d v="2015-01-30T23:02:10"/>
    <d v="2015-01-15T23:02:10"/>
    <n v="2015"/>
    <n v="170"/>
  </r>
  <r>
    <n v="2835"/>
    <s v="Land of the Three Towers"/>
    <s v="A celebratory community theatre project about the Focus E15 Occupation of empty council homes on Carpenters Estate."/>
    <x v="28"/>
    <n v="1870.99"/>
    <x v="0"/>
    <s v="GB"/>
    <x v="1"/>
    <n v="1449273600"/>
    <n v="1446742417"/>
    <b v="0"/>
    <n v="93"/>
    <b v="1"/>
    <s v="theater"/>
    <x v="6"/>
    <d v="2015-12-05T00:00:00"/>
    <d v="2015-11-05T16:53:37"/>
    <n v="2015"/>
    <n v="18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x v="0"/>
    <n v="1487393940"/>
    <n v="1484115418"/>
    <b v="0"/>
    <n v="11"/>
    <b v="1"/>
    <s v="theater"/>
    <x v="6"/>
    <d v="2017-02-18T04:59:00"/>
    <d v="2017-01-11T06:16:58"/>
    <n v="2017"/>
    <n v="10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x v="5"/>
    <n v="1449701284"/>
    <n v="1446241684"/>
    <b v="0"/>
    <n v="21"/>
    <b v="1"/>
    <s v="theater"/>
    <x v="6"/>
    <d v="2015-12-09T22:48:04"/>
    <d v="2015-10-30T21:48:04"/>
    <n v="2015"/>
    <n v="10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x v="0"/>
    <n v="1407967200"/>
    <n v="1406039696"/>
    <b v="0"/>
    <n v="54"/>
    <b v="1"/>
    <s v="theater"/>
    <x v="6"/>
    <d v="2014-08-13T22:00:00"/>
    <d v="2014-07-22T14:34:56"/>
    <n v="2014"/>
    <n v="12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x v="0"/>
    <n v="1408942740"/>
    <n v="1406958354"/>
    <b v="0"/>
    <n v="31"/>
    <b v="1"/>
    <s v="theater"/>
    <x v="6"/>
    <d v="2014-08-25T04:59:00"/>
    <d v="2014-08-02T05:45:54"/>
    <n v="2014"/>
    <n v="111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x v="1"/>
    <n v="1426698000"/>
    <n v="1424825479"/>
    <b v="0"/>
    <n v="132"/>
    <b v="1"/>
    <s v="theater"/>
    <x v="6"/>
    <d v="2015-03-18T17:00:00"/>
    <d v="2015-02-25T00:51:19"/>
    <n v="2015"/>
    <n v="104"/>
  </r>
  <r>
    <n v="2841"/>
    <s v="The Dead Loss"/>
    <s v="1920's London; two brothers try to make a name for themselves in the underground crime world but encounter a ruthless Irish mob boss."/>
    <x v="28"/>
    <n v="10"/>
    <x v="2"/>
    <s v="GB"/>
    <x v="1"/>
    <n v="1450032297"/>
    <n v="1444844697"/>
    <b v="0"/>
    <n v="1"/>
    <b v="0"/>
    <s v="theater"/>
    <x v="6"/>
    <d v="2015-12-13T18:44:57"/>
    <d v="2015-10-14T17:44:57"/>
    <n v="2015"/>
    <n v="1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x v="1"/>
    <n v="1403348400"/>
    <n v="1401058295"/>
    <b v="0"/>
    <n v="0"/>
    <b v="0"/>
    <s v="theater"/>
    <x v="6"/>
    <d v="2014-06-21T11:00:00"/>
    <d v="2014-05-25T22:51:35"/>
    <n v="2014"/>
    <n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x v="0"/>
    <n v="1465790400"/>
    <n v="1462210950"/>
    <b v="0"/>
    <n v="0"/>
    <b v="0"/>
    <s v="theater"/>
    <x v="6"/>
    <d v="2016-06-13T04:00:00"/>
    <d v="2016-05-02T17:42:30"/>
    <n v="2016"/>
    <n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x v="3"/>
    <n v="1483535180"/>
    <n v="1480943180"/>
    <b v="0"/>
    <n v="1"/>
    <b v="0"/>
    <s v="theater"/>
    <x v="6"/>
    <d v="2017-01-04T13:06:20"/>
    <d v="2016-12-05T13:06:20"/>
    <n v="2016"/>
    <n v="5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x v="0"/>
    <n v="1433723033"/>
    <n v="1428539033"/>
    <b v="0"/>
    <n v="39"/>
    <b v="0"/>
    <s v="theater"/>
    <x v="6"/>
    <d v="2015-06-08T00:23:53"/>
    <d v="2015-04-09T00:23:53"/>
    <n v="2015"/>
    <n v="32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x v="0"/>
    <n v="1432917394"/>
    <n v="1429029394"/>
    <b v="0"/>
    <n v="0"/>
    <b v="0"/>
    <s v="theater"/>
    <x v="6"/>
    <d v="2015-05-29T16:36:34"/>
    <d v="2015-04-14T16:36:34"/>
    <n v="2015"/>
    <n v="0"/>
  </r>
  <r>
    <n v="2847"/>
    <s v="COLOR ME"/>
    <s v="Dark secrets come to light when Mariah meets Stella. They find a way to face the south's largest elephant in the room: RACISM."/>
    <x v="13"/>
    <n v="0"/>
    <x v="2"/>
    <s v="US"/>
    <x v="0"/>
    <n v="1464031265"/>
    <n v="1458847265"/>
    <b v="0"/>
    <n v="0"/>
    <b v="0"/>
    <s v="theater"/>
    <x v="6"/>
    <d v="2016-05-23T19:21:05"/>
    <d v="2016-03-24T19:21:05"/>
    <n v="201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x v="0"/>
    <n v="1432913659"/>
    <n v="1430321659"/>
    <b v="0"/>
    <n v="3"/>
    <b v="0"/>
    <s v="theater"/>
    <x v="6"/>
    <d v="2015-05-29T15:34:19"/>
    <d v="2015-04-29T15:34:19"/>
    <n v="2015"/>
    <n v="0"/>
  </r>
  <r>
    <n v="2849"/>
    <s v="100, Acre Wood"/>
    <s v="NonSens!cal tackles the struggles of four people with mental health issues/disorders inspired by A.A Milne's Winnie the Pooh"/>
    <x v="2"/>
    <n v="5"/>
    <x v="2"/>
    <s v="GB"/>
    <x v="1"/>
    <n v="1461406600"/>
    <n v="1458814600"/>
    <b v="0"/>
    <n v="1"/>
    <b v="0"/>
    <s v="theater"/>
    <x v="6"/>
    <d v="2016-04-23T10:16:40"/>
    <d v="2016-03-24T10:16:40"/>
    <n v="2016"/>
    <n v="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x v="0"/>
    <n v="1409962211"/>
    <n v="1407370211"/>
    <b v="0"/>
    <n v="13"/>
    <b v="0"/>
    <s v="theater"/>
    <x v="6"/>
    <d v="2014-09-06T00:10:11"/>
    <d v="2014-08-07T00:10:11"/>
    <n v="2014"/>
    <n v="4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x v="3"/>
    <n v="1454109420"/>
    <n v="1453334629"/>
    <b v="0"/>
    <n v="0"/>
    <b v="0"/>
    <s v="theater"/>
    <x v="6"/>
    <d v="2016-01-29T23:17:00"/>
    <d v="2016-01-21T00:03:49"/>
    <n v="2016"/>
    <n v="0"/>
  </r>
  <r>
    <n v="2852"/>
    <s v="Freedom Train"/>
    <s v="Just one time back to the past on the Freedom Train will open your eyes and your lives will never ever be the same!"/>
    <x v="10"/>
    <n v="95"/>
    <x v="2"/>
    <s v="US"/>
    <x v="0"/>
    <n v="1403312703"/>
    <n v="1400720703"/>
    <b v="0"/>
    <n v="6"/>
    <b v="0"/>
    <s v="theater"/>
    <x v="6"/>
    <d v="2014-06-21T01:05:03"/>
    <d v="2014-05-22T01:05:03"/>
    <n v="2014"/>
    <n v="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x v="5"/>
    <n v="1410669297"/>
    <n v="1405485297"/>
    <b v="0"/>
    <n v="0"/>
    <b v="0"/>
    <s v="theater"/>
    <x v="6"/>
    <d v="2014-09-14T04:34:57"/>
    <d v="2014-07-16T04:34:57"/>
    <n v="2014"/>
    <n v="0"/>
  </r>
  <r>
    <n v="2854"/>
    <s v="Ultimate Political Selfie!"/>
    <s v="Almost Random Theatre's play about a candidate - with no policies - who is seeking election in May 2015"/>
    <x v="28"/>
    <n v="417"/>
    <x v="2"/>
    <s v="GB"/>
    <x v="1"/>
    <n v="1431018719"/>
    <n v="1429290719"/>
    <b v="0"/>
    <n v="14"/>
    <b v="0"/>
    <s v="theater"/>
    <x v="6"/>
    <d v="2015-05-07T17:11:59"/>
    <d v="2015-04-17T17:11:59"/>
    <n v="2015"/>
    <n v="42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x v="0"/>
    <n v="1454110440"/>
    <n v="1451607071"/>
    <b v="0"/>
    <n v="5"/>
    <b v="0"/>
    <s v="theater"/>
    <x v="6"/>
    <d v="2016-01-29T23:34:00"/>
    <d v="2016-01-01T00:11:11"/>
    <n v="2016"/>
    <n v="5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x v="0"/>
    <n v="1439069640"/>
    <n v="1433897647"/>
    <b v="0"/>
    <n v="6"/>
    <b v="0"/>
    <s v="theater"/>
    <x v="6"/>
    <d v="2015-08-08T21:34:00"/>
    <d v="2015-06-10T00:54:07"/>
    <n v="2015"/>
    <n v="5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x v="10"/>
    <n v="1487613600"/>
    <n v="1482444295"/>
    <b v="0"/>
    <n v="15"/>
    <b v="0"/>
    <s v="theater"/>
    <x v="6"/>
    <d v="2017-02-20T18:00:00"/>
    <d v="2016-12-22T22:04:55"/>
    <n v="2016"/>
    <n v="20"/>
  </r>
  <r>
    <n v="2858"/>
    <s v="Gay Party Superposh 'Winter Wonderland'"/>
    <s v="Een Gay Party in het centrum van Amersfoort. _x000a_Een geweldige avond uit, met een show, optredens en DJ's."/>
    <x v="28"/>
    <n v="0"/>
    <x v="2"/>
    <s v="NL"/>
    <x v="3"/>
    <n v="1417778880"/>
    <n v="1415711095"/>
    <b v="0"/>
    <n v="0"/>
    <b v="0"/>
    <s v="theater"/>
    <x v="6"/>
    <d v="2014-12-05T11:28:00"/>
    <d v="2014-11-11T13:04:55"/>
    <n v="2014"/>
    <n v="0"/>
  </r>
  <r>
    <n v="2859"/>
    <s v="Grover Theatre Company (GTC)"/>
    <s v="A theatre company that will create works to inspire young people and get everyone involved."/>
    <x v="13"/>
    <n v="35"/>
    <x v="2"/>
    <s v="AU"/>
    <x v="2"/>
    <n v="1444984904"/>
    <n v="1439800904"/>
    <b v="0"/>
    <n v="1"/>
    <b v="0"/>
    <s v="theater"/>
    <x v="6"/>
    <d v="2015-10-16T08:41:44"/>
    <d v="2015-08-17T08:41:44"/>
    <n v="2015"/>
    <n v="2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x v="0"/>
    <n v="1466363576"/>
    <n v="1461179576"/>
    <b v="0"/>
    <n v="9"/>
    <b v="0"/>
    <s v="theater"/>
    <x v="6"/>
    <d v="2016-06-19T19:12:56"/>
    <d v="2016-04-20T19:12:56"/>
    <n v="2016"/>
    <n v="7"/>
  </r>
  <r>
    <n v="2861"/>
    <s v="Julius Caesar"/>
    <s v="The University of Queensland Drama Production Course is putting on an adaptation of William Shakespeares Julius Caesar"/>
    <x v="49"/>
    <n v="80"/>
    <x v="2"/>
    <s v="AU"/>
    <x v="2"/>
    <n v="1443103848"/>
    <n v="1441894248"/>
    <b v="0"/>
    <n v="3"/>
    <b v="0"/>
    <s v="theater"/>
    <x v="6"/>
    <d v="2015-09-24T14:10:48"/>
    <d v="2015-09-10T14:10:48"/>
    <n v="2015"/>
    <n v="32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x v="0"/>
    <n v="1403636229"/>
    <n v="1401044229"/>
    <b v="0"/>
    <n v="3"/>
    <b v="0"/>
    <s v="theater"/>
    <x v="6"/>
    <d v="2014-06-24T18:57:09"/>
    <d v="2014-05-25T18:57:09"/>
    <n v="2014"/>
    <n v="0"/>
  </r>
  <r>
    <n v="2863"/>
    <s v="Equality Theatre"/>
    <s v="I would like to start a Acting Company that supports and includes LGBTQ youth and young adults in very conservative North Texas"/>
    <x v="63"/>
    <n v="20"/>
    <x v="2"/>
    <s v="US"/>
    <x v="0"/>
    <n v="1410279123"/>
    <n v="1405095123"/>
    <b v="0"/>
    <n v="1"/>
    <b v="0"/>
    <s v="theater"/>
    <x v="6"/>
    <d v="2014-09-09T16:12:03"/>
    <d v="2014-07-11T16:12:03"/>
    <n v="2014"/>
    <n v="0"/>
  </r>
  <r>
    <n v="2864"/>
    <s v="'Haunting Julia' by Alan Ayckbourn"/>
    <s v="Accessible, original theatre for all!"/>
    <x v="30"/>
    <n v="40"/>
    <x v="2"/>
    <s v="GB"/>
    <x v="1"/>
    <n v="1437139080"/>
    <n v="1434552207"/>
    <b v="0"/>
    <n v="3"/>
    <b v="0"/>
    <s v="theater"/>
    <x v="6"/>
    <d v="2015-07-17T13:18:00"/>
    <d v="2015-06-17T14:43:27"/>
    <n v="2015"/>
    <n v="2"/>
  </r>
  <r>
    <n v="2865"/>
    <s v="FRINGE 2015 by YER Productions"/>
    <s v="Prepare to be Swept Away. Three short plays from three master playwrights; LANDFALL, SNIPER and DANGERS of TOBACCO!"/>
    <x v="374"/>
    <n v="0"/>
    <x v="2"/>
    <s v="US"/>
    <x v="0"/>
    <n v="1420512259"/>
    <n v="1415328259"/>
    <b v="0"/>
    <n v="0"/>
    <b v="0"/>
    <s v="theater"/>
    <x v="6"/>
    <d v="2015-01-06T02:44:19"/>
    <d v="2014-11-07T02:44:19"/>
    <n v="2014"/>
    <n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x v="0"/>
    <n v="1476482400"/>
    <n v="1473893721"/>
    <b v="0"/>
    <n v="2"/>
    <b v="0"/>
    <s v="theater"/>
    <x v="6"/>
    <d v="2016-10-14T22:00:00"/>
    <d v="2016-09-14T22:55:21"/>
    <n v="2016"/>
    <n v="1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x v="0"/>
    <n v="1467604800"/>
    <n v="1465533672"/>
    <b v="0"/>
    <n v="10"/>
    <b v="0"/>
    <s v="theater"/>
    <x v="6"/>
    <d v="2016-07-04T04:00:00"/>
    <d v="2016-06-10T04:41:12"/>
    <n v="2016"/>
    <n v="2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x v="0"/>
    <n v="1475697054"/>
    <n v="1473105054"/>
    <b v="0"/>
    <n v="60"/>
    <b v="0"/>
    <s v="theater"/>
    <x v="6"/>
    <d v="2016-10-05T19:50:54"/>
    <d v="2016-09-05T19:50:54"/>
    <n v="2016"/>
    <n v="4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x v="0"/>
    <n v="1468937681"/>
    <n v="1466345681"/>
    <b v="0"/>
    <n v="5"/>
    <b v="0"/>
    <s v="theater"/>
    <x v="6"/>
    <d v="2016-07-19T14:14:41"/>
    <d v="2016-06-19T14:14:41"/>
    <n v="2016"/>
    <n v="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x v="0"/>
    <n v="1400301165"/>
    <n v="1397709165"/>
    <b v="0"/>
    <n v="9"/>
    <b v="0"/>
    <s v="theater"/>
    <x v="6"/>
    <d v="2014-05-17T04:32:45"/>
    <d v="2014-04-17T04:32:45"/>
    <n v="2014"/>
    <n v="15"/>
  </r>
  <r>
    <n v="2871"/>
    <s v="The Bill Cosby Assault, a play"/>
    <s v="America's dad or serial rapist? Or both? The stories of the Bill Cosby accusers and the society so skeptical of them."/>
    <x v="3"/>
    <n v="467"/>
    <x v="2"/>
    <s v="US"/>
    <x v="0"/>
    <n v="1419183813"/>
    <n v="1417455813"/>
    <b v="0"/>
    <n v="13"/>
    <b v="0"/>
    <s v="theater"/>
    <x v="6"/>
    <d v="2014-12-21T17:43:33"/>
    <d v="2014-12-01T17:43:33"/>
    <n v="2014"/>
    <n v="5"/>
  </r>
  <r>
    <n v="2872"/>
    <s v="Loud Arts"/>
    <s v="Local Theatre group in Loudoun County, Virginia. Looking for funds to start producing shows!"/>
    <x v="9"/>
    <n v="0"/>
    <x v="2"/>
    <s v="US"/>
    <x v="0"/>
    <n v="1434768438"/>
    <n v="1429584438"/>
    <b v="0"/>
    <n v="0"/>
    <b v="0"/>
    <s v="theater"/>
    <x v="6"/>
    <d v="2015-06-20T02:47:18"/>
    <d v="2015-04-21T02:47:18"/>
    <n v="2015"/>
    <n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x v="0"/>
    <n v="1422473831"/>
    <n v="1419881831"/>
    <b v="0"/>
    <n v="8"/>
    <b v="0"/>
    <s v="theater"/>
    <x v="6"/>
    <d v="2015-01-28T19:37:11"/>
    <d v="2014-12-29T19:37:11"/>
    <n v="2014"/>
    <n v="38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x v="0"/>
    <n v="1484684186"/>
    <n v="1482092186"/>
    <b v="0"/>
    <n v="3"/>
    <b v="0"/>
    <s v="theater"/>
    <x v="6"/>
    <d v="2017-01-17T20:16:26"/>
    <d v="2016-12-18T20:16:26"/>
    <n v="2016"/>
    <n v="5"/>
  </r>
  <r>
    <n v="2875"/>
    <s v="Right Tracey!"/>
    <s v="Play about Tracey a gay man trapped in his room by his Bible thumping mother. He finds love but the room can not keep the love alive."/>
    <x v="22"/>
    <n v="7"/>
    <x v="2"/>
    <s v="US"/>
    <x v="0"/>
    <n v="1462417493"/>
    <n v="1459825493"/>
    <b v="0"/>
    <n v="3"/>
    <b v="0"/>
    <s v="theater"/>
    <x v="6"/>
    <d v="2016-05-05T03:04:53"/>
    <d v="2016-04-05T03:04:53"/>
    <n v="2016"/>
    <n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x v="0"/>
    <n v="1437069079"/>
    <n v="1434477079"/>
    <b v="0"/>
    <n v="0"/>
    <b v="0"/>
    <s v="theater"/>
    <x v="6"/>
    <d v="2015-07-16T17:51:19"/>
    <d v="2015-06-16T17:51:19"/>
    <n v="2015"/>
    <n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x v="0"/>
    <n v="1480525200"/>
    <n v="1477781724"/>
    <b v="0"/>
    <n v="6"/>
    <b v="0"/>
    <s v="theater"/>
    <x v="6"/>
    <d v="2016-11-30T17:00:00"/>
    <d v="2016-10-29T22:55:24"/>
    <n v="2016"/>
    <n v="11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x v="1"/>
    <n v="1435934795"/>
    <n v="1430750795"/>
    <b v="0"/>
    <n v="4"/>
    <b v="0"/>
    <s v="theater"/>
    <x v="6"/>
    <d v="2015-07-03T14:46:35"/>
    <d v="2015-05-04T14:46:35"/>
    <n v="2015"/>
    <n v="2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x v="0"/>
    <n v="1453310661"/>
    <n v="1450718661"/>
    <b v="0"/>
    <n v="1"/>
    <b v="0"/>
    <s v="theater"/>
    <x v="6"/>
    <d v="2016-01-20T17:24:21"/>
    <d v="2015-12-21T17:24:21"/>
    <n v="2015"/>
    <n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x v="0"/>
    <n v="1440090300"/>
    <n v="1436305452"/>
    <b v="0"/>
    <n v="29"/>
    <b v="0"/>
    <s v="theater"/>
    <x v="6"/>
    <d v="2015-08-20T17:05:00"/>
    <d v="2015-07-07T21:44:12"/>
    <n v="2015"/>
    <n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x v="0"/>
    <n v="1417620036"/>
    <n v="1412432436"/>
    <b v="0"/>
    <n v="0"/>
    <b v="0"/>
    <s v="theater"/>
    <x v="6"/>
    <d v="2014-12-03T15:20:36"/>
    <d v="2014-10-04T14:20:36"/>
    <n v="2014"/>
    <n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x v="0"/>
    <n v="1462112318"/>
    <n v="1459520318"/>
    <b v="0"/>
    <n v="4"/>
    <b v="0"/>
    <s v="theater"/>
    <x v="6"/>
    <d v="2016-05-01T14:18:38"/>
    <d v="2016-04-01T14:18:38"/>
    <n v="2016"/>
    <n v="34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x v="0"/>
    <n v="1454734740"/>
    <n v="1451684437"/>
    <b v="0"/>
    <n v="5"/>
    <b v="0"/>
    <s v="theater"/>
    <x v="6"/>
    <d v="2016-02-06T04:59:00"/>
    <d v="2016-01-01T21:40:37"/>
    <n v="2016"/>
    <n v="19"/>
  </r>
  <r>
    <n v="2884"/>
    <s v="The Lizard King, a play by Jay Jeff Jones"/>
    <s v="Come explore the dream world of Jim Morrison, rock singer, mystic, poet, shaman."/>
    <x v="101"/>
    <n v="185"/>
    <x v="2"/>
    <s v="US"/>
    <x v="0"/>
    <n v="1417800435"/>
    <n v="1415208435"/>
    <b v="0"/>
    <n v="4"/>
    <b v="0"/>
    <s v="theater"/>
    <x v="6"/>
    <d v="2014-12-05T17:27:15"/>
    <d v="2014-11-05T17:27:15"/>
    <n v="2014"/>
    <n v="0"/>
  </r>
  <r>
    <n v="2885"/>
    <s v="The Wedding"/>
    <s v="An historic and proud work of Polish nationalistic literature performed on stage."/>
    <x v="44"/>
    <n v="130"/>
    <x v="2"/>
    <s v="US"/>
    <x v="0"/>
    <n v="1426294201"/>
    <n v="1423705801"/>
    <b v="0"/>
    <n v="5"/>
    <b v="0"/>
    <s v="theater"/>
    <x v="6"/>
    <d v="2015-03-14T00:50:01"/>
    <d v="2015-02-12T01:50:01"/>
    <n v="2015"/>
    <n v="33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x v="0"/>
    <n v="1442635140"/>
    <n v="1442243484"/>
    <b v="0"/>
    <n v="1"/>
    <b v="0"/>
    <s v="theater"/>
    <x v="6"/>
    <d v="2015-09-19T03:59:00"/>
    <d v="2015-09-14T15:11:24"/>
    <n v="2015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x v="0"/>
    <n v="1420971324"/>
    <n v="1418379324"/>
    <b v="0"/>
    <n v="1"/>
    <b v="0"/>
    <s v="theater"/>
    <x v="6"/>
    <d v="2015-01-11T10:15:24"/>
    <d v="2014-12-12T10:15:24"/>
    <n v="2014"/>
    <n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x v="0"/>
    <n v="1413608340"/>
    <n v="1412945440"/>
    <b v="0"/>
    <n v="0"/>
    <b v="0"/>
    <s v="theater"/>
    <x v="6"/>
    <d v="2014-10-18T04:59:00"/>
    <d v="2014-10-10T12:50:40"/>
    <n v="2014"/>
    <n v="0"/>
  </r>
  <r>
    <n v="2889"/>
    <s v="Halfway, Nebraska"/>
    <s v="Halfway, Nebraska explores the limits of hope and what it means to love someone who may be too far damaged to save."/>
    <x v="9"/>
    <n v="1142"/>
    <x v="2"/>
    <s v="US"/>
    <x v="0"/>
    <n v="1409344985"/>
    <n v="1406752985"/>
    <b v="0"/>
    <n v="14"/>
    <b v="0"/>
    <s v="theater"/>
    <x v="6"/>
    <d v="2014-08-29T20:43:05"/>
    <d v="2014-07-30T20:43:05"/>
    <n v="2014"/>
    <n v="38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x v="0"/>
    <n v="1407553200"/>
    <n v="1405100992"/>
    <b v="0"/>
    <n v="3"/>
    <b v="0"/>
    <s v="theater"/>
    <x v="6"/>
    <d v="2014-08-09T03:00:00"/>
    <d v="2014-07-11T17:49:52"/>
    <n v="2014"/>
    <n v="1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x v="0"/>
    <n v="1460751128"/>
    <n v="1455570728"/>
    <b v="0"/>
    <n v="10"/>
    <b v="0"/>
    <s v="theater"/>
    <x v="6"/>
    <d v="2016-04-15T20:12:08"/>
    <d v="2016-02-15T21:12:08"/>
    <n v="2016"/>
    <n v="3"/>
  </r>
  <r>
    <n v="2892"/>
    <s v="Something Precious"/>
    <s v="Something Precious is the world's first musical to alert folks to the harmful effects of technology on the human spirit."/>
    <x v="62"/>
    <n v="500"/>
    <x v="2"/>
    <s v="US"/>
    <x v="0"/>
    <n v="1409000400"/>
    <n v="1408381704"/>
    <b v="0"/>
    <n v="17"/>
    <b v="0"/>
    <s v="theater"/>
    <x v="6"/>
    <d v="2014-08-25T21:00:00"/>
    <d v="2014-08-18T17:08:24"/>
    <n v="2014"/>
    <n v="9"/>
  </r>
  <r>
    <n v="2893"/>
    <s v="REDISCOVERING KIA THE PLAY"/>
    <s v="Fundraising for REDISCOVERING KIA THE PLAY"/>
    <x v="10"/>
    <n v="25"/>
    <x v="2"/>
    <s v="US"/>
    <x v="0"/>
    <n v="1420768800"/>
    <n v="1415644395"/>
    <b v="0"/>
    <n v="2"/>
    <b v="0"/>
    <s v="theater"/>
    <x v="6"/>
    <d v="2015-01-09T02:00:00"/>
    <d v="2014-11-10T18:33:15"/>
    <n v="2014"/>
    <n v="1"/>
  </r>
  <r>
    <n v="2894"/>
    <s v="How Could You Do This To Me (The Stage Play)"/>
    <s v="This Is A Story About A Woman A Man And A Woman"/>
    <x v="63"/>
    <n v="0"/>
    <x v="2"/>
    <s v="US"/>
    <x v="0"/>
    <n v="1428100815"/>
    <n v="1422920415"/>
    <b v="0"/>
    <n v="0"/>
    <b v="0"/>
    <s v="theater"/>
    <x v="6"/>
    <d v="2015-04-03T22:40:15"/>
    <d v="2015-02-02T23:40:15"/>
    <n v="2015"/>
    <n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x v="0"/>
    <n v="1403470800"/>
    <n v="1403356792"/>
    <b v="0"/>
    <n v="4"/>
    <b v="0"/>
    <s v="theater"/>
    <x v="6"/>
    <d v="2014-06-22T21:00:00"/>
    <d v="2014-06-21T13:19:52"/>
    <n v="2014"/>
    <n v="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x v="0"/>
    <n v="1481522400"/>
    <n v="1480283321"/>
    <b v="0"/>
    <n v="12"/>
    <b v="0"/>
    <s v="theater"/>
    <x v="6"/>
    <d v="2016-12-12T06:00:00"/>
    <d v="2016-11-27T21:48:41"/>
    <n v="2016"/>
    <n v="21"/>
  </r>
  <r>
    <n v="2897"/>
    <s v="CAYCE"/>
    <s v="A unique stage play about the epic struggle of psychic Edgar Cayce to deal with his extraordinary abilities and find his place in life."/>
    <x v="14"/>
    <n v="550"/>
    <x v="2"/>
    <s v="US"/>
    <x v="0"/>
    <n v="1444577345"/>
    <n v="1441985458"/>
    <b v="0"/>
    <n v="3"/>
    <b v="0"/>
    <s v="theater"/>
    <x v="6"/>
    <d v="2015-10-11T15:29:05"/>
    <d v="2015-09-11T15:30:58"/>
    <n v="2015"/>
    <n v="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x v="0"/>
    <n v="1446307053"/>
    <n v="1443715053"/>
    <b v="0"/>
    <n v="12"/>
    <b v="0"/>
    <s v="theater"/>
    <x v="6"/>
    <d v="2015-10-31T15:57:33"/>
    <d v="2015-10-01T15:57:33"/>
    <n v="2015"/>
    <n v="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x v="0"/>
    <n v="1469325158"/>
    <n v="1464141158"/>
    <b v="0"/>
    <n v="0"/>
    <b v="0"/>
    <s v="theater"/>
    <x v="6"/>
    <d v="2016-07-24T01:52:38"/>
    <d v="2016-05-25T01:52:38"/>
    <n v="2016"/>
    <n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x v="0"/>
    <n v="1407562632"/>
    <n v="1404970632"/>
    <b v="0"/>
    <n v="7"/>
    <b v="0"/>
    <s v="theater"/>
    <x v="6"/>
    <d v="2014-08-09T05:37:12"/>
    <d v="2014-07-10T05:37:12"/>
    <n v="2014"/>
    <n v="6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x v="0"/>
    <n v="1423345339"/>
    <n v="1418161339"/>
    <b v="0"/>
    <n v="2"/>
    <b v="0"/>
    <s v="theater"/>
    <x v="6"/>
    <d v="2015-02-07T21:42:19"/>
    <d v="2014-12-09T21:42:19"/>
    <n v="2014"/>
    <n v="1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x v="0"/>
    <n v="1440412396"/>
    <n v="1437820396"/>
    <b v="0"/>
    <n v="1"/>
    <b v="0"/>
    <s v="theater"/>
    <x v="6"/>
    <d v="2015-08-24T10:33:16"/>
    <d v="2015-07-25T10:33:16"/>
    <n v="2015"/>
    <n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x v="0"/>
    <n v="1441771218"/>
    <n v="1436587218"/>
    <b v="0"/>
    <n v="4"/>
    <b v="0"/>
    <s v="theater"/>
    <x v="6"/>
    <d v="2015-09-09T04:00:18"/>
    <d v="2015-07-11T04:00:18"/>
    <n v="2015"/>
    <n v="1"/>
  </r>
  <r>
    <n v="2904"/>
    <s v="The Love Shack"/>
    <s v="A Tequila slammer with a slice of Tarantino, a line of the London Fringe scene and a shot of â€œBreaking Badâ€. New Writing."/>
    <x v="15"/>
    <n v="75"/>
    <x v="2"/>
    <s v="GB"/>
    <x v="1"/>
    <n v="1415534400"/>
    <n v="1414538031"/>
    <b v="0"/>
    <n v="4"/>
    <b v="0"/>
    <s v="theater"/>
    <x v="6"/>
    <d v="2014-11-09T12:00:00"/>
    <d v="2014-10-28T23:13:51"/>
    <n v="2014"/>
    <n v="5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x v="0"/>
    <n v="1473211313"/>
    <n v="1472001713"/>
    <b v="0"/>
    <n v="17"/>
    <b v="0"/>
    <s v="theater"/>
    <x v="6"/>
    <d v="2016-09-07T01:21:53"/>
    <d v="2016-08-24T01:21:53"/>
    <n v="2016"/>
    <n v="18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x v="0"/>
    <n v="1438390800"/>
    <n v="1436888066"/>
    <b v="0"/>
    <n v="7"/>
    <b v="0"/>
    <s v="theater"/>
    <x v="6"/>
    <d v="2015-08-01T01:00:00"/>
    <d v="2015-07-14T15:34:26"/>
    <n v="2015"/>
    <n v="9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x v="0"/>
    <n v="1463259837"/>
    <n v="1458075837"/>
    <b v="0"/>
    <n v="2"/>
    <b v="0"/>
    <s v="theater"/>
    <x v="6"/>
    <d v="2016-05-14T21:03:57"/>
    <d v="2016-03-15T21:03:57"/>
    <n v="2016"/>
    <n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x v="0"/>
    <n v="1465407219"/>
    <n v="1462815219"/>
    <b v="0"/>
    <n v="5"/>
    <b v="0"/>
    <s v="theater"/>
    <x v="6"/>
    <d v="2016-06-08T17:33:39"/>
    <d v="2016-05-09T17:33:39"/>
    <n v="2016"/>
    <n v="3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x v="0"/>
    <n v="1416944760"/>
    <n v="1413527001"/>
    <b v="0"/>
    <n v="1"/>
    <b v="0"/>
    <s v="theater"/>
    <x v="6"/>
    <d v="2014-11-25T19:46:00"/>
    <d v="2014-10-17T06:23:21"/>
    <n v="2014"/>
    <n v="0"/>
  </r>
  <r>
    <n v="2910"/>
    <s v="Strive"/>
    <s v="Free drama, dance and singing workshops for disadvantaged young people to inspire, create and help them follow their dreams."/>
    <x v="11"/>
    <n v="1"/>
    <x v="2"/>
    <s v="GB"/>
    <x v="1"/>
    <n v="1434139887"/>
    <n v="1428955887"/>
    <b v="0"/>
    <n v="1"/>
    <b v="0"/>
    <s v="theater"/>
    <x v="6"/>
    <d v="2015-06-12T20:11:27"/>
    <d v="2015-04-13T20:11:27"/>
    <n v="2015"/>
    <n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x v="0"/>
    <n v="1435429626"/>
    <n v="1431973626"/>
    <b v="0"/>
    <n v="14"/>
    <b v="0"/>
    <s v="theater"/>
    <x v="6"/>
    <d v="2015-06-27T18:27:06"/>
    <d v="2015-05-18T18:27:06"/>
    <n v="2015"/>
    <n v="37"/>
  </r>
  <r>
    <n v="2912"/>
    <s v="Fair Play"/>
    <s v="Set in Iceland, Fair Play is a a dark comedy- a play within a play. An extravaganza, fueled by Absinthe, and touched by the Surreal."/>
    <x v="377"/>
    <n v="2030"/>
    <x v="2"/>
    <s v="US"/>
    <x v="0"/>
    <n v="1452827374"/>
    <n v="1450235374"/>
    <b v="0"/>
    <n v="26"/>
    <b v="0"/>
    <s v="theater"/>
    <x v="6"/>
    <d v="2016-01-15T03:09:34"/>
    <d v="2015-12-16T03:09:34"/>
    <n v="2015"/>
    <n v="1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x v="0"/>
    <n v="1410041339"/>
    <n v="1404857339"/>
    <b v="0"/>
    <n v="2"/>
    <b v="0"/>
    <s v="theater"/>
    <x v="6"/>
    <d v="2014-09-06T22:08:59"/>
    <d v="2014-07-08T22:08:59"/>
    <n v="2014"/>
    <n v="0"/>
  </r>
  <r>
    <n v="2914"/>
    <s v="Hercules the Panto"/>
    <s v="Hercules must complete four challenges in order to meet the father he never knew"/>
    <x v="31"/>
    <n v="1"/>
    <x v="2"/>
    <s v="GB"/>
    <x v="1"/>
    <n v="1426365994"/>
    <n v="1421185594"/>
    <b v="0"/>
    <n v="1"/>
    <b v="0"/>
    <s v="theater"/>
    <x v="6"/>
    <d v="2015-03-14T20:46:34"/>
    <d v="2015-01-13T21:46:34"/>
    <n v="2015"/>
    <n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x v="1"/>
    <n v="1458117190"/>
    <n v="1455528790"/>
    <b v="0"/>
    <n v="3"/>
    <b v="0"/>
    <s v="theater"/>
    <x v="6"/>
    <d v="2016-03-16T08:33:10"/>
    <d v="2016-02-15T09:33:10"/>
    <n v="2016"/>
    <n v="61"/>
  </r>
  <r>
    <n v="2916"/>
    <s v="An Interview With Gaddafi - The Stage Play"/>
    <s v="The moving dramatisation of one man's journey to find the truth behind the Libyan regime change."/>
    <x v="378"/>
    <n v="145"/>
    <x v="2"/>
    <s v="GB"/>
    <x v="1"/>
    <n v="1400498789"/>
    <n v="1398511589"/>
    <b v="0"/>
    <n v="7"/>
    <b v="0"/>
    <s v="theater"/>
    <x v="6"/>
    <d v="2014-05-19T11:26:29"/>
    <d v="2014-04-26T11:26:29"/>
    <n v="2014"/>
    <n v="8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x v="0"/>
    <n v="1442381847"/>
    <n v="1440826647"/>
    <b v="0"/>
    <n v="9"/>
    <b v="0"/>
    <s v="theater"/>
    <x v="6"/>
    <d v="2015-09-16T05:37:27"/>
    <d v="2015-08-29T05:37:27"/>
    <n v="2015"/>
    <n v="22"/>
  </r>
  <r>
    <n v="2918"/>
    <s v="When Johnny Comes Marching Home"/>
    <s v="A meta-theatrical retelling of Chekhov's Three Sisters, framed with Civil War Hymns, Dance, and wild theatricality."/>
    <x v="10"/>
    <n v="1362"/>
    <x v="2"/>
    <s v="US"/>
    <x v="0"/>
    <n v="1446131207"/>
    <n v="1443712007"/>
    <b v="0"/>
    <n v="20"/>
    <b v="0"/>
    <s v="theater"/>
    <x v="6"/>
    <d v="2015-10-29T15:06:47"/>
    <d v="2015-10-01T15:06:47"/>
    <n v="2015"/>
    <n v="27"/>
  </r>
  <r>
    <n v="2919"/>
    <s v="While the Stars Fall"/>
    <s v="A full staged reading of a new play about a boy who learns how to be happy from the most unexpected person."/>
    <x v="20"/>
    <n v="51"/>
    <x v="2"/>
    <s v="US"/>
    <x v="0"/>
    <n v="1407250329"/>
    <n v="1404658329"/>
    <b v="0"/>
    <n v="6"/>
    <b v="0"/>
    <s v="theater"/>
    <x v="6"/>
    <d v="2014-08-05T14:52:09"/>
    <d v="2014-07-06T14:52:09"/>
    <n v="2014"/>
    <n v="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x v="5"/>
    <n v="1427306470"/>
    <n v="1424718070"/>
    <b v="0"/>
    <n v="13"/>
    <b v="0"/>
    <s v="theater"/>
    <x v="6"/>
    <d v="2015-03-25T18:01:10"/>
    <d v="2015-02-23T19:01:10"/>
    <n v="2015"/>
    <n v="27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x v="0"/>
    <n v="1411679804"/>
    <n v="1409087804"/>
    <b v="0"/>
    <n v="3"/>
    <b v="1"/>
    <s v="theater"/>
    <x v="40"/>
    <d v="2014-09-25T21:16:44"/>
    <d v="2014-08-26T21:16:44"/>
    <n v="2014"/>
    <n v="129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x v="1"/>
    <n v="1431982727"/>
    <n v="1428094727"/>
    <b v="0"/>
    <n v="6"/>
    <b v="1"/>
    <s v="theater"/>
    <x v="40"/>
    <d v="2015-05-18T20:58:47"/>
    <d v="2015-04-03T20:58:47"/>
    <n v="2015"/>
    <n v="100"/>
  </r>
  <r>
    <n v="2923"/>
    <s v="Kaylee's Senior Project"/>
    <s v="Spreading the love of theatre, one step at a time. I would like to produce a reading of one of my favorite musicals"/>
    <x v="43"/>
    <n v="300"/>
    <x v="0"/>
    <s v="US"/>
    <x v="0"/>
    <n v="1422068400"/>
    <n v="1420774779"/>
    <b v="0"/>
    <n v="10"/>
    <b v="1"/>
    <s v="theater"/>
    <x v="40"/>
    <d v="2015-01-24T03:00:00"/>
    <d v="2015-01-09T03:39:39"/>
    <n v="2015"/>
    <n v="1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x v="0"/>
    <n v="1431143940"/>
    <n v="1428585710"/>
    <b v="0"/>
    <n v="147"/>
    <b v="1"/>
    <s v="theater"/>
    <x v="40"/>
    <d v="2015-05-09T03:59:00"/>
    <d v="2015-04-09T13:21:50"/>
    <n v="2015"/>
    <n v="103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x v="0"/>
    <n v="1410444068"/>
    <n v="1407852068"/>
    <b v="0"/>
    <n v="199"/>
    <b v="1"/>
    <s v="theater"/>
    <x v="40"/>
    <d v="2014-09-11T14:01:08"/>
    <d v="2014-08-12T14:01:08"/>
    <n v="2014"/>
    <n v="102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x v="0"/>
    <n v="1424715779"/>
    <n v="1423506179"/>
    <b v="0"/>
    <n v="50"/>
    <b v="1"/>
    <s v="theater"/>
    <x v="40"/>
    <d v="2015-02-23T18:22:59"/>
    <d v="2015-02-09T18:22:59"/>
    <n v="2015"/>
    <n v="125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x v="0"/>
    <n v="1405400400"/>
    <n v="1402934629"/>
    <b v="0"/>
    <n v="21"/>
    <b v="1"/>
    <s v="theater"/>
    <x v="40"/>
    <d v="2014-07-15T05:00:00"/>
    <d v="2014-06-16T16:03:49"/>
    <n v="2014"/>
    <n v="131"/>
  </r>
  <r>
    <n v="2928"/>
    <s v="Music Theatre of Idaho Presents &quot;A Year with Frog and Toad"/>
    <s v="This is a touring production for schools in the Treasure Valley!"/>
    <x v="28"/>
    <n v="1000"/>
    <x v="0"/>
    <s v="US"/>
    <x v="0"/>
    <n v="1457135846"/>
    <n v="1454543846"/>
    <b v="0"/>
    <n v="24"/>
    <b v="1"/>
    <s v="theater"/>
    <x v="40"/>
    <d v="2016-03-04T23:57:26"/>
    <d v="2016-02-03T23:57:26"/>
    <n v="2016"/>
    <n v="10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x v="0"/>
    <n v="1401024758"/>
    <n v="1398432758"/>
    <b v="0"/>
    <n v="32"/>
    <b v="1"/>
    <s v="theater"/>
    <x v="40"/>
    <d v="2014-05-25T13:32:38"/>
    <d v="2014-04-25T13:32:38"/>
    <n v="2014"/>
    <n v="102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x v="1"/>
    <n v="1431007264"/>
    <n v="1428415264"/>
    <b v="0"/>
    <n v="62"/>
    <b v="1"/>
    <s v="theater"/>
    <x v="40"/>
    <d v="2015-05-07T14:01:04"/>
    <d v="2015-04-07T14:01:04"/>
    <n v="2015"/>
    <n v="10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x v="5"/>
    <n v="1410761280"/>
    <n v="1408604363"/>
    <b v="0"/>
    <n v="9"/>
    <b v="1"/>
    <s v="theater"/>
    <x v="40"/>
    <d v="2014-09-15T06:08:00"/>
    <d v="2014-08-21T06:59:23"/>
    <n v="2014"/>
    <n v="106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x v="2"/>
    <n v="1424516400"/>
    <n v="1421812637"/>
    <b v="0"/>
    <n v="38"/>
    <b v="1"/>
    <s v="theater"/>
    <x v="40"/>
    <d v="2015-02-21T11:00:00"/>
    <d v="2015-01-21T03:57:17"/>
    <n v="2015"/>
    <n v="105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x v="0"/>
    <n v="1465081053"/>
    <n v="1462489053"/>
    <b v="0"/>
    <n v="54"/>
    <b v="1"/>
    <s v="theater"/>
    <x v="40"/>
    <d v="2016-06-04T22:57:33"/>
    <d v="2016-05-05T22:57:33"/>
    <n v="2016"/>
    <n v="103"/>
  </r>
  <r>
    <n v="2934"/>
    <s v="Songs for a New World"/>
    <s v="Powerful community theatre production of Jason Robert Brown's &quot;Songs for a New World&quot; in London, Ontario."/>
    <x v="30"/>
    <n v="2700"/>
    <x v="0"/>
    <s v="CA"/>
    <x v="5"/>
    <n v="1402845364"/>
    <n v="1400253364"/>
    <b v="0"/>
    <n v="37"/>
    <b v="1"/>
    <s v="theater"/>
    <x v="40"/>
    <d v="2014-06-15T15:16:04"/>
    <d v="2014-05-16T15:16:04"/>
    <n v="2014"/>
    <n v="108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x v="0"/>
    <n v="1472490000"/>
    <n v="1467468008"/>
    <b v="0"/>
    <n v="39"/>
    <b v="1"/>
    <s v="theater"/>
    <x v="40"/>
    <d v="2016-08-29T17:00:00"/>
    <d v="2016-07-02T14:00:08"/>
    <n v="2016"/>
    <n v="10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x v="0"/>
    <n v="1413176340"/>
    <n v="1412091423"/>
    <b v="0"/>
    <n v="34"/>
    <b v="1"/>
    <s v="theater"/>
    <x v="40"/>
    <d v="2014-10-13T04:59:00"/>
    <d v="2014-09-30T15:37:03"/>
    <n v="2014"/>
    <n v="128"/>
  </r>
  <r>
    <n v="2937"/>
    <s v="UCAS"/>
    <s v="UCAS is a new British musical premiering at the Edinburgh Fringe Festival 2014."/>
    <x v="15"/>
    <n v="2000"/>
    <x v="0"/>
    <s v="GB"/>
    <x v="1"/>
    <n v="1405249113"/>
    <n v="1402657113"/>
    <b v="0"/>
    <n v="55"/>
    <b v="1"/>
    <s v="theater"/>
    <x v="40"/>
    <d v="2014-07-13T10:58:33"/>
    <d v="2014-06-13T10:58:33"/>
    <n v="2014"/>
    <n v="1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x v="0"/>
    <n v="1422636814"/>
    <n v="1420044814"/>
    <b v="0"/>
    <n v="32"/>
    <b v="1"/>
    <s v="theater"/>
    <x v="40"/>
    <d v="2015-01-30T16:53:34"/>
    <d v="2014-12-31T16:53:34"/>
    <n v="2014"/>
    <n v="10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x v="0"/>
    <n v="1409187600"/>
    <n v="1406316312"/>
    <b v="0"/>
    <n v="25"/>
    <b v="1"/>
    <s v="theater"/>
    <x v="40"/>
    <d v="2014-08-28T01:00:00"/>
    <d v="2014-07-25T19:25:12"/>
    <n v="2014"/>
    <n v="10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x v="0"/>
    <n v="1421606018"/>
    <n v="1418150018"/>
    <b v="0"/>
    <n v="33"/>
    <b v="1"/>
    <s v="theater"/>
    <x v="40"/>
    <d v="2015-01-18T18:33:38"/>
    <d v="2014-12-09T18:33:38"/>
    <n v="2014"/>
    <n v="107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x v="0"/>
    <n v="1425250955"/>
    <n v="1422658955"/>
    <b v="0"/>
    <n v="1"/>
    <b v="0"/>
    <s v="theater"/>
    <x v="38"/>
    <d v="2015-03-01T23:02:35"/>
    <d v="2015-01-30T23:02:35"/>
    <n v="2015"/>
    <n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x v="5"/>
    <n v="1450297080"/>
    <n v="1448565459"/>
    <b v="0"/>
    <n v="202"/>
    <b v="0"/>
    <s v="theater"/>
    <x v="38"/>
    <d v="2015-12-16T20:18:00"/>
    <d v="2015-11-26T19:17:39"/>
    <n v="2015"/>
    <n v="2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x v="0"/>
    <n v="1428894380"/>
    <n v="1426302380"/>
    <b v="0"/>
    <n v="0"/>
    <b v="0"/>
    <s v="theater"/>
    <x v="38"/>
    <d v="2015-04-13T03:06:20"/>
    <d v="2015-03-14T03:06:20"/>
    <n v="2015"/>
    <n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x v="0"/>
    <n v="1433714198"/>
    <n v="1431122198"/>
    <b v="0"/>
    <n v="1"/>
    <b v="0"/>
    <s v="theater"/>
    <x v="38"/>
    <d v="2015-06-07T21:56:38"/>
    <d v="2015-05-08T21:56:38"/>
    <n v="2015"/>
    <n v="1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x v="0"/>
    <n v="1432437660"/>
    <n v="1429845660"/>
    <b v="0"/>
    <n v="0"/>
    <b v="0"/>
    <s v="theater"/>
    <x v="38"/>
    <d v="2015-05-24T03:21:00"/>
    <d v="2015-04-24T03:21:00"/>
    <n v="2015"/>
    <n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x v="1"/>
    <n v="1471265092"/>
    <n v="1468673092"/>
    <b v="0"/>
    <n v="2"/>
    <b v="0"/>
    <s v="theater"/>
    <x v="38"/>
    <d v="2016-08-15T12:44:52"/>
    <d v="2016-07-16T12:44:52"/>
    <n v="2016"/>
    <n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x v="0"/>
    <n v="1480007460"/>
    <n v="1475760567"/>
    <b v="0"/>
    <n v="13"/>
    <b v="0"/>
    <s v="theater"/>
    <x v="38"/>
    <d v="2016-11-24T17:11:00"/>
    <d v="2016-10-06T13:29:27"/>
    <n v="2016"/>
    <n v="4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x v="0"/>
    <n v="1433259293"/>
    <n v="1428075293"/>
    <b v="0"/>
    <n v="9"/>
    <b v="0"/>
    <s v="theater"/>
    <x v="38"/>
    <d v="2015-06-02T15:34:53"/>
    <d v="2015-04-03T15:34:53"/>
    <n v="2015"/>
    <n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x v="0"/>
    <n v="1447965917"/>
    <n v="1445370317"/>
    <b v="0"/>
    <n v="2"/>
    <b v="0"/>
    <s v="theater"/>
    <x v="38"/>
    <d v="2015-11-19T20:45:17"/>
    <d v="2015-10-20T19:45:17"/>
    <n v="2015"/>
    <n v="3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x v="0"/>
    <n v="1453538752"/>
    <n v="1450946752"/>
    <b v="0"/>
    <n v="0"/>
    <b v="0"/>
    <s v="theater"/>
    <x v="38"/>
    <d v="2016-01-23T08:45:52"/>
    <d v="2015-12-24T08:45:52"/>
    <n v="2015"/>
    <n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x v="0"/>
    <n v="1412536573"/>
    <n v="1408648573"/>
    <b v="0"/>
    <n v="58"/>
    <b v="0"/>
    <s v="theater"/>
    <x v="38"/>
    <d v="2014-10-05T19:16:13"/>
    <d v="2014-08-21T19:16:13"/>
    <n v="2014"/>
    <n v="2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x v="0"/>
    <n v="1476676800"/>
    <n v="1473957239"/>
    <b v="0"/>
    <n v="8"/>
    <b v="0"/>
    <s v="theater"/>
    <x v="38"/>
    <d v="2016-10-17T04:00:00"/>
    <d v="2016-09-15T16:33:59"/>
    <n v="2016"/>
    <n v="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x v="0"/>
    <n v="1444330821"/>
    <n v="1441738821"/>
    <b v="0"/>
    <n v="3"/>
    <b v="0"/>
    <s v="theater"/>
    <x v="38"/>
    <d v="2015-10-08T19:00:21"/>
    <d v="2015-09-08T19:00:21"/>
    <n v="2015"/>
    <n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x v="0"/>
    <n v="1489669203"/>
    <n v="1487944803"/>
    <b v="0"/>
    <n v="0"/>
    <b v="0"/>
    <s v="theater"/>
    <x v="38"/>
    <d v="2017-03-16T13:00:03"/>
    <d v="2017-02-24T14:00:03"/>
    <n v="2017"/>
    <n v="0"/>
  </r>
  <r>
    <n v="2955"/>
    <s v="A Stage for Stage Door Theater Company (Canceled)"/>
    <s v="Stage Door Theater needs a stage for its current and future productions. Can you help?"/>
    <x v="38"/>
    <n v="715"/>
    <x v="1"/>
    <s v="US"/>
    <x v="0"/>
    <n v="1434476849"/>
    <n v="1431884849"/>
    <b v="0"/>
    <n v="11"/>
    <b v="0"/>
    <s v="theater"/>
    <x v="38"/>
    <d v="2015-06-16T17:47:29"/>
    <d v="2015-05-17T17:47:29"/>
    <n v="2015"/>
    <n v="6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x v="0"/>
    <n v="1462402850"/>
    <n v="1459810850"/>
    <b v="0"/>
    <n v="20"/>
    <b v="0"/>
    <s v="theater"/>
    <x v="38"/>
    <d v="2016-05-04T23:00:50"/>
    <d v="2016-04-04T23:00:50"/>
    <n v="2016"/>
    <n v="17"/>
  </r>
  <r>
    <n v="2957"/>
    <s v="BAMA Theatre Headset Campaign (Canceled)"/>
    <s v="Theatre in Tuscaloosa, AL built in the 1930s.  The headsets seem about that old. They are almost unusable."/>
    <x v="36"/>
    <n v="280"/>
    <x v="1"/>
    <s v="US"/>
    <x v="0"/>
    <n v="1427498172"/>
    <n v="1422317772"/>
    <b v="0"/>
    <n v="3"/>
    <b v="0"/>
    <s v="theater"/>
    <x v="38"/>
    <d v="2015-03-27T23:16:12"/>
    <d v="2015-01-27T00:16:12"/>
    <n v="2015"/>
    <n v="2"/>
  </r>
  <r>
    <n v="2958"/>
    <s v="Uprising Theater (Canceled)"/>
    <s v="Chicago Based Theater Company and Venue Dedicated to Social Justice and Mainstreaming the Palestinian Narrative"/>
    <x v="58"/>
    <n v="0"/>
    <x v="1"/>
    <s v="US"/>
    <x v="0"/>
    <n v="1462729317"/>
    <n v="1457548917"/>
    <b v="0"/>
    <n v="0"/>
    <b v="0"/>
    <s v="theater"/>
    <x v="38"/>
    <d v="2016-05-08T17:41:57"/>
    <d v="2016-03-09T18:41:57"/>
    <n v="2016"/>
    <n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x v="1"/>
    <n v="1465258325"/>
    <n v="1462666325"/>
    <b v="0"/>
    <n v="0"/>
    <b v="0"/>
    <s v="theater"/>
    <x v="38"/>
    <d v="2016-06-07T00:12:05"/>
    <d v="2016-05-08T00:12:05"/>
    <n v="2016"/>
    <n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x v="0"/>
    <n v="1410459023"/>
    <n v="1407867023"/>
    <b v="0"/>
    <n v="0"/>
    <b v="0"/>
    <s v="theater"/>
    <x v="38"/>
    <d v="2014-09-11T18:10:23"/>
    <d v="2014-08-12T18:10:23"/>
    <n v="2014"/>
    <n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x v="0"/>
    <n v="1427342400"/>
    <n v="1424927159"/>
    <b v="0"/>
    <n v="108"/>
    <b v="1"/>
    <s v="theater"/>
    <x v="6"/>
    <d v="2015-03-26T04:00:00"/>
    <d v="2015-02-26T05:05:59"/>
    <n v="2015"/>
    <n v="11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x v="0"/>
    <n v="1425193140"/>
    <n v="1422769906"/>
    <b v="0"/>
    <n v="20"/>
    <b v="1"/>
    <s v="theater"/>
    <x v="6"/>
    <d v="2015-03-01T06:59:00"/>
    <d v="2015-02-01T05:51:46"/>
    <n v="2015"/>
    <n v="12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x v="0"/>
    <n v="1435835824"/>
    <n v="1433243824"/>
    <b v="0"/>
    <n v="98"/>
    <b v="1"/>
    <s v="theater"/>
    <x v="6"/>
    <d v="2015-07-02T11:17:04"/>
    <d v="2015-06-02T11:17:04"/>
    <n v="2015"/>
    <n v="107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x v="0"/>
    <n v="1407360720"/>
    <n v="1404769819"/>
    <b v="0"/>
    <n v="196"/>
    <b v="1"/>
    <s v="theater"/>
    <x v="6"/>
    <d v="2014-08-06T21:32:00"/>
    <d v="2014-07-07T21:50:19"/>
    <n v="2014"/>
    <n v="101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x v="0"/>
    <n v="1436290233"/>
    <n v="1433698233"/>
    <b v="0"/>
    <n v="39"/>
    <b v="1"/>
    <s v="theater"/>
    <x v="6"/>
    <d v="2015-07-07T17:30:33"/>
    <d v="2015-06-07T17:30:33"/>
    <n v="2015"/>
    <n v="109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x v="0"/>
    <n v="1442425412"/>
    <n v="1439833412"/>
    <b v="0"/>
    <n v="128"/>
    <b v="1"/>
    <s v="theater"/>
    <x v="6"/>
    <d v="2015-09-16T17:43:32"/>
    <d v="2015-08-17T17:43:32"/>
    <n v="2015"/>
    <n v="114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x v="0"/>
    <n v="1425872692"/>
    <n v="1423284292"/>
    <b v="0"/>
    <n v="71"/>
    <b v="1"/>
    <s v="theater"/>
    <x v="6"/>
    <d v="2015-03-09T03:44:52"/>
    <d v="2015-02-07T04:44:52"/>
    <n v="2015"/>
    <n v="114"/>
  </r>
  <r>
    <n v="2968"/>
    <s v="The Curse of the Babywoman @ FringeNYC"/>
    <s v="The Curse of the Babywoman is real â€” and it is coming to FringeNYC this August."/>
    <x v="8"/>
    <n v="3710"/>
    <x v="0"/>
    <s v="US"/>
    <x v="0"/>
    <n v="1471406340"/>
    <n v="1470227660"/>
    <b v="0"/>
    <n v="47"/>
    <b v="1"/>
    <s v="theater"/>
    <x v="6"/>
    <d v="2016-08-17T03:59:00"/>
    <d v="2016-08-03T12:34:20"/>
    <n v="2016"/>
    <n v="10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x v="5"/>
    <n v="1430693460"/>
    <n v="1428087153"/>
    <b v="0"/>
    <n v="17"/>
    <b v="1"/>
    <s v="theater"/>
    <x v="6"/>
    <d v="2015-05-03T22:51:00"/>
    <d v="2015-04-03T18:52:33"/>
    <n v="2015"/>
    <n v="16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x v="0"/>
    <n v="1405699451"/>
    <n v="1403107451"/>
    <b v="0"/>
    <n v="91"/>
    <b v="1"/>
    <s v="theater"/>
    <x v="6"/>
    <d v="2014-07-18T16:04:11"/>
    <d v="2014-06-18T16:04:11"/>
    <n v="2014"/>
    <n v="10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x v="0"/>
    <n v="1409500078"/>
    <n v="1406908078"/>
    <b v="0"/>
    <n v="43"/>
    <b v="1"/>
    <s v="theater"/>
    <x v="6"/>
    <d v="2014-08-31T15:47:58"/>
    <d v="2014-08-01T15:47:58"/>
    <n v="2014"/>
    <n v="100"/>
  </r>
  <r>
    <n v="2972"/>
    <s v="A Bad Plan"/>
    <s v="A group of artists. A mythical art piece. A harrowing quest. And some margaritas."/>
    <x v="13"/>
    <n v="2107"/>
    <x v="0"/>
    <s v="US"/>
    <x v="0"/>
    <n v="1480899600"/>
    <n v="1479609520"/>
    <b v="0"/>
    <n v="17"/>
    <b v="1"/>
    <s v="theater"/>
    <x v="6"/>
    <d v="2016-12-05T01:00:00"/>
    <d v="2016-11-20T02:38:40"/>
    <n v="2016"/>
    <n v="105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x v="0"/>
    <n v="1451620800"/>
    <n v="1449171508"/>
    <b v="0"/>
    <n v="33"/>
    <b v="1"/>
    <s v="theater"/>
    <x v="6"/>
    <d v="2016-01-01T04:00:00"/>
    <d v="2015-12-03T19:38:28"/>
    <n v="2015"/>
    <n v="175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x v="0"/>
    <n v="1411695300"/>
    <n v="1409275671"/>
    <b v="0"/>
    <n v="87"/>
    <b v="1"/>
    <s v="theater"/>
    <x v="6"/>
    <d v="2014-09-26T01:35:00"/>
    <d v="2014-08-29T01:27:51"/>
    <n v="2014"/>
    <n v="102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x v="0"/>
    <n v="1417057200"/>
    <n v="1414599886"/>
    <b v="0"/>
    <n v="113"/>
    <b v="1"/>
    <s v="theater"/>
    <x v="6"/>
    <d v="2014-11-27T03:00:00"/>
    <d v="2014-10-29T16:24:46"/>
    <n v="2014"/>
    <n v="100"/>
  </r>
  <r>
    <n v="2976"/>
    <s v="Pizza Delique"/>
    <s v="A play that addresses an important social issue, brought to light by members of the UoM Drama Society."/>
    <x v="159"/>
    <n v="120"/>
    <x v="0"/>
    <s v="GB"/>
    <x v="1"/>
    <n v="1457870400"/>
    <n v="1456421530"/>
    <b v="0"/>
    <n v="14"/>
    <b v="1"/>
    <s v="theater"/>
    <x v="6"/>
    <d v="2016-03-13T12:00:00"/>
    <d v="2016-02-25T17:32:10"/>
    <n v="2016"/>
    <n v="1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x v="0"/>
    <n v="1427076840"/>
    <n v="1421960934"/>
    <b v="0"/>
    <n v="30"/>
    <b v="1"/>
    <s v="theater"/>
    <x v="6"/>
    <d v="2015-03-23T02:14:00"/>
    <d v="2015-01-22T21:08:54"/>
    <n v="2015"/>
    <n v="11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x v="0"/>
    <n v="1413784740"/>
    <n v="1412954547"/>
    <b v="0"/>
    <n v="16"/>
    <b v="1"/>
    <s v="theater"/>
    <x v="6"/>
    <d v="2014-10-20T05:59:00"/>
    <d v="2014-10-10T15:22:27"/>
    <n v="2014"/>
    <n v="129"/>
  </r>
  <r>
    <n v="2979"/>
    <s v="'ART'"/>
    <s v="Dear Stone returns with Yasmina Reza's 'ART', a compelling, clever exploration of friendship under duress. Thanks for watching!"/>
    <x v="10"/>
    <n v="5070"/>
    <x v="0"/>
    <s v="US"/>
    <x v="0"/>
    <n v="1420524000"/>
    <n v="1419104823"/>
    <b v="0"/>
    <n v="46"/>
    <b v="1"/>
    <s v="theater"/>
    <x v="6"/>
    <d v="2015-01-06T06:00:00"/>
    <d v="2014-12-20T19:47:03"/>
    <n v="2014"/>
    <n v="101"/>
  </r>
  <r>
    <n v="2980"/>
    <s v="INDEPENDENCE NYC"/>
    <s v="1 director, 4 actors, and a whole lotta determination. Help us bring this brilliant story to the heart of NYC!"/>
    <x v="9"/>
    <n v="3275"/>
    <x v="0"/>
    <s v="US"/>
    <x v="0"/>
    <n v="1440381600"/>
    <n v="1438639130"/>
    <b v="0"/>
    <n v="24"/>
    <b v="1"/>
    <s v="theater"/>
    <x v="6"/>
    <d v="2015-08-24T02:00:00"/>
    <d v="2015-08-03T21:58:50"/>
    <n v="2015"/>
    <n v="109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x v="3"/>
    <n v="1443014756"/>
    <n v="1439126756"/>
    <b v="1"/>
    <n v="97"/>
    <b v="1"/>
    <s v="theater"/>
    <x v="38"/>
    <d v="2015-09-23T13:25:56"/>
    <d v="2015-08-09T13:25:56"/>
    <n v="2015"/>
    <n v="129"/>
  </r>
  <r>
    <n v="2982"/>
    <s v="Railway Playhouse: Setting up a community arts space"/>
    <s v="Renovating this historical landmark, into an arts venue and theatre space for the community."/>
    <x v="10"/>
    <n v="5103"/>
    <x v="0"/>
    <s v="GB"/>
    <x v="1"/>
    <n v="1455208143"/>
    <n v="1452616143"/>
    <b v="1"/>
    <n v="59"/>
    <b v="1"/>
    <s v="theater"/>
    <x v="38"/>
    <d v="2016-02-11T16:29:03"/>
    <d v="2016-01-12T16:29:03"/>
    <n v="2016"/>
    <n v="102"/>
  </r>
  <r>
    <n v="2983"/>
    <s v="Build the House of Dad's!"/>
    <s v="Dad's Garage Theatre Company needs your help buying our new, forever home by hitting our $150,000 STRETCH GOAL!"/>
    <x v="382"/>
    <n v="169985.91"/>
    <x v="0"/>
    <s v="US"/>
    <x v="0"/>
    <n v="1415722236"/>
    <n v="1410534636"/>
    <b v="1"/>
    <n v="1095"/>
    <b v="1"/>
    <s v="theater"/>
    <x v="38"/>
    <d v="2014-11-11T16:10:36"/>
    <d v="2014-09-12T15:10:36"/>
    <n v="2014"/>
    <n v="147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x v="0"/>
    <n v="1472020881"/>
    <n v="1469428881"/>
    <b v="1"/>
    <n v="218"/>
    <b v="1"/>
    <s v="theater"/>
    <x v="38"/>
    <d v="2016-08-24T06:41:21"/>
    <d v="2016-07-25T06:41:21"/>
    <n v="2016"/>
    <n v="10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x v="4"/>
    <n v="1477886400"/>
    <n v="1476228128"/>
    <b v="0"/>
    <n v="111"/>
    <b v="1"/>
    <s v="theater"/>
    <x v="38"/>
    <d v="2016-10-31T04:00:00"/>
    <d v="2016-10-11T23:22:08"/>
    <n v="2016"/>
    <n v="122"/>
  </r>
  <r>
    <n v="2986"/>
    <s v="Higher Education"/>
    <s v="Support the circus arts and help our aerial students work with more height. With your support, we will install beams at 19ft!"/>
    <x v="262"/>
    <n v="2532"/>
    <x v="0"/>
    <s v="GB"/>
    <x v="1"/>
    <n v="1462100406"/>
    <n v="1456920006"/>
    <b v="0"/>
    <n v="56"/>
    <b v="1"/>
    <s v="theater"/>
    <x v="38"/>
    <d v="2016-05-01T11:00:06"/>
    <d v="2016-03-02T12:00:06"/>
    <n v="2016"/>
    <n v="1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x v="0"/>
    <n v="1476316800"/>
    <n v="1473837751"/>
    <b v="0"/>
    <n v="265"/>
    <b v="1"/>
    <s v="theater"/>
    <x v="38"/>
    <d v="2016-10-13T00:00:00"/>
    <d v="2016-09-14T07:22:31"/>
    <n v="2016"/>
    <n v="11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x v="1"/>
    <n v="1466412081"/>
    <n v="1463820081"/>
    <b v="0"/>
    <n v="28"/>
    <b v="1"/>
    <s v="theater"/>
    <x v="38"/>
    <d v="2016-06-20T08:41:21"/>
    <d v="2016-05-21T08:41:21"/>
    <n v="2016"/>
    <n v="100"/>
  </r>
  <r>
    <n v="2989"/>
    <s v="Let's Light Up The Gem!"/>
    <s v="Bring the movies back to Bethel, Maine."/>
    <x v="22"/>
    <n v="35307"/>
    <x v="0"/>
    <s v="US"/>
    <x v="0"/>
    <n v="1450673940"/>
    <n v="1448756962"/>
    <b v="0"/>
    <n v="364"/>
    <b v="1"/>
    <s v="theater"/>
    <x v="38"/>
    <d v="2015-12-21T04:59:00"/>
    <d v="2015-11-29T00:29:22"/>
    <n v="2015"/>
    <n v="177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x v="0"/>
    <n v="1452174420"/>
    <n v="1449150420"/>
    <b v="0"/>
    <n v="27"/>
    <b v="1"/>
    <s v="theater"/>
    <x v="38"/>
    <d v="2016-01-07T13:47:00"/>
    <d v="2015-12-03T13:47:00"/>
    <n v="2015"/>
    <n v="1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x v="0"/>
    <n v="1485547530"/>
    <n v="1483646730"/>
    <b v="0"/>
    <n v="93"/>
    <b v="1"/>
    <s v="theater"/>
    <x v="38"/>
    <d v="2017-01-27T20:05:30"/>
    <d v="2017-01-05T20:05:30"/>
    <n v="2017"/>
    <n v="103"/>
  </r>
  <r>
    <n v="2992"/>
    <s v="Th'underGrounds"/>
    <s v="Creating a non-profit CAFE &amp; VILLAGE COMMONS in SE Portland, in service to Neighbors, Kids, Artists &amp; the Underserved"/>
    <x v="9"/>
    <n v="3135"/>
    <x v="0"/>
    <s v="US"/>
    <x v="0"/>
    <n v="1476037510"/>
    <n v="1473445510"/>
    <b v="0"/>
    <n v="64"/>
    <b v="1"/>
    <s v="theater"/>
    <x v="38"/>
    <d v="2016-10-09T18:25:10"/>
    <d v="2016-09-09T18:25:10"/>
    <n v="2016"/>
    <n v="105"/>
  </r>
  <r>
    <n v="2993"/>
    <s v="TRUE WEST: Think, Dog! Productions"/>
    <s v="Help us build the Kitchen from Hell!"/>
    <x v="28"/>
    <n v="1003"/>
    <x v="0"/>
    <s v="US"/>
    <x v="0"/>
    <n v="1455998867"/>
    <n v="1453406867"/>
    <b v="0"/>
    <n v="22"/>
    <b v="1"/>
    <s v="theater"/>
    <x v="38"/>
    <d v="2016-02-20T20:07:47"/>
    <d v="2016-01-21T20:07:47"/>
    <n v="2016"/>
    <n v="10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x v="1"/>
    <n v="1412335772"/>
    <n v="1409743772"/>
    <b v="0"/>
    <n v="59"/>
    <b v="1"/>
    <s v="theater"/>
    <x v="38"/>
    <d v="2014-10-03T11:29:32"/>
    <d v="2014-09-03T11:29:32"/>
    <n v="2014"/>
    <n v="45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x v="0"/>
    <n v="1484841471"/>
    <n v="1482249471"/>
    <b v="0"/>
    <n v="249"/>
    <b v="1"/>
    <s v="theater"/>
    <x v="38"/>
    <d v="2017-01-19T15:57:51"/>
    <d v="2016-12-20T15:57:51"/>
    <n v="2016"/>
    <n v="105"/>
  </r>
  <r>
    <n v="2996"/>
    <s v="Sea Tea Improv's Comedy Theater in Hartford, CT"/>
    <s v="A permanent home for comedy in Connecticut in the heart of downtown Hartford."/>
    <x v="19"/>
    <n v="60180"/>
    <x v="0"/>
    <s v="US"/>
    <x v="0"/>
    <n v="1432677240"/>
    <n v="1427493240"/>
    <b v="0"/>
    <n v="392"/>
    <b v="1"/>
    <s v="theater"/>
    <x v="38"/>
    <d v="2015-05-26T21:54:00"/>
    <d v="2015-03-27T21:54:00"/>
    <n v="2015"/>
    <n v="17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x v="0"/>
    <n v="1488171540"/>
    <n v="1486661793"/>
    <b v="0"/>
    <n v="115"/>
    <b v="1"/>
    <s v="theater"/>
    <x v="38"/>
    <d v="2017-02-27T04:59:00"/>
    <d v="2017-02-09T17:36:33"/>
    <n v="2017"/>
    <n v="104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x v="0"/>
    <n v="1402892700"/>
    <n v="1400474329"/>
    <b v="0"/>
    <n v="433"/>
    <b v="1"/>
    <s v="theater"/>
    <x v="38"/>
    <d v="2014-06-16T04:25:00"/>
    <d v="2014-05-19T04:38:49"/>
    <n v="2014"/>
    <n v="103"/>
  </r>
  <r>
    <n v="2999"/>
    <s v="RAT Fund-Riser"/>
    <s v="Restless Artists' Theatre is building risers and installing better lighting for our patrons.  We need to purchase raw materials."/>
    <x v="383"/>
    <n v="1605"/>
    <x v="0"/>
    <s v="US"/>
    <x v="0"/>
    <n v="1488333600"/>
    <n v="1487094360"/>
    <b v="0"/>
    <n v="20"/>
    <b v="1"/>
    <s v="theater"/>
    <x v="38"/>
    <d v="2017-03-01T02:00:00"/>
    <d v="2017-02-14T17:46:00"/>
    <n v="2017"/>
    <n v="11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x v="0"/>
    <n v="1485885600"/>
    <n v="1484682670"/>
    <b v="0"/>
    <n v="8"/>
    <b v="1"/>
    <s v="theater"/>
    <x v="38"/>
    <d v="2017-01-31T18:00:00"/>
    <d v="2017-01-17T19:51:10"/>
    <n v="2017"/>
    <n v="1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x v="0"/>
    <n v="1468445382"/>
    <n v="1465853382"/>
    <b v="0"/>
    <n v="175"/>
    <b v="1"/>
    <s v="theater"/>
    <x v="38"/>
    <d v="2016-07-13T21:29:42"/>
    <d v="2016-06-13T21:29:42"/>
    <n v="2016"/>
    <n v="319"/>
  </r>
  <r>
    <n v="3002"/>
    <s v="Help Fund the &quot;Back Room&quot; Arts Space at Jimmy's No 43!"/>
    <s v="Make the workshop/ small stage space at Jimmy's No 43 even better than before!"/>
    <x v="39"/>
    <n v="7595.43"/>
    <x v="0"/>
    <s v="US"/>
    <x v="0"/>
    <n v="1356552252"/>
    <n v="1353960252"/>
    <b v="0"/>
    <n v="104"/>
    <b v="1"/>
    <s v="theater"/>
    <x v="38"/>
    <d v="2012-12-26T20:04:12"/>
    <d v="2012-11-26T20:04:12"/>
    <n v="2012"/>
    <n v="109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x v="0"/>
    <n v="1456811940"/>
    <n v="1454098976"/>
    <b v="0"/>
    <n v="17"/>
    <b v="1"/>
    <s v="theater"/>
    <x v="38"/>
    <d v="2016-03-01T05:59:00"/>
    <d v="2016-01-29T20:22:56"/>
    <n v="2016"/>
    <n v="101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x v="0"/>
    <n v="1416089324"/>
    <n v="1413493724"/>
    <b v="0"/>
    <n v="277"/>
    <b v="1"/>
    <s v="theater"/>
    <x v="38"/>
    <d v="2014-11-15T22:08:44"/>
    <d v="2014-10-16T21:08:44"/>
    <n v="2014"/>
    <n v="11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x v="0"/>
    <n v="1412611905"/>
    <n v="1410019905"/>
    <b v="0"/>
    <n v="118"/>
    <b v="1"/>
    <s v="theater"/>
    <x v="38"/>
    <d v="2014-10-06T16:11:45"/>
    <d v="2014-09-06T16:11:45"/>
    <n v="2014"/>
    <n v="120"/>
  </r>
  <r>
    <n v="3006"/>
    <s v="ONTARIO STREET THEATRE in Port Hope."/>
    <s v="We're an affordable theatre and rental space that can be molded into anything by anyone."/>
    <x v="6"/>
    <n v="8620"/>
    <x v="0"/>
    <s v="CA"/>
    <x v="5"/>
    <n v="1418580591"/>
    <n v="1415988591"/>
    <b v="0"/>
    <n v="97"/>
    <b v="1"/>
    <s v="theater"/>
    <x v="38"/>
    <d v="2014-12-14T18:09:51"/>
    <d v="2014-11-14T18:09:51"/>
    <n v="2014"/>
    <n v="108"/>
  </r>
  <r>
    <n v="3007"/>
    <s v="Bethlem"/>
    <s v="Consuite for 2015 CoreCon.  An adventure into insanity."/>
    <x v="20"/>
    <n v="1080"/>
    <x v="0"/>
    <s v="US"/>
    <x v="0"/>
    <n v="1429938683"/>
    <n v="1428124283"/>
    <b v="0"/>
    <n v="20"/>
    <b v="1"/>
    <s v="theater"/>
    <x v="38"/>
    <d v="2015-04-25T05:11:23"/>
    <d v="2015-04-04T05:11:23"/>
    <n v="2015"/>
    <n v="18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x v="0"/>
    <n v="1453352719"/>
    <n v="1450760719"/>
    <b v="0"/>
    <n v="26"/>
    <b v="1"/>
    <s v="theater"/>
    <x v="38"/>
    <d v="2016-01-21T05:05:19"/>
    <d v="2015-12-22T05:05:19"/>
    <n v="2015"/>
    <n v="101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x v="0"/>
    <n v="1417012840"/>
    <n v="1414417240"/>
    <b v="0"/>
    <n v="128"/>
    <b v="1"/>
    <s v="theater"/>
    <x v="38"/>
    <d v="2014-11-26T14:40:40"/>
    <d v="2014-10-27T13:40:40"/>
    <n v="2014"/>
    <n v="12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x v="0"/>
    <n v="1424548719"/>
    <n v="1419364719"/>
    <b v="0"/>
    <n v="15"/>
    <b v="1"/>
    <s v="theater"/>
    <x v="38"/>
    <d v="2015-02-21T19:58:39"/>
    <d v="2014-12-23T19:58:39"/>
    <n v="2014"/>
    <n v="158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x v="3"/>
    <n v="1450911540"/>
    <n v="1448536516"/>
    <b v="0"/>
    <n v="25"/>
    <b v="1"/>
    <s v="theater"/>
    <x v="38"/>
    <d v="2015-12-23T22:59:00"/>
    <d v="2015-11-26T11:15:16"/>
    <n v="2015"/>
    <n v="124"/>
  </r>
  <r>
    <n v="3012"/>
    <s v="Up-lifting Up-Fit!"/>
    <s v="Spring Theatre has recently found a new home in the heart of Winston Salem. We need your help for an up-lifting up-fit!"/>
    <x v="23"/>
    <n v="4685"/>
    <x v="0"/>
    <s v="US"/>
    <x v="0"/>
    <n v="1423587130"/>
    <n v="1421772730"/>
    <b v="0"/>
    <n v="55"/>
    <b v="1"/>
    <s v="theater"/>
    <x v="38"/>
    <d v="2015-02-10T16:52:10"/>
    <d v="2015-01-20T16:52:10"/>
    <n v="2015"/>
    <n v="11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x v="0"/>
    <n v="1434917049"/>
    <n v="1432325049"/>
    <b v="0"/>
    <n v="107"/>
    <b v="1"/>
    <s v="theater"/>
    <x v="38"/>
    <d v="2015-06-21T20:04:09"/>
    <d v="2015-05-22T20:04:09"/>
    <n v="2015"/>
    <n v="157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x v="0"/>
    <n v="1415163600"/>
    <n v="1412737080"/>
    <b v="0"/>
    <n v="557"/>
    <b v="1"/>
    <s v="theater"/>
    <x v="38"/>
    <d v="2014-11-05T05:00:00"/>
    <d v="2014-10-08T02:58:00"/>
    <n v="2014"/>
    <n v="113"/>
  </r>
  <r>
    <n v="3015"/>
    <s v="A Sign for 34 West"/>
    <s v="We're turning an old yogurt shop into a live theater in downtown Charleston.   Please help us hang our sign!"/>
    <x v="104"/>
    <n v="3508"/>
    <x v="0"/>
    <s v="US"/>
    <x v="0"/>
    <n v="1402459200"/>
    <n v="1401125238"/>
    <b v="0"/>
    <n v="40"/>
    <b v="1"/>
    <s v="theater"/>
    <x v="38"/>
    <d v="2014-06-11T04:00:00"/>
    <d v="2014-05-26T17:27:18"/>
    <n v="2014"/>
    <n v="10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x v="0"/>
    <n v="1405688952"/>
    <n v="1400504952"/>
    <b v="0"/>
    <n v="36"/>
    <b v="1"/>
    <s v="theater"/>
    <x v="38"/>
    <d v="2014-07-18T13:09:12"/>
    <d v="2014-05-19T13:09:12"/>
    <n v="2014"/>
    <n v="10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x v="0"/>
    <n v="1408566243"/>
    <n v="1405974243"/>
    <b v="0"/>
    <n v="159"/>
    <b v="1"/>
    <s v="theater"/>
    <x v="38"/>
    <d v="2014-08-20T20:24:03"/>
    <d v="2014-07-21T20:24:03"/>
    <n v="2014"/>
    <n v="106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x v="3"/>
    <n v="1437429600"/>
    <n v="1433747376"/>
    <b v="0"/>
    <n v="41"/>
    <b v="1"/>
    <s v="theater"/>
    <x v="38"/>
    <d v="2015-07-20T22:00:00"/>
    <d v="2015-06-08T07:09:36"/>
    <n v="2015"/>
    <n v="101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x v="0"/>
    <n v="1401159600"/>
    <n v="1398801620"/>
    <b v="0"/>
    <n v="226"/>
    <b v="1"/>
    <s v="theater"/>
    <x v="38"/>
    <d v="2014-05-27T03:00:00"/>
    <d v="2014-04-29T20:00:20"/>
    <n v="2014"/>
    <n v="121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x v="0"/>
    <n v="1439583533"/>
    <n v="1434399533"/>
    <b v="0"/>
    <n v="30"/>
    <b v="1"/>
    <s v="theater"/>
    <x v="38"/>
    <d v="2015-08-14T20:18:53"/>
    <d v="2015-06-15T20:18:53"/>
    <n v="2015"/>
    <n v="101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x v="0"/>
    <n v="1479794340"/>
    <n v="1476715869"/>
    <b v="0"/>
    <n v="103"/>
    <b v="1"/>
    <s v="theater"/>
    <x v="38"/>
    <d v="2016-11-22T05:59:00"/>
    <d v="2016-10-17T14:51:09"/>
    <n v="2016"/>
    <n v="1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x v="0"/>
    <n v="1472338409"/>
    <n v="1468450409"/>
    <b v="0"/>
    <n v="62"/>
    <b v="1"/>
    <s v="theater"/>
    <x v="38"/>
    <d v="2016-08-27T22:53:29"/>
    <d v="2016-07-13T22:53:29"/>
    <n v="2016"/>
    <n v="101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x v="1"/>
    <n v="1434039186"/>
    <n v="1430151186"/>
    <b v="0"/>
    <n v="6"/>
    <b v="1"/>
    <s v="theater"/>
    <x v="38"/>
    <d v="2015-06-11T16:13:06"/>
    <d v="2015-04-27T16:13:06"/>
    <n v="2015"/>
    <n v="10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x v="0"/>
    <n v="1349567475"/>
    <n v="1346975475"/>
    <b v="0"/>
    <n v="182"/>
    <b v="1"/>
    <s v="theater"/>
    <x v="38"/>
    <d v="2012-10-06T23:51:15"/>
    <d v="2012-09-06T23:51:15"/>
    <n v="2012"/>
    <n v="246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x v="1"/>
    <n v="1401465600"/>
    <n v="1399032813"/>
    <b v="0"/>
    <n v="145"/>
    <b v="1"/>
    <s v="theater"/>
    <x v="38"/>
    <d v="2014-05-30T16:00:00"/>
    <d v="2014-05-02T12:13:33"/>
    <n v="2014"/>
    <n v="302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x v="1"/>
    <n v="1488538892"/>
    <n v="1487329292"/>
    <b v="0"/>
    <n v="25"/>
    <b v="1"/>
    <s v="theater"/>
    <x v="38"/>
    <d v="2017-03-03T11:01:32"/>
    <d v="2017-02-17T11:01:32"/>
    <n v="2017"/>
    <n v="143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x v="0"/>
    <n v="1426866851"/>
    <n v="1424278451"/>
    <b v="0"/>
    <n v="320"/>
    <b v="1"/>
    <s v="theater"/>
    <x v="38"/>
    <d v="2015-03-20T15:54:11"/>
    <d v="2015-02-18T16:54:11"/>
    <n v="2015"/>
    <n v="131"/>
  </r>
  <r>
    <n v="3028"/>
    <s v="A Home for Vegas Theatre Hub"/>
    <s v="We have a space! Help us fill it with a stage, chairs, gear and audiences' laughter!"/>
    <x v="10"/>
    <n v="8401"/>
    <x v="0"/>
    <s v="US"/>
    <x v="0"/>
    <n v="1471242025"/>
    <n v="1468650025"/>
    <b v="0"/>
    <n v="99"/>
    <b v="1"/>
    <s v="theater"/>
    <x v="38"/>
    <d v="2016-08-15T06:20:25"/>
    <d v="2016-07-16T06:20:25"/>
    <n v="2016"/>
    <n v="16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x v="0"/>
    <n v="1416285300"/>
    <n v="1413824447"/>
    <b v="0"/>
    <n v="348"/>
    <b v="1"/>
    <s v="theater"/>
    <x v="38"/>
    <d v="2014-11-18T04:35:00"/>
    <d v="2014-10-20T17:00:47"/>
    <n v="2014"/>
    <n v="11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x v="0"/>
    <n v="1442426171"/>
    <n v="1439834171"/>
    <b v="0"/>
    <n v="41"/>
    <b v="1"/>
    <s v="theater"/>
    <x v="38"/>
    <d v="2015-09-16T17:56:11"/>
    <d v="2015-08-17T17:56:11"/>
    <n v="2015"/>
    <n v="107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x v="0"/>
    <n v="1476479447"/>
    <n v="1471295447"/>
    <b v="0"/>
    <n v="29"/>
    <b v="1"/>
    <s v="theater"/>
    <x v="38"/>
    <d v="2016-10-14T21:10:47"/>
    <d v="2016-08-15T21:10:47"/>
    <n v="2016"/>
    <n v="100"/>
  </r>
  <r>
    <n v="3032"/>
    <s v="Silent Valley : A Haunting"/>
    <s v="One night only, not-for-profit, neighborhood haunted attraction that will scare your mask off! Coming this Halloween."/>
    <x v="28"/>
    <n v="1272"/>
    <x v="0"/>
    <s v="US"/>
    <x v="0"/>
    <n v="1441933459"/>
    <n v="1439341459"/>
    <b v="0"/>
    <n v="25"/>
    <b v="1"/>
    <s v="theater"/>
    <x v="38"/>
    <d v="2015-09-11T01:04:19"/>
    <d v="2015-08-12T01:04:19"/>
    <n v="2015"/>
    <n v="1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x v="0"/>
    <n v="1471487925"/>
    <n v="1468895925"/>
    <b v="0"/>
    <n v="23"/>
    <b v="1"/>
    <s v="theater"/>
    <x v="38"/>
    <d v="2016-08-18T02:38:45"/>
    <d v="2016-07-19T02:38:45"/>
    <n v="2016"/>
    <n v="147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x v="0"/>
    <n v="1477972740"/>
    <n v="1475326255"/>
    <b v="0"/>
    <n v="1260"/>
    <b v="1"/>
    <s v="theater"/>
    <x v="38"/>
    <d v="2016-11-01T03:59:00"/>
    <d v="2016-10-01T12:50:55"/>
    <n v="2016"/>
    <n v="113"/>
  </r>
  <r>
    <n v="3035"/>
    <s v="The Coalition Theater"/>
    <s v="Help create a permanent home for live comedy shows and classes in Downtown RVA."/>
    <x v="31"/>
    <n v="27196.71"/>
    <x v="0"/>
    <s v="US"/>
    <x v="0"/>
    <n v="1367674009"/>
    <n v="1365082009"/>
    <b v="0"/>
    <n v="307"/>
    <b v="1"/>
    <s v="theater"/>
    <x v="38"/>
    <d v="2013-05-04T13:26:49"/>
    <d v="2013-04-04T13:26:49"/>
    <n v="2013"/>
    <n v="109"/>
  </r>
  <r>
    <n v="3036"/>
    <s v="Save the Studio!"/>
    <s v="Help Synetic Theater create a new Studio to produce amazing  shows in the 2013/14 season and train awesome artists of all ages!"/>
    <x v="31"/>
    <n v="31683"/>
    <x v="0"/>
    <s v="US"/>
    <x v="0"/>
    <n v="1376654340"/>
    <n v="1373568644"/>
    <b v="0"/>
    <n v="329"/>
    <b v="1"/>
    <s v="theater"/>
    <x v="38"/>
    <d v="2013-08-16T11:59:00"/>
    <d v="2013-07-11T18:50:44"/>
    <n v="2013"/>
    <n v="12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x v="0"/>
    <n v="1285995540"/>
    <n v="1279574773"/>
    <b v="0"/>
    <n v="32"/>
    <b v="1"/>
    <s v="theater"/>
    <x v="38"/>
    <d v="2010-10-02T04:59:00"/>
    <d v="2010-07-19T21:26:13"/>
    <n v="2010"/>
    <n v="213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x v="0"/>
    <n v="1457071397"/>
    <n v="1451887397"/>
    <b v="0"/>
    <n v="27"/>
    <b v="1"/>
    <s v="theater"/>
    <x v="38"/>
    <d v="2016-03-04T06:03:17"/>
    <d v="2016-01-04T06:03:17"/>
    <n v="2016"/>
    <n v="101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x v="0"/>
    <n v="1388303940"/>
    <n v="1386011038"/>
    <b v="0"/>
    <n v="236"/>
    <b v="1"/>
    <s v="theater"/>
    <x v="38"/>
    <d v="2013-12-29T07:59:00"/>
    <d v="2013-12-02T19:03:58"/>
    <n v="2013"/>
    <n v="109"/>
  </r>
  <r>
    <n v="3040"/>
    <s v="Jayhawk Makeover"/>
    <s v="48 hours of deck screws, dry wall, hard hats and needed renovation to help the Jayhawk rise from the ashes."/>
    <x v="9"/>
    <n v="3225"/>
    <x v="0"/>
    <s v="US"/>
    <x v="0"/>
    <n v="1435359600"/>
    <n v="1434999621"/>
    <b v="0"/>
    <n v="42"/>
    <b v="1"/>
    <s v="theater"/>
    <x v="38"/>
    <d v="2015-06-26T23:00:00"/>
    <d v="2015-06-22T19:00:21"/>
    <n v="2015"/>
    <n v="108"/>
  </r>
  <r>
    <n v="3041"/>
    <s v="Lend a Hand in Our Home"/>
    <s v="Privet! Hello! Bon Jour! We are the Arlekin Players Theatre and we need a home."/>
    <x v="386"/>
    <n v="9170"/>
    <x v="0"/>
    <s v="US"/>
    <x v="0"/>
    <n v="1453323048"/>
    <n v="1450731048"/>
    <b v="0"/>
    <n v="95"/>
    <b v="1"/>
    <s v="theater"/>
    <x v="38"/>
    <d v="2016-01-20T20:50:48"/>
    <d v="2015-12-21T20:50:48"/>
    <n v="2015"/>
    <n v="11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x v="1"/>
    <n v="1444149047"/>
    <n v="1441557047"/>
    <b v="0"/>
    <n v="37"/>
    <b v="1"/>
    <s v="theater"/>
    <x v="38"/>
    <d v="2015-10-06T16:30:47"/>
    <d v="2015-09-06T16:30:47"/>
    <n v="2015"/>
    <n v="128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x v="5"/>
    <n v="1429152600"/>
    <n v="1426815699"/>
    <b v="0"/>
    <n v="128"/>
    <b v="1"/>
    <s v="theater"/>
    <x v="38"/>
    <d v="2015-04-16T02:50:00"/>
    <d v="2015-03-20T01:41:39"/>
    <n v="2015"/>
    <n v="11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x v="0"/>
    <n v="1454433998"/>
    <n v="1453137998"/>
    <b v="0"/>
    <n v="156"/>
    <b v="1"/>
    <s v="theater"/>
    <x v="38"/>
    <d v="2016-02-02T17:26:38"/>
    <d v="2016-01-18T17:26:38"/>
    <n v="2016"/>
    <n v="10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x v="0"/>
    <n v="1408679055"/>
    <n v="1406087055"/>
    <b v="0"/>
    <n v="64"/>
    <b v="1"/>
    <s v="theater"/>
    <x v="38"/>
    <d v="2014-08-22T03:44:15"/>
    <d v="2014-07-23T03:44:15"/>
    <n v="2014"/>
    <n v="13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x v="0"/>
    <n v="1410324720"/>
    <n v="1407784586"/>
    <b v="0"/>
    <n v="58"/>
    <b v="1"/>
    <s v="theater"/>
    <x v="38"/>
    <d v="2014-09-10T04:52:00"/>
    <d v="2014-08-11T19:16:26"/>
    <n v="2014"/>
    <n v="191"/>
  </r>
  <r>
    <n v="3047"/>
    <s v="Acting V Senior Showcase"/>
    <s v="Hi! We're the Graduating Seniors Acting V Seniors at Temple University! Welcome to our Kick starter Page!"/>
    <x v="2"/>
    <n v="745"/>
    <x v="0"/>
    <s v="US"/>
    <x v="0"/>
    <n v="1461762960"/>
    <n v="1457999054"/>
    <b v="0"/>
    <n v="20"/>
    <b v="1"/>
    <s v="theater"/>
    <x v="38"/>
    <d v="2016-04-27T13:16:00"/>
    <d v="2016-03-14T23:44:14"/>
    <n v="2016"/>
    <n v="149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x v="0"/>
    <n v="1420060920"/>
    <n v="1417556262"/>
    <b v="0"/>
    <n v="47"/>
    <b v="1"/>
    <s v="theater"/>
    <x v="38"/>
    <d v="2014-12-31T21:22:00"/>
    <d v="2014-12-02T21:37:42"/>
    <n v="2014"/>
    <n v="166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x v="0"/>
    <n v="1434241255"/>
    <n v="1431649255"/>
    <b v="0"/>
    <n v="54"/>
    <b v="1"/>
    <s v="theater"/>
    <x v="38"/>
    <d v="2015-06-14T00:20:55"/>
    <d v="2015-05-15T00:20:55"/>
    <n v="2015"/>
    <n v="107"/>
  </r>
  <r>
    <n v="3050"/>
    <s v="The Black Pearl Consuite at CoreCon VIII: On Ancient Seas"/>
    <s v="Help fund The Black Pearl Consuite at CoreCon VIII: On Ancient Seas!"/>
    <x v="20"/>
    <n v="636"/>
    <x v="0"/>
    <s v="US"/>
    <x v="0"/>
    <n v="1462420960"/>
    <n v="1459828960"/>
    <b v="0"/>
    <n v="9"/>
    <b v="1"/>
    <s v="theater"/>
    <x v="38"/>
    <d v="2016-05-05T04:02:40"/>
    <d v="2016-04-05T04:02:40"/>
    <n v="2016"/>
    <n v="106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x v="1"/>
    <n v="1486547945"/>
    <n v="1483955945"/>
    <b v="1"/>
    <n v="35"/>
    <b v="0"/>
    <s v="theater"/>
    <x v="38"/>
    <d v="2017-02-08T09:59:05"/>
    <d v="2017-01-09T09:59:05"/>
    <n v="2017"/>
    <n v="24"/>
  </r>
  <r>
    <n v="3052"/>
    <s v="Funding for a new theater facility in Walker Minnesota"/>
    <s v="To let the arts continue in Walker Minnesota We need a performing arts space and art gallery"/>
    <x v="63"/>
    <n v="75"/>
    <x v="2"/>
    <s v="US"/>
    <x v="0"/>
    <n v="1432828740"/>
    <n v="1430237094"/>
    <b v="0"/>
    <n v="2"/>
    <b v="0"/>
    <s v="theater"/>
    <x v="38"/>
    <d v="2015-05-28T15:59:00"/>
    <d v="2015-04-28T16:04:54"/>
    <n v="2015"/>
    <n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x v="0"/>
    <n v="1412222340"/>
    <n v="1407781013"/>
    <b v="0"/>
    <n v="3"/>
    <b v="0"/>
    <s v="theater"/>
    <x v="38"/>
    <d v="2014-10-02T03:59:00"/>
    <d v="2014-08-11T18:16:53"/>
    <n v="2014"/>
    <n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x v="0"/>
    <n v="1425258240"/>
    <n v="1422043154"/>
    <b v="0"/>
    <n v="0"/>
    <b v="0"/>
    <s v="theater"/>
    <x v="38"/>
    <d v="2015-03-02T01:04:00"/>
    <d v="2015-01-23T19:59:14"/>
    <n v="2015"/>
    <n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x v="0"/>
    <n v="1420844390"/>
    <n v="1415660390"/>
    <b v="0"/>
    <n v="1"/>
    <b v="0"/>
    <s v="theater"/>
    <x v="38"/>
    <d v="2015-01-09T22:59:50"/>
    <d v="2014-11-10T22:59:50"/>
    <n v="2014"/>
    <n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x v="0"/>
    <n v="1412003784"/>
    <n v="1406819784"/>
    <b v="0"/>
    <n v="0"/>
    <b v="0"/>
    <s v="theater"/>
    <x v="38"/>
    <d v="2014-09-29T15:16:24"/>
    <d v="2014-07-31T15:16:24"/>
    <n v="2014"/>
    <n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x v="1"/>
    <n v="1459694211"/>
    <n v="1457105811"/>
    <b v="0"/>
    <n v="0"/>
    <b v="0"/>
    <s v="theater"/>
    <x v="38"/>
    <d v="2016-04-03T14:36:51"/>
    <d v="2016-03-04T15:36:51"/>
    <n v="2016"/>
    <n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x v="3"/>
    <n v="1463734740"/>
    <n v="1459414740"/>
    <b v="0"/>
    <n v="3"/>
    <b v="0"/>
    <s v="theater"/>
    <x v="38"/>
    <d v="2016-05-20T08:59:00"/>
    <d v="2016-03-31T08:59:00"/>
    <n v="2016"/>
    <n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x v="0"/>
    <n v="1407536846"/>
    <n v="1404944846"/>
    <b v="0"/>
    <n v="11"/>
    <b v="0"/>
    <s v="theater"/>
    <x v="38"/>
    <d v="2014-08-08T22:27:26"/>
    <d v="2014-07-09T22:27:26"/>
    <n v="2014"/>
    <n v="3"/>
  </r>
  <r>
    <n v="3060"/>
    <s v="Save the Roxy Theatre in Bremerton WA"/>
    <s v="Save the historic Roxy theatre in Bremerton WA from being repurposed as office space."/>
    <x v="135"/>
    <n v="335"/>
    <x v="2"/>
    <s v="US"/>
    <x v="0"/>
    <n v="1443422134"/>
    <n v="1440830134"/>
    <b v="0"/>
    <n v="6"/>
    <b v="0"/>
    <s v="theater"/>
    <x v="38"/>
    <d v="2015-09-28T06:35:34"/>
    <d v="2015-08-29T06:35:34"/>
    <n v="2015"/>
    <n v="0"/>
  </r>
  <r>
    <n v="3061"/>
    <s v="Help Save Parkway Cinemas!"/>
    <s v="Save a historic Local theater."/>
    <x v="80"/>
    <n v="0"/>
    <x v="2"/>
    <s v="US"/>
    <x v="0"/>
    <n v="1407955748"/>
    <n v="1405363748"/>
    <b v="0"/>
    <n v="0"/>
    <b v="0"/>
    <s v="theater"/>
    <x v="38"/>
    <d v="2014-08-13T18:49:08"/>
    <d v="2014-07-14T18:49:08"/>
    <n v="2014"/>
    <n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x v="0"/>
    <n v="1443636000"/>
    <n v="1441111892"/>
    <b v="0"/>
    <n v="67"/>
    <b v="0"/>
    <s v="theater"/>
    <x v="38"/>
    <d v="2015-09-30T18:00:00"/>
    <d v="2015-09-01T12:51:32"/>
    <n v="2015"/>
    <n v="67"/>
  </r>
  <r>
    <n v="3063"/>
    <s v="Spec Haus"/>
    <s v="Members of the local Miami music scene are putting together a venue/creative space in Kendall!"/>
    <x v="9"/>
    <n v="587"/>
    <x v="2"/>
    <s v="US"/>
    <x v="0"/>
    <n v="1477174138"/>
    <n v="1474150138"/>
    <b v="0"/>
    <n v="23"/>
    <b v="0"/>
    <s v="theater"/>
    <x v="38"/>
    <d v="2016-10-22T22:08:58"/>
    <d v="2016-09-17T22:08:58"/>
    <n v="2016"/>
    <n v="20"/>
  </r>
  <r>
    <n v="3064"/>
    <s v="Kickstart the Crossroads Community"/>
    <s v="An epicenter for connection, creation and expression of the community."/>
    <x v="96"/>
    <n v="8471"/>
    <x v="2"/>
    <s v="US"/>
    <x v="0"/>
    <n v="1448175540"/>
    <n v="1445483246"/>
    <b v="0"/>
    <n v="72"/>
    <b v="0"/>
    <s v="theater"/>
    <x v="38"/>
    <d v="2015-11-22T06:59:00"/>
    <d v="2015-10-22T03:07:26"/>
    <n v="2015"/>
    <n v="11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x v="0"/>
    <n v="1406683172"/>
    <n v="1404523172"/>
    <b v="0"/>
    <n v="2"/>
    <b v="0"/>
    <s v="theater"/>
    <x v="38"/>
    <d v="2014-07-30T01:19:32"/>
    <d v="2014-07-05T01:19:32"/>
    <n v="2014"/>
    <n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x v="2"/>
    <n v="1468128537"/>
    <n v="1465536537"/>
    <b v="0"/>
    <n v="15"/>
    <b v="0"/>
    <s v="theater"/>
    <x v="38"/>
    <d v="2016-07-10T05:28:57"/>
    <d v="2016-06-10T05:28:57"/>
    <n v="2016"/>
    <n v="1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x v="4"/>
    <n v="1441837879"/>
    <n v="1439245879"/>
    <b v="0"/>
    <n v="1"/>
    <b v="0"/>
    <s v="theater"/>
    <x v="38"/>
    <d v="2015-09-09T22:31:19"/>
    <d v="2015-08-10T22:31:19"/>
    <n v="2015"/>
    <n v="3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x v="0"/>
    <n v="1445013352"/>
    <n v="1442421352"/>
    <b v="0"/>
    <n v="2"/>
    <b v="0"/>
    <s v="theater"/>
    <x v="38"/>
    <d v="2015-10-16T16:35:52"/>
    <d v="2015-09-16T16:35:52"/>
    <n v="2015"/>
    <n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x v="0"/>
    <n v="1418587234"/>
    <n v="1415995234"/>
    <b v="0"/>
    <n v="7"/>
    <b v="0"/>
    <s v="theater"/>
    <x v="38"/>
    <d v="2014-12-14T20:00:34"/>
    <d v="2014-11-14T20:00:34"/>
    <n v="2014"/>
    <n v="1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x v="1"/>
    <n v="1481132169"/>
    <n v="1479317769"/>
    <b v="0"/>
    <n v="16"/>
    <b v="0"/>
    <s v="theater"/>
    <x v="38"/>
    <d v="2016-12-07T17:36:09"/>
    <d v="2016-11-16T17:36:09"/>
    <n v="2016"/>
    <n v="3"/>
  </r>
  <r>
    <n v="3071"/>
    <s v="The Echo Theatre 2015"/>
    <s v="Anyone can create. They just need a place and an opportunity. The Echo Theatre (Provo) provides that opportunity."/>
    <x v="14"/>
    <n v="7173"/>
    <x v="2"/>
    <s v="US"/>
    <x v="0"/>
    <n v="1429595940"/>
    <n v="1428082481"/>
    <b v="0"/>
    <n v="117"/>
    <b v="0"/>
    <s v="theater"/>
    <x v="38"/>
    <d v="2015-04-21T05:59:00"/>
    <d v="2015-04-03T17:34:41"/>
    <n v="2015"/>
    <n v="6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x v="0"/>
    <n v="1477791960"/>
    <n v="1476549262"/>
    <b v="0"/>
    <n v="2"/>
    <b v="0"/>
    <s v="theater"/>
    <x v="38"/>
    <d v="2016-10-30T01:46:00"/>
    <d v="2016-10-15T16:34:22"/>
    <n v="2016"/>
    <n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x v="0"/>
    <n v="1434309540"/>
    <n v="1429287900"/>
    <b v="0"/>
    <n v="7"/>
    <b v="0"/>
    <s v="theater"/>
    <x v="38"/>
    <d v="2015-06-14T19:19:00"/>
    <d v="2015-04-17T16:25:00"/>
    <n v="2015"/>
    <n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x v="3"/>
    <n v="1457617359"/>
    <n v="1455025359"/>
    <b v="0"/>
    <n v="3"/>
    <b v="0"/>
    <s v="theater"/>
    <x v="38"/>
    <d v="2016-03-10T13:42:39"/>
    <d v="2016-02-09T13:42:39"/>
    <n v="2016"/>
    <n v="0"/>
  </r>
  <r>
    <n v="3075"/>
    <s v="The Little MAGIC Theatre"/>
    <s v="Magic Morgan &amp; Liliana are raising funds to expand their famed traveling magic show to a theater of magic."/>
    <x v="36"/>
    <n v="1296"/>
    <x v="2"/>
    <s v="US"/>
    <x v="0"/>
    <n v="1471573640"/>
    <n v="1467253640"/>
    <b v="0"/>
    <n v="20"/>
    <b v="0"/>
    <s v="theater"/>
    <x v="38"/>
    <d v="2016-08-19T02:27:20"/>
    <d v="2016-06-30T02:27:20"/>
    <n v="2016"/>
    <n v="9"/>
  </r>
  <r>
    <n v="3076"/>
    <s v="10,000 Hours"/>
    <s v="Helping female comedians get in their 10,000 Hours of practice!"/>
    <x v="3"/>
    <n v="1506"/>
    <x v="2"/>
    <s v="US"/>
    <x v="0"/>
    <n v="1444405123"/>
    <n v="1439221123"/>
    <b v="0"/>
    <n v="50"/>
    <b v="0"/>
    <s v="theater"/>
    <x v="38"/>
    <d v="2015-10-09T15:38:43"/>
    <d v="2015-08-10T15:38:43"/>
    <n v="2015"/>
    <n v="15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x v="5"/>
    <n v="1488495478"/>
    <n v="1485903478"/>
    <b v="0"/>
    <n v="2"/>
    <b v="0"/>
    <s v="theater"/>
    <x v="38"/>
    <d v="2017-03-02T22:57:58"/>
    <d v="2017-01-31T22:57:58"/>
    <n v="2017"/>
    <n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x v="0"/>
    <n v="1424920795"/>
    <n v="1422328795"/>
    <b v="0"/>
    <n v="3"/>
    <b v="0"/>
    <s v="theater"/>
    <x v="38"/>
    <d v="2015-02-26T03:19:55"/>
    <d v="2015-01-27T03:19:55"/>
    <n v="2015"/>
    <n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x v="0"/>
    <n v="1427040435"/>
    <n v="1424452035"/>
    <b v="0"/>
    <n v="27"/>
    <b v="0"/>
    <s v="theater"/>
    <x v="38"/>
    <d v="2015-03-22T16:07:15"/>
    <d v="2015-02-20T17:07:15"/>
    <n v="2015"/>
    <n v="1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x v="0"/>
    <n v="1419644444"/>
    <n v="1414456844"/>
    <b v="0"/>
    <n v="7"/>
    <b v="0"/>
    <s v="theater"/>
    <x v="38"/>
    <d v="2014-12-27T01:40:44"/>
    <d v="2014-10-28T00:40:44"/>
    <n v="2014"/>
    <n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x v="0"/>
    <n v="1442722891"/>
    <n v="1440130891"/>
    <b v="0"/>
    <n v="5"/>
    <b v="0"/>
    <s v="theater"/>
    <x v="38"/>
    <d v="2015-09-20T04:21:31"/>
    <d v="2015-08-21T04:21:31"/>
    <n v="2015"/>
    <n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x v="0"/>
    <n v="1447628946"/>
    <n v="1445033346"/>
    <b v="0"/>
    <n v="0"/>
    <b v="0"/>
    <s v="theater"/>
    <x v="38"/>
    <d v="2015-11-15T23:09:06"/>
    <d v="2015-10-16T22:09:06"/>
    <n v="2015"/>
    <n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x v="0"/>
    <n v="1409547600"/>
    <n v="1406986278"/>
    <b v="0"/>
    <n v="3"/>
    <b v="0"/>
    <s v="theater"/>
    <x v="38"/>
    <d v="2014-09-01T05:00:00"/>
    <d v="2014-08-02T13:31:18"/>
    <n v="2014"/>
    <n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x v="0"/>
    <n v="1430851680"/>
    <n v="1428340931"/>
    <b v="0"/>
    <n v="6"/>
    <b v="0"/>
    <s v="theater"/>
    <x v="38"/>
    <d v="2015-05-05T18:48:00"/>
    <d v="2015-04-06T17:22:11"/>
    <n v="2015"/>
    <n v="12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x v="0"/>
    <n v="1443561159"/>
    <n v="1440969159"/>
    <b v="0"/>
    <n v="9"/>
    <b v="0"/>
    <s v="theater"/>
    <x v="38"/>
    <d v="2015-09-29T21:12:39"/>
    <d v="2015-08-30T21:12:39"/>
    <n v="2015"/>
    <n v="2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x v="3"/>
    <n v="1439827559"/>
    <n v="1434643559"/>
    <b v="0"/>
    <n v="3"/>
    <b v="0"/>
    <s v="theater"/>
    <x v="38"/>
    <d v="2015-08-17T16:05:59"/>
    <d v="2015-06-18T16:05:59"/>
    <n v="2015"/>
    <n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x v="0"/>
    <n v="1482294990"/>
    <n v="1477107390"/>
    <b v="0"/>
    <n v="2"/>
    <b v="0"/>
    <s v="theater"/>
    <x v="38"/>
    <d v="2016-12-21T04:36:30"/>
    <d v="2016-10-22T03:36:30"/>
    <n v="2016"/>
    <n v="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x v="0"/>
    <n v="1420724460"/>
    <n v="1418046247"/>
    <b v="0"/>
    <n v="3"/>
    <b v="0"/>
    <s v="theater"/>
    <x v="38"/>
    <d v="2015-01-08T13:41:00"/>
    <d v="2014-12-08T13:44:07"/>
    <n v="2014"/>
    <n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x v="0"/>
    <n v="1468029540"/>
    <n v="1465304483"/>
    <b v="0"/>
    <n v="45"/>
    <b v="0"/>
    <s v="theater"/>
    <x v="38"/>
    <d v="2016-07-09T01:59:00"/>
    <d v="2016-06-07T13:01:23"/>
    <n v="2016"/>
    <n v="23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x v="0"/>
    <n v="1430505545"/>
    <n v="1425325145"/>
    <b v="0"/>
    <n v="9"/>
    <b v="0"/>
    <s v="theater"/>
    <x v="38"/>
    <d v="2015-05-01T18:39:05"/>
    <d v="2015-03-02T19:39:05"/>
    <n v="2015"/>
    <n v="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x v="0"/>
    <n v="1471214743"/>
    <n v="1468622743"/>
    <b v="0"/>
    <n v="9"/>
    <b v="0"/>
    <s v="theater"/>
    <x v="38"/>
    <d v="2016-08-14T22:45:43"/>
    <d v="2016-07-15T22:45:43"/>
    <n v="2016"/>
    <n v="1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x v="0"/>
    <n v="1444946400"/>
    <n v="1441723912"/>
    <b v="0"/>
    <n v="21"/>
    <b v="0"/>
    <s v="theater"/>
    <x v="38"/>
    <d v="2015-10-15T22:00:00"/>
    <d v="2015-09-08T14:51:52"/>
    <n v="2015"/>
    <n v="1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x v="5"/>
    <n v="1401595140"/>
    <n v="1398980941"/>
    <b v="0"/>
    <n v="17"/>
    <b v="0"/>
    <s v="theater"/>
    <x v="38"/>
    <d v="2014-06-01T03:59:00"/>
    <d v="2014-05-01T21:49:01"/>
    <n v="2014"/>
    <n v="23"/>
  </r>
  <r>
    <n v="3094"/>
    <s v="Nothing Up My Sleeves Tour: Summer 2016"/>
    <s v="This is a Kickstarter to help with the start up costs for Illusionist, Chris Lengyel's Summer 2016 Tour!"/>
    <x v="57"/>
    <n v="25"/>
    <x v="2"/>
    <s v="US"/>
    <x v="0"/>
    <n v="1442775956"/>
    <n v="1437591956"/>
    <b v="0"/>
    <n v="1"/>
    <b v="0"/>
    <s v="theater"/>
    <x v="38"/>
    <d v="2015-09-20T19:05:56"/>
    <d v="2015-07-22T19:05:56"/>
    <n v="2015"/>
    <n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x v="0"/>
    <n v="1470011780"/>
    <n v="1464827780"/>
    <b v="0"/>
    <n v="1"/>
    <b v="0"/>
    <s v="theater"/>
    <x v="38"/>
    <d v="2016-08-01T00:36:20"/>
    <d v="2016-06-02T00:36:20"/>
    <n v="2016"/>
    <n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x v="0"/>
    <n v="1432151326"/>
    <n v="1429559326"/>
    <b v="0"/>
    <n v="14"/>
    <b v="0"/>
    <s v="theater"/>
    <x v="38"/>
    <d v="2015-05-20T19:48:46"/>
    <d v="2015-04-20T19:48:46"/>
    <n v="2015"/>
    <n v="4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x v="1"/>
    <n v="1475848800"/>
    <n v="1474027501"/>
    <b v="0"/>
    <n v="42"/>
    <b v="0"/>
    <s v="theater"/>
    <x v="38"/>
    <d v="2016-10-07T14:00:00"/>
    <d v="2016-09-16T12:05:01"/>
    <n v="2016"/>
    <n v="17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x v="0"/>
    <n v="1454890620"/>
    <n v="1450724449"/>
    <b v="0"/>
    <n v="27"/>
    <b v="0"/>
    <s v="theater"/>
    <x v="38"/>
    <d v="2016-02-08T00:17:00"/>
    <d v="2015-12-21T19:00:49"/>
    <n v="2015"/>
    <n v="4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x v="0"/>
    <n v="1455251591"/>
    <n v="1452659591"/>
    <b v="0"/>
    <n v="5"/>
    <b v="0"/>
    <s v="theater"/>
    <x v="38"/>
    <d v="2016-02-12T04:33:11"/>
    <d v="2016-01-13T04:33:11"/>
    <n v="2016"/>
    <n v="14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x v="0"/>
    <n v="1413816975"/>
    <n v="1411224975"/>
    <b v="0"/>
    <n v="13"/>
    <b v="0"/>
    <s v="theater"/>
    <x v="38"/>
    <d v="2014-10-20T14:56:15"/>
    <d v="2014-09-20T14:56:15"/>
    <n v="2014"/>
    <n v="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x v="3"/>
    <n v="1437033360"/>
    <n v="1434445937"/>
    <b v="0"/>
    <n v="12"/>
    <b v="0"/>
    <s v="theater"/>
    <x v="38"/>
    <d v="2015-07-16T07:56:00"/>
    <d v="2015-06-16T09:12:17"/>
    <n v="2015"/>
    <n v="12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x v="1"/>
    <n v="1471939818"/>
    <n v="1467619818"/>
    <b v="0"/>
    <n v="90"/>
    <b v="0"/>
    <s v="theater"/>
    <x v="38"/>
    <d v="2016-08-23T08:10:18"/>
    <d v="2016-07-04T08:10:18"/>
    <n v="2016"/>
    <n v="39"/>
  </r>
  <r>
    <n v="3103"/>
    <s v="Professional Venue for local artists!!"/>
    <s v="Creating a place for local artists to perform, at substantially less cost for them"/>
    <x v="393"/>
    <n v="11"/>
    <x v="2"/>
    <s v="US"/>
    <x v="0"/>
    <n v="1434080706"/>
    <n v="1428896706"/>
    <b v="0"/>
    <n v="2"/>
    <b v="0"/>
    <s v="theater"/>
    <x v="38"/>
    <d v="2015-06-12T03:45:06"/>
    <d v="2015-04-13T03:45:06"/>
    <n v="2015"/>
    <n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x v="2"/>
    <n v="1422928800"/>
    <n v="1420235311"/>
    <b v="0"/>
    <n v="5"/>
    <b v="0"/>
    <s v="theater"/>
    <x v="38"/>
    <d v="2015-02-03T02:00:00"/>
    <d v="2015-01-02T21:48:31"/>
    <n v="2015"/>
    <n v="3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x v="0"/>
    <n v="1413694800"/>
    <n v="1408986916"/>
    <b v="0"/>
    <n v="31"/>
    <b v="0"/>
    <s v="theater"/>
    <x v="38"/>
    <d v="2014-10-19T05:00:00"/>
    <d v="2014-08-25T17:15:16"/>
    <n v="2014"/>
    <n v="42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x v="1"/>
    <n v="1442440800"/>
    <n v="1440497876"/>
    <b v="0"/>
    <n v="4"/>
    <b v="0"/>
    <s v="theater"/>
    <x v="38"/>
    <d v="2015-09-16T22:00:00"/>
    <d v="2015-08-25T10:17:56"/>
    <n v="2015"/>
    <n v="4"/>
  </r>
  <r>
    <n v="3107"/>
    <s v="Creating Cabaret"/>
    <s v="When opportunity knocks, we answer!  Help expand the ravishingly talented troupe into a new and exciting market and venue!"/>
    <x v="79"/>
    <n v="7905"/>
    <x v="2"/>
    <s v="US"/>
    <x v="0"/>
    <n v="1431372751"/>
    <n v="1430767951"/>
    <b v="0"/>
    <n v="29"/>
    <b v="0"/>
    <s v="theater"/>
    <x v="38"/>
    <d v="2015-05-11T19:32:31"/>
    <d v="2015-05-04T19:32:31"/>
    <n v="2015"/>
    <n v="20"/>
  </r>
  <r>
    <n v="3108"/>
    <s v="Funding a home for our Children's Theater"/>
    <s v="We need a permanent home for the theater!"/>
    <x v="63"/>
    <n v="26"/>
    <x v="2"/>
    <s v="US"/>
    <x v="0"/>
    <n v="1430234394"/>
    <n v="1425053994"/>
    <b v="0"/>
    <n v="2"/>
    <b v="0"/>
    <s v="theater"/>
    <x v="38"/>
    <d v="2015-04-28T15:19:54"/>
    <d v="2015-02-27T16:19:54"/>
    <n v="2015"/>
    <n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x v="0"/>
    <n v="1409194810"/>
    <n v="1406170810"/>
    <b v="0"/>
    <n v="114"/>
    <b v="0"/>
    <s v="theater"/>
    <x v="38"/>
    <d v="2014-08-28T03:00:10"/>
    <d v="2014-07-24T03:00:10"/>
    <n v="2014"/>
    <n v="25"/>
  </r>
  <r>
    <n v="3110"/>
    <s v="Hip Justice Catmunity Center"/>
    <s v="Cat People Unite! It's time we get a space of our own to relax, socialize and learn! Join the Catmunity!"/>
    <x v="31"/>
    <n v="10"/>
    <x v="2"/>
    <s v="US"/>
    <x v="0"/>
    <n v="1487465119"/>
    <n v="1484009119"/>
    <b v="0"/>
    <n v="1"/>
    <b v="0"/>
    <s v="theater"/>
    <x v="38"/>
    <d v="2017-02-19T00:45:19"/>
    <d v="2017-01-10T00:45:19"/>
    <n v="2017"/>
    <n v="0"/>
  </r>
  <r>
    <n v="3111"/>
    <s v="All Puppet Players Need a Home"/>
    <s v="Help All Puppet Players perform it's 2015 season in a beautiful 200 seat theater for an entire year."/>
    <x v="22"/>
    <n v="5328"/>
    <x v="2"/>
    <s v="US"/>
    <x v="0"/>
    <n v="1412432220"/>
    <n v="1409753820"/>
    <b v="0"/>
    <n v="76"/>
    <b v="0"/>
    <s v="theater"/>
    <x v="38"/>
    <d v="2014-10-04T14:17:00"/>
    <d v="2014-09-03T14:17:00"/>
    <n v="2014"/>
    <n v="27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x v="0"/>
    <n v="1477968934"/>
    <n v="1472784934"/>
    <b v="0"/>
    <n v="9"/>
    <b v="0"/>
    <s v="theater"/>
    <x v="38"/>
    <d v="2016-11-01T02:55:34"/>
    <d v="2016-09-02T02:55:34"/>
    <n v="2016"/>
    <n v="5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x v="0"/>
    <n v="1429291982"/>
    <n v="1426699982"/>
    <b v="0"/>
    <n v="37"/>
    <b v="0"/>
    <s v="theater"/>
    <x v="38"/>
    <d v="2015-04-17T17:33:02"/>
    <d v="2015-03-18T17:33:02"/>
    <n v="2015"/>
    <n v="4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x v="0"/>
    <n v="1411312250"/>
    <n v="1406128250"/>
    <b v="0"/>
    <n v="0"/>
    <b v="0"/>
    <s v="theater"/>
    <x v="38"/>
    <d v="2014-09-21T15:10:50"/>
    <d v="2014-07-23T15:10:50"/>
    <n v="2014"/>
    <n v="0"/>
  </r>
  <r>
    <n v="3115"/>
    <s v="spoken word pop-up:"/>
    <s v="We are creating a mobile community devoted to the spreading and sharing of spoken word and other kinds of storytelling."/>
    <x v="3"/>
    <n v="300"/>
    <x v="2"/>
    <s v="SE"/>
    <x v="9"/>
    <n v="1465123427"/>
    <n v="1462531427"/>
    <b v="0"/>
    <n v="1"/>
    <b v="0"/>
    <s v="theater"/>
    <x v="38"/>
    <d v="2016-06-05T10:43:47"/>
    <d v="2016-05-06T10:43:47"/>
    <n v="2016"/>
    <n v="3"/>
  </r>
  <r>
    <n v="3116"/>
    <s v="CoreCon Asylum"/>
    <s v="Creating a consuite for CoreCon. A focus on the insanity of asylums and early medical practices from history."/>
    <x v="47"/>
    <n v="430"/>
    <x v="2"/>
    <s v="US"/>
    <x v="0"/>
    <n v="1427890925"/>
    <n v="1426681325"/>
    <b v="0"/>
    <n v="10"/>
    <b v="0"/>
    <s v="theater"/>
    <x v="38"/>
    <d v="2015-04-01T12:22:05"/>
    <d v="2015-03-18T12:22:05"/>
    <n v="2015"/>
    <n v="57"/>
  </r>
  <r>
    <n v="3117"/>
    <s v="Cowes and The Sea"/>
    <s v="Performing Arts workshops, for young people aged 5 -16, exploring how the sea has shaped Cowes as a settlement."/>
    <x v="28"/>
    <n v="1"/>
    <x v="2"/>
    <s v="GB"/>
    <x v="1"/>
    <n v="1464354720"/>
    <n v="1463648360"/>
    <b v="0"/>
    <n v="1"/>
    <b v="0"/>
    <s v="theater"/>
    <x v="38"/>
    <d v="2016-05-27T13:12:00"/>
    <d v="2016-05-19T08:59:20"/>
    <n v="2016"/>
    <n v="0"/>
  </r>
  <r>
    <n v="3118"/>
    <s v="Garden Eden, theatre, meeting, culture, music, art"/>
    <s v="a magical place for all kind of people, like a fairytaile in all colours"/>
    <x v="69"/>
    <n v="1550"/>
    <x v="2"/>
    <s v="SE"/>
    <x v="9"/>
    <n v="1467473723"/>
    <n v="1465832123"/>
    <b v="0"/>
    <n v="2"/>
    <b v="0"/>
    <s v="theater"/>
    <x v="38"/>
    <d v="2016-07-02T15:35:23"/>
    <d v="2016-06-13T15:35:23"/>
    <n v="2016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x v="0"/>
    <n v="1427414732"/>
    <n v="1424826332"/>
    <b v="0"/>
    <n v="1"/>
    <b v="0"/>
    <s v="theater"/>
    <x v="38"/>
    <d v="2015-03-27T00:05:32"/>
    <d v="2015-02-25T01:05:32"/>
    <n v="2015"/>
    <n v="0"/>
  </r>
  <r>
    <n v="3120"/>
    <s v="Subtropisch zwemparadijs Tropicana"/>
    <s v="Wij willen Tropicana het subtropisch zwemparadijs van Rotterdam op een nieuwe locatie gaan bouwen."/>
    <x v="396"/>
    <n v="128"/>
    <x v="2"/>
    <s v="NL"/>
    <x v="3"/>
    <n v="1462484196"/>
    <n v="1457303796"/>
    <b v="0"/>
    <n v="10"/>
    <b v="0"/>
    <s v="theater"/>
    <x v="38"/>
    <d v="2016-05-05T21:36:36"/>
    <d v="2016-03-06T22:36:36"/>
    <n v="2016"/>
    <n v="0"/>
  </r>
  <r>
    <n v="3121"/>
    <s v="Ant Farm Theatre Project (Canceled)"/>
    <s v="I going to build a theatre for a local ant farm so that Ants can put on their theatre productions."/>
    <x v="15"/>
    <n v="10"/>
    <x v="1"/>
    <s v="CA"/>
    <x v="5"/>
    <n v="1411748335"/>
    <n v="1406564335"/>
    <b v="0"/>
    <n v="1"/>
    <b v="0"/>
    <s v="theater"/>
    <x v="38"/>
    <d v="2014-09-26T16:18:55"/>
    <d v="2014-07-28T16:18:55"/>
    <n v="2014"/>
    <n v="1"/>
  </r>
  <r>
    <n v="3122"/>
    <s v="be back soon (Canceled)"/>
    <s v="cancelled until further notice"/>
    <x v="212"/>
    <n v="116"/>
    <x v="1"/>
    <s v="US"/>
    <x v="0"/>
    <n v="1478733732"/>
    <n v="1478298132"/>
    <b v="0"/>
    <n v="2"/>
    <b v="0"/>
    <s v="theater"/>
    <x v="38"/>
    <d v="2016-11-09T23:22:12"/>
    <d v="2016-11-04T22:22:12"/>
    <n v="2016"/>
    <n v="5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x v="0"/>
    <n v="1468108198"/>
    <n v="1465516198"/>
    <b v="0"/>
    <n v="348"/>
    <b v="0"/>
    <s v="theater"/>
    <x v="38"/>
    <d v="2016-07-09T23:49:58"/>
    <d v="2016-06-09T23:49:58"/>
    <n v="2016"/>
    <n v="68"/>
  </r>
  <r>
    <n v="3124"/>
    <s v="Theater &amp; Arts &amp; Day Care (Canceled)"/>
    <s v="A place where kids/ teens' dreams come true, and one finds there home without sparkly red shoes!"/>
    <x v="397"/>
    <n v="26"/>
    <x v="1"/>
    <s v="US"/>
    <x v="0"/>
    <n v="1422902601"/>
    <n v="1417718601"/>
    <b v="0"/>
    <n v="4"/>
    <b v="0"/>
    <s v="theater"/>
    <x v="38"/>
    <d v="2015-02-02T18:43:21"/>
    <d v="2014-12-04T18:43:21"/>
    <n v="2014"/>
    <n v="0"/>
  </r>
  <r>
    <n v="3125"/>
    <s v="N/A (Canceled)"/>
    <s v="N/A"/>
    <x v="86"/>
    <n v="0"/>
    <x v="1"/>
    <s v="US"/>
    <x v="0"/>
    <n v="1452142672"/>
    <n v="1449550672"/>
    <b v="0"/>
    <n v="0"/>
    <b v="0"/>
    <s v="theater"/>
    <x v="38"/>
    <d v="2016-01-07T04:57:52"/>
    <d v="2015-12-08T04:57:52"/>
    <n v="2015"/>
    <n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x v="0"/>
    <n v="1459121162"/>
    <n v="1456532762"/>
    <b v="0"/>
    <n v="17"/>
    <b v="0"/>
    <s v="theater"/>
    <x v="38"/>
    <d v="2016-03-27T23:26:02"/>
    <d v="2016-02-27T00:26:02"/>
    <n v="2016"/>
    <n v="4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x v="0"/>
    <n v="1425242029"/>
    <n v="1422650029"/>
    <b v="0"/>
    <n v="0"/>
    <b v="0"/>
    <s v="theater"/>
    <x v="38"/>
    <d v="2015-03-01T20:33:49"/>
    <d v="2015-01-30T20:33:49"/>
    <n v="2015"/>
    <n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x v="0"/>
    <n v="1489690141"/>
    <n v="1487101741"/>
    <b v="0"/>
    <n v="117"/>
    <b v="0"/>
    <s v="theater"/>
    <x v="6"/>
    <d v="2017-03-16T18:49:01"/>
    <d v="2017-02-14T19:49:01"/>
    <n v="2017"/>
    <n v="109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x v="0"/>
    <n v="1492542819"/>
    <n v="1489090419"/>
    <b v="0"/>
    <n v="1"/>
    <b v="0"/>
    <s v="theater"/>
    <x v="6"/>
    <d v="2017-04-18T19:13:39"/>
    <d v="2017-03-09T20:13:39"/>
    <n v="2017"/>
    <n v="1"/>
  </r>
  <r>
    <n v="3130"/>
    <s v="MEDEA | A New Vision"/>
    <s v="A shockingly relevant modern take on a 2,000-year-old tragedy that confronts current gender politics."/>
    <x v="3"/>
    <n v="375"/>
    <x v="3"/>
    <s v="US"/>
    <x v="0"/>
    <n v="1492145940"/>
    <n v="1489504916"/>
    <b v="0"/>
    <n v="4"/>
    <b v="0"/>
    <s v="theater"/>
    <x v="6"/>
    <d v="2017-04-14T04:59:00"/>
    <d v="2017-03-14T15:21:56"/>
    <n v="2017"/>
    <n v="4"/>
  </r>
  <r>
    <n v="3131"/>
    <s v="SNAKE EYES"/>
    <s v="A Staged Reading of &quot;Snake Eyes,&quot; a new play by Alex Rafala"/>
    <x v="393"/>
    <n v="645"/>
    <x v="3"/>
    <s v="US"/>
    <x v="0"/>
    <n v="1491656045"/>
    <n v="1489067645"/>
    <b v="0"/>
    <n v="12"/>
    <b v="0"/>
    <s v="theater"/>
    <x v="6"/>
    <d v="2017-04-08T12:54:05"/>
    <d v="2017-03-09T13:54:05"/>
    <n v="2017"/>
    <n v="16"/>
  </r>
  <r>
    <n v="3132"/>
    <s v="A Bite of a Snake Play"/>
    <s v="Smells Like Money, Drips Like Honey, Taste Like Mocha, Better Run AWAY"/>
    <x v="11"/>
    <n v="10"/>
    <x v="3"/>
    <s v="US"/>
    <x v="0"/>
    <n v="1492759460"/>
    <n v="1487579060"/>
    <b v="0"/>
    <n v="1"/>
    <b v="0"/>
    <s v="theater"/>
    <x v="6"/>
    <d v="2017-04-21T07:24:20"/>
    <d v="2017-02-20T08:24:20"/>
    <n v="2017"/>
    <n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x v="1"/>
    <n v="1490358834"/>
    <n v="1487770434"/>
    <b v="0"/>
    <n v="16"/>
    <b v="0"/>
    <s v="theater"/>
    <x v="6"/>
    <d v="2017-03-24T12:33:54"/>
    <d v="2017-02-22T13:33:54"/>
    <n v="2017"/>
    <n v="108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x v="1"/>
    <n v="1490631419"/>
    <n v="1488820619"/>
    <b v="0"/>
    <n v="12"/>
    <b v="0"/>
    <s v="theater"/>
    <x v="6"/>
    <d v="2017-03-27T16:16:59"/>
    <d v="2017-03-06T17:16:59"/>
    <n v="2017"/>
    <n v="23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x v="0"/>
    <n v="1491277121"/>
    <n v="1489376321"/>
    <b v="0"/>
    <n v="7"/>
    <b v="0"/>
    <s v="theater"/>
    <x v="6"/>
    <d v="2017-04-04T03:38:41"/>
    <d v="2017-03-13T03:38:41"/>
    <n v="2017"/>
    <n v="21"/>
  </r>
  <r>
    <n v="3136"/>
    <s v="Heroines"/>
    <s v="Help emberfly theatre put on their first production Heroines and pay our actors and creative team! Follow us @emberflytheatre"/>
    <x v="2"/>
    <n v="639"/>
    <x v="3"/>
    <s v="GB"/>
    <x v="1"/>
    <n v="1491001140"/>
    <n v="1487847954"/>
    <b v="0"/>
    <n v="22"/>
    <b v="0"/>
    <s v="theater"/>
    <x v="6"/>
    <d v="2017-03-31T22:59:00"/>
    <d v="2017-02-23T11:05:54"/>
    <n v="2017"/>
    <n v="128"/>
  </r>
  <r>
    <n v="3137"/>
    <s v="Richard III - Presented by REBATEnsemble/Theatre Off Jackson"/>
    <s v="Set in 1930s Chinatown, evocative of old world South Jackson Street during the Jazz era."/>
    <x v="15"/>
    <n v="50"/>
    <x v="3"/>
    <s v="US"/>
    <x v="0"/>
    <n v="1493838720"/>
    <n v="1489439669"/>
    <b v="0"/>
    <n v="1"/>
    <b v="0"/>
    <s v="theater"/>
    <x v="6"/>
    <d v="2017-05-03T19:12:00"/>
    <d v="2017-03-13T21:14:29"/>
    <n v="2017"/>
    <n v="3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x v="1"/>
    <n v="1491233407"/>
    <n v="1489591807"/>
    <b v="0"/>
    <n v="0"/>
    <b v="0"/>
    <s v="theater"/>
    <x v="6"/>
    <d v="2017-04-03T15:30:07"/>
    <d v="2017-03-15T15:30:07"/>
    <n v="2017"/>
    <n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x v="10"/>
    <n v="1490416380"/>
    <n v="1487485760"/>
    <b v="0"/>
    <n v="6"/>
    <b v="0"/>
    <s v="theater"/>
    <x v="6"/>
    <d v="2017-03-25T04:33:00"/>
    <d v="2017-02-19T06:29:20"/>
    <n v="2017"/>
    <n v="5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x v="3"/>
    <n v="1491581703"/>
    <n v="1488993303"/>
    <b v="0"/>
    <n v="4"/>
    <b v="0"/>
    <s v="theater"/>
    <x v="6"/>
    <d v="2017-04-07T16:15:03"/>
    <d v="2017-03-08T17:15:03"/>
    <n v="2017"/>
    <n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x v="3"/>
    <n v="1492372800"/>
    <n v="1488823488"/>
    <b v="0"/>
    <n v="8"/>
    <b v="0"/>
    <s v="theater"/>
    <x v="6"/>
    <d v="2017-04-16T20:00:00"/>
    <d v="2017-03-06T18:04:48"/>
    <n v="2017"/>
    <n v="52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x v="1"/>
    <n v="1489922339"/>
    <n v="1487333939"/>
    <b v="0"/>
    <n v="3"/>
    <b v="0"/>
    <s v="theater"/>
    <x v="6"/>
    <d v="2017-03-19T11:18:59"/>
    <d v="2017-02-17T12:18:59"/>
    <n v="2017"/>
    <n v="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x v="1"/>
    <n v="1491726956"/>
    <n v="1489480556"/>
    <b v="0"/>
    <n v="0"/>
    <b v="0"/>
    <s v="theater"/>
    <x v="6"/>
    <d v="2017-04-09T08:35:56"/>
    <d v="2017-03-14T08:35:56"/>
    <n v="2017"/>
    <n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x v="0"/>
    <n v="1489903200"/>
    <n v="1488459307"/>
    <b v="0"/>
    <n v="30"/>
    <b v="0"/>
    <s v="theater"/>
    <x v="6"/>
    <d v="2017-03-19T06:00:00"/>
    <d v="2017-03-02T12:55:07"/>
    <n v="2017"/>
    <n v="75"/>
  </r>
  <r>
    <n v="3145"/>
    <s v="Arlington's 1st Dinner Theatre"/>
    <s v="Dominion Theatre Company is the first community dinner theatre  to be established in Arlington TX."/>
    <x v="31"/>
    <n v="0"/>
    <x v="3"/>
    <s v="US"/>
    <x v="0"/>
    <n v="1490659134"/>
    <n v="1485478734"/>
    <b v="0"/>
    <n v="0"/>
    <b v="0"/>
    <s v="theater"/>
    <x v="6"/>
    <d v="2017-03-27T23:58:54"/>
    <d v="2017-01-27T00:58:54"/>
    <n v="2017"/>
    <n v="0"/>
  </r>
  <r>
    <n v="3146"/>
    <s v="SoÃ±Ã© una ciudad amurallada"/>
    <s v="Somos... Podemos... Amamos... Nuestra muralla, nuestra utopÃ­a. Que el amor sea el lÃ­mite"/>
    <x v="63"/>
    <n v="5250"/>
    <x v="3"/>
    <s v="MX"/>
    <x v="10"/>
    <n v="1492356166"/>
    <n v="1488471766"/>
    <b v="0"/>
    <n v="12"/>
    <b v="0"/>
    <s v="theater"/>
    <x v="6"/>
    <d v="2017-04-16T15:22:46"/>
    <d v="2017-03-02T16:22:46"/>
    <n v="2017"/>
    <n v="1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x v="0"/>
    <n v="1415319355"/>
    <n v="1411859755"/>
    <b v="1"/>
    <n v="213"/>
    <b v="1"/>
    <s v="theater"/>
    <x v="6"/>
    <d v="2014-11-07T00:15:55"/>
    <d v="2014-09-27T23:15:55"/>
    <n v="2014"/>
    <n v="118"/>
  </r>
  <r>
    <n v="3148"/>
    <s v="The Aurora Project: A Sci-Fi Epic by Bella Poynton"/>
    <s v="Help fund The Aurora Project, an immersive science fiction epic."/>
    <x v="40"/>
    <n v="2361"/>
    <x v="0"/>
    <s v="US"/>
    <x v="0"/>
    <n v="1412136000"/>
    <n v="1410278284"/>
    <b v="1"/>
    <n v="57"/>
    <b v="1"/>
    <s v="theater"/>
    <x v="6"/>
    <d v="2014-10-01T04:00:00"/>
    <d v="2014-09-09T15:58:04"/>
    <n v="2014"/>
    <n v="131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x v="0"/>
    <n v="1354845600"/>
    <n v="1352766300"/>
    <b v="1"/>
    <n v="25"/>
    <b v="1"/>
    <s v="theater"/>
    <x v="6"/>
    <d v="2012-12-07T02:00:00"/>
    <d v="2012-11-13T00:25:00"/>
    <n v="2012"/>
    <n v="1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x v="0"/>
    <n v="1295928000"/>
    <n v="1288160403"/>
    <b v="1"/>
    <n v="104"/>
    <b v="1"/>
    <s v="theater"/>
    <x v="6"/>
    <d v="2011-01-25T04:00:00"/>
    <d v="2010-10-27T06:20:03"/>
    <n v="2010"/>
    <n v="101"/>
  </r>
  <r>
    <n v="3151"/>
    <s v="&quot;The Holiday Bug&quot; 2014 Puppet Show"/>
    <s v="A Multi-Media Puppet Show, with large cable control puppets to tell a hilarious story for all ages."/>
    <x v="8"/>
    <n v="3514"/>
    <x v="0"/>
    <s v="US"/>
    <x v="0"/>
    <n v="1410379774"/>
    <n v="1407787774"/>
    <b v="1"/>
    <n v="34"/>
    <b v="1"/>
    <s v="theater"/>
    <x v="6"/>
    <d v="2014-09-10T20:09:34"/>
    <d v="2014-08-11T20:09:34"/>
    <n v="2014"/>
    <n v="10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x v="1"/>
    <n v="1383425367"/>
    <n v="1380833367"/>
    <b v="1"/>
    <n v="67"/>
    <b v="1"/>
    <s v="theater"/>
    <x v="6"/>
    <d v="2013-11-02T20:49:27"/>
    <d v="2013-10-03T20:49:27"/>
    <n v="2013"/>
    <n v="106"/>
  </r>
  <r>
    <n v="3153"/>
    <s v="Terminator the Second"/>
    <s v="A stage production of Terminator 2: Judgment Day, composed entirely of the words of William Shakespeare"/>
    <x v="9"/>
    <n v="10067.5"/>
    <x v="0"/>
    <s v="US"/>
    <x v="0"/>
    <n v="1304225940"/>
    <n v="1301542937"/>
    <b v="1"/>
    <n v="241"/>
    <b v="1"/>
    <s v="theater"/>
    <x v="6"/>
    <d v="2011-05-01T04:59:00"/>
    <d v="2011-03-31T03:42:17"/>
    <n v="2011"/>
    <n v="33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x v="0"/>
    <n v="1333310458"/>
    <n v="1330722058"/>
    <b v="1"/>
    <n v="123"/>
    <b v="1"/>
    <s v="theater"/>
    <x v="6"/>
    <d v="2012-04-01T20:00:58"/>
    <d v="2012-03-02T21:00:58"/>
    <n v="2012"/>
    <n v="113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x v="1"/>
    <n v="1356004725"/>
    <n v="1353412725"/>
    <b v="1"/>
    <n v="302"/>
    <b v="1"/>
    <s v="theater"/>
    <x v="6"/>
    <d v="2012-12-20T11:58:45"/>
    <d v="2012-11-20T11:58:45"/>
    <n v="2012"/>
    <n v="18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x v="0"/>
    <n v="1338591144"/>
    <n v="1335567144"/>
    <b v="1"/>
    <n v="89"/>
    <b v="1"/>
    <s v="theater"/>
    <x v="6"/>
    <d v="2012-06-01T22:52:24"/>
    <d v="2012-04-27T22:52:24"/>
    <n v="2012"/>
    <n v="102"/>
  </r>
  <r>
    <n v="3157"/>
    <s v="Summer FourPlay"/>
    <s v="Four Directors.  Four One Acts.  Four Genres.  For You."/>
    <x v="23"/>
    <n v="4040"/>
    <x v="0"/>
    <s v="US"/>
    <x v="0"/>
    <n v="1405746000"/>
    <n v="1404932105"/>
    <b v="1"/>
    <n v="41"/>
    <b v="1"/>
    <s v="theater"/>
    <x v="6"/>
    <d v="2014-07-19T05:00:00"/>
    <d v="2014-07-09T18:55:05"/>
    <n v="2014"/>
    <n v="101"/>
  </r>
  <r>
    <n v="3158"/>
    <s v="Nursery Crimes"/>
    <s v="A 40s crime-noir play using nursery rhyme characters."/>
    <x v="10"/>
    <n v="5700"/>
    <x v="0"/>
    <s v="US"/>
    <x v="0"/>
    <n v="1374523752"/>
    <n v="1371931752"/>
    <b v="1"/>
    <n v="69"/>
    <b v="1"/>
    <s v="theater"/>
    <x v="6"/>
    <d v="2013-07-22T20:09:12"/>
    <d v="2013-06-22T20:09:12"/>
    <n v="2013"/>
    <n v="114"/>
  </r>
  <r>
    <n v="3159"/>
    <s v="Waxwing: A New Play"/>
    <s v="WAXWING is an exciting new world premiere of mythic (perhaps even apocalyptic!) proportions."/>
    <x v="15"/>
    <n v="2002.22"/>
    <x v="0"/>
    <s v="US"/>
    <x v="0"/>
    <n v="1326927600"/>
    <n v="1323221761"/>
    <b v="1"/>
    <n v="52"/>
    <b v="1"/>
    <s v="theater"/>
    <x v="6"/>
    <d v="2012-01-18T23:00:00"/>
    <d v="2011-12-07T01:36:01"/>
    <n v="2011"/>
    <n v="133"/>
  </r>
  <r>
    <n v="3160"/>
    <s v="We Play Chekhov"/>
    <s v="Two stories by Anton Chekhov adapted for the stage and performed back-to-back in a stunning live theatrical performance."/>
    <x v="37"/>
    <n v="4569"/>
    <x v="0"/>
    <s v="US"/>
    <x v="0"/>
    <n v="1407905940"/>
    <n v="1405923687"/>
    <b v="1"/>
    <n v="57"/>
    <b v="1"/>
    <s v="theater"/>
    <x v="6"/>
    <d v="2014-08-13T04:59:00"/>
    <d v="2014-07-21T06:21:27"/>
    <n v="2014"/>
    <n v="102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x v="1"/>
    <n v="1413377522"/>
    <n v="1410785522"/>
    <b v="1"/>
    <n v="74"/>
    <b v="1"/>
    <s v="theater"/>
    <x v="6"/>
    <d v="2014-10-15T12:52:02"/>
    <d v="2014-09-15T12:52:02"/>
    <n v="2014"/>
    <n v="10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x v="0"/>
    <n v="1404698400"/>
    <n v="1402331262"/>
    <b v="1"/>
    <n v="63"/>
    <b v="1"/>
    <s v="theater"/>
    <x v="6"/>
    <d v="2014-07-07T02:00:00"/>
    <d v="2014-06-09T16:27:42"/>
    <n v="2014"/>
    <n v="127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x v="0"/>
    <n v="1402855525"/>
    <n v="1400263525"/>
    <b v="1"/>
    <n v="72"/>
    <b v="1"/>
    <s v="theater"/>
    <x v="6"/>
    <d v="2014-06-15T18:05:25"/>
    <d v="2014-05-16T18:05:25"/>
    <n v="2014"/>
    <n v="111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x v="0"/>
    <n v="1402341615"/>
    <n v="1399490415"/>
    <b v="1"/>
    <n v="71"/>
    <b v="1"/>
    <s v="theater"/>
    <x v="6"/>
    <d v="2014-06-09T19:20:15"/>
    <d v="2014-05-07T19:20:15"/>
    <n v="2014"/>
    <n v="107"/>
  </r>
  <r>
    <n v="3165"/>
    <s v="THE MOON PLAY"/>
    <s v="THE MOON PLAY is a new play written by Carolyn Gilliam. The play follows an astronaut on the moon who has lost his reason to explore."/>
    <x v="47"/>
    <n v="1220"/>
    <x v="0"/>
    <s v="US"/>
    <x v="0"/>
    <n v="1304395140"/>
    <n v="1302493760"/>
    <b v="1"/>
    <n v="21"/>
    <b v="1"/>
    <s v="theater"/>
    <x v="6"/>
    <d v="2011-05-03T03:59:00"/>
    <d v="2011-04-11T03:49:20"/>
    <n v="2011"/>
    <n v="16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x v="0"/>
    <n v="1416988740"/>
    <n v="1414514153"/>
    <b v="1"/>
    <n v="930"/>
    <b v="1"/>
    <s v="theater"/>
    <x v="6"/>
    <d v="2014-11-26T07:59:00"/>
    <d v="2014-10-28T16:35:53"/>
    <n v="2014"/>
    <n v="160"/>
  </r>
  <r>
    <n v="3167"/>
    <s v="Destiny is Judd Nelson: a new play at FringeNYC"/>
    <s v="What is destiny? Explore it with us this August at FringeNYC."/>
    <x v="9"/>
    <n v="3485"/>
    <x v="0"/>
    <s v="US"/>
    <x v="0"/>
    <n v="1406952781"/>
    <n v="1405743181"/>
    <b v="1"/>
    <n v="55"/>
    <b v="1"/>
    <s v="theater"/>
    <x v="6"/>
    <d v="2014-08-02T04:13:01"/>
    <d v="2014-07-19T04:13:01"/>
    <n v="2014"/>
    <n v="116"/>
  </r>
  <r>
    <n v="3168"/>
    <s v="Cosmicomics"/>
    <s v="A dazzling aerial show that brings to life the whimsical and romantic short stories of beloved fantasy author Italo Calvino."/>
    <x v="30"/>
    <n v="3105"/>
    <x v="0"/>
    <s v="US"/>
    <x v="0"/>
    <n v="1402696800"/>
    <n v="1399948353"/>
    <b v="1"/>
    <n v="61"/>
    <b v="1"/>
    <s v="theater"/>
    <x v="6"/>
    <d v="2014-06-13T22:00:00"/>
    <d v="2014-05-13T02:32:33"/>
    <n v="2014"/>
    <n v="124"/>
  </r>
  <r>
    <n v="3169"/>
    <s v="The Window"/>
    <s v="We're bringing The Window to the Cherry Lane Theater in January 2014."/>
    <x v="6"/>
    <n v="8241"/>
    <x v="0"/>
    <s v="US"/>
    <x v="0"/>
    <n v="1386910740"/>
    <n v="1384364561"/>
    <b v="1"/>
    <n v="82"/>
    <b v="1"/>
    <s v="theater"/>
    <x v="6"/>
    <d v="2013-12-13T04:59:00"/>
    <d v="2013-11-13T17:42:41"/>
    <n v="2013"/>
    <n v="103"/>
  </r>
  <r>
    <n v="3170"/>
    <s v="Ain't She Brave FringeNYC 2014 Project"/>
    <s v="An emotionally-charged journey through the history of black women in America told in reverse."/>
    <x v="13"/>
    <n v="2245"/>
    <x v="0"/>
    <s v="US"/>
    <x v="0"/>
    <n v="1404273600"/>
    <n v="1401414944"/>
    <b v="1"/>
    <n v="71"/>
    <b v="1"/>
    <s v="theater"/>
    <x v="6"/>
    <d v="2014-07-02T04:00:00"/>
    <d v="2014-05-30T01:55:44"/>
    <n v="2014"/>
    <n v="112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x v="1"/>
    <n v="1462545358"/>
    <n v="1459953358"/>
    <b v="1"/>
    <n v="117"/>
    <b v="1"/>
    <s v="theater"/>
    <x v="6"/>
    <d v="2016-05-06T14:35:58"/>
    <d v="2016-04-06T14:35:58"/>
    <n v="2016"/>
    <n v="109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x v="0"/>
    <n v="1329240668"/>
    <n v="1326648668"/>
    <b v="1"/>
    <n v="29"/>
    <b v="1"/>
    <s v="theater"/>
    <x v="6"/>
    <d v="2012-02-14T17:31:08"/>
    <d v="2012-01-15T17:31:08"/>
    <n v="2012"/>
    <n v="11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x v="0"/>
    <n v="1411765492"/>
    <n v="1409173492"/>
    <b v="1"/>
    <n v="74"/>
    <b v="1"/>
    <s v="theater"/>
    <x v="6"/>
    <d v="2014-09-26T21:04:52"/>
    <d v="2014-08-27T21:04:52"/>
    <n v="2014"/>
    <n v="10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x v="0"/>
    <n v="1408999508"/>
    <n v="1407789908"/>
    <b v="1"/>
    <n v="23"/>
    <b v="1"/>
    <s v="theater"/>
    <x v="6"/>
    <d v="2014-08-25T20:45:08"/>
    <d v="2014-08-11T20:45:08"/>
    <n v="2014"/>
    <n v="101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x v="0"/>
    <n v="1297977427"/>
    <n v="1292793427"/>
    <b v="1"/>
    <n v="60"/>
    <b v="1"/>
    <s v="theater"/>
    <x v="6"/>
    <d v="2011-02-17T21:17:07"/>
    <d v="2010-12-19T21:17:07"/>
    <n v="2010"/>
    <n v="11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x v="0"/>
    <n v="1376838000"/>
    <n v="1374531631"/>
    <b v="1"/>
    <n v="55"/>
    <b v="1"/>
    <s v="theater"/>
    <x v="6"/>
    <d v="2013-08-18T15:00:00"/>
    <d v="2013-07-22T22:20:31"/>
    <n v="2013"/>
    <n v="11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x v="0"/>
    <n v="1403366409"/>
    <n v="1400774409"/>
    <b v="1"/>
    <n v="51"/>
    <b v="1"/>
    <s v="theater"/>
    <x v="6"/>
    <d v="2014-06-21T16:00:09"/>
    <d v="2014-05-22T16:00:09"/>
    <n v="2014"/>
    <n v="117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x v="1"/>
    <n v="1405521075"/>
    <n v="1402929075"/>
    <b v="1"/>
    <n v="78"/>
    <b v="1"/>
    <s v="theater"/>
    <x v="6"/>
    <d v="2014-07-16T14:31:15"/>
    <d v="2014-06-16T14:31:15"/>
    <n v="2014"/>
    <n v="172"/>
  </r>
  <r>
    <n v="3179"/>
    <s v="I Do Wonder"/>
    <s v="A Sci-fi play in several vignettes that will narrate an alternate history in the mid-20th century."/>
    <x v="285"/>
    <n v="4794.82"/>
    <x v="0"/>
    <s v="US"/>
    <x v="0"/>
    <n v="1367859071"/>
    <n v="1365699071"/>
    <b v="1"/>
    <n v="62"/>
    <b v="1"/>
    <s v="theater"/>
    <x v="6"/>
    <d v="2013-05-06T16:51:11"/>
    <d v="2013-04-11T16:51:11"/>
    <n v="2013"/>
    <n v="114"/>
  </r>
  <r>
    <n v="3180"/>
    <s v="Glass Mountain: An Original Fairytale"/>
    <s v="A new tale of witches, fairies, cat-hunters and and bone-boilers from London theatre company Broken Glass."/>
    <x v="38"/>
    <n v="1437"/>
    <x v="0"/>
    <s v="GB"/>
    <x v="1"/>
    <n v="1403258049"/>
    <n v="1400666049"/>
    <b v="1"/>
    <n v="45"/>
    <b v="1"/>
    <s v="theater"/>
    <x v="6"/>
    <d v="2014-06-20T09:54:09"/>
    <d v="2014-05-21T09:54:09"/>
    <n v="2014"/>
    <n v="120"/>
  </r>
  <r>
    <n v="3181"/>
    <s v="ENDURING SONG"/>
    <s v="ENDURING SONG by award-winning Bear Trap Theatre, is a sweeping historical epic about love, loss and family set in the First Crusade."/>
    <x v="2"/>
    <n v="545"/>
    <x v="0"/>
    <s v="GB"/>
    <x v="1"/>
    <n v="1402848000"/>
    <n v="1400570787"/>
    <b v="1"/>
    <n v="15"/>
    <b v="1"/>
    <s v="theater"/>
    <x v="6"/>
    <d v="2014-06-15T16:00:00"/>
    <d v="2014-05-20T07:26:27"/>
    <n v="2014"/>
    <n v="109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x v="0"/>
    <n v="1328029200"/>
    <n v="1323211621"/>
    <b v="1"/>
    <n v="151"/>
    <b v="1"/>
    <s v="theater"/>
    <x v="6"/>
    <d v="2012-01-31T17:00:00"/>
    <d v="2011-12-06T22:47:01"/>
    <n v="2011"/>
    <n v="101"/>
  </r>
  <r>
    <n v="3183"/>
    <s v="The Seagull on The River"/>
    <s v="Anton Chekhov's The Seagull. An outdoor Amphitheater in Manhattan. Trees. A River. Daybreak."/>
    <x v="30"/>
    <n v="2725"/>
    <x v="0"/>
    <s v="US"/>
    <x v="0"/>
    <n v="1377284669"/>
    <n v="1375729469"/>
    <b v="1"/>
    <n v="68"/>
    <b v="1"/>
    <s v="theater"/>
    <x v="6"/>
    <d v="2013-08-23T19:04:29"/>
    <d v="2013-08-05T19:04:29"/>
    <n v="2013"/>
    <n v="109"/>
  </r>
  <r>
    <n v="3184"/>
    <s v="Equus at Frenetic Theatre"/>
    <s v="Equus is the story of a psychiatrist treating a teenaged boy who blinds six horses with a metal spike."/>
    <x v="270"/>
    <n v="4610"/>
    <x v="0"/>
    <s v="US"/>
    <x v="0"/>
    <n v="1404258631"/>
    <n v="1401666631"/>
    <b v="1"/>
    <n v="46"/>
    <b v="1"/>
    <s v="theater"/>
    <x v="6"/>
    <d v="2014-07-01T23:50:31"/>
    <d v="2014-06-01T23:50:31"/>
    <n v="2014"/>
    <n v="10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x v="1"/>
    <n v="1405553241"/>
    <n v="1404948441"/>
    <b v="1"/>
    <n v="24"/>
    <b v="1"/>
    <s v="theater"/>
    <x v="6"/>
    <d v="2014-07-16T23:27:21"/>
    <d v="2014-07-09T23:27:21"/>
    <n v="2014"/>
    <n v="100"/>
  </r>
  <r>
    <n v="3186"/>
    <s v="Honest"/>
    <s v="Honest is an exciting and dark new play by Bristol based writer Alice Nicholas, touring the South of England and London this October."/>
    <x v="50"/>
    <n v="3270"/>
    <x v="0"/>
    <s v="GB"/>
    <x v="1"/>
    <n v="1410901200"/>
    <n v="1408313438"/>
    <b v="1"/>
    <n v="70"/>
    <b v="1"/>
    <s v="theater"/>
    <x v="6"/>
    <d v="2014-09-16T21:00:00"/>
    <d v="2014-08-17T22:10:38"/>
    <n v="2014"/>
    <n v="102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x v="0"/>
    <n v="1407167973"/>
    <n v="1405439973"/>
    <b v="1"/>
    <n v="244"/>
    <b v="1"/>
    <s v="theater"/>
    <x v="6"/>
    <d v="2014-08-04T15:59:33"/>
    <d v="2014-07-15T15:59:33"/>
    <n v="2014"/>
    <n v="11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x v="1"/>
    <n v="1433930302"/>
    <n v="1432115902"/>
    <b v="0"/>
    <n v="9"/>
    <b v="0"/>
    <s v="theater"/>
    <x v="40"/>
    <d v="2015-06-10T09:58:22"/>
    <d v="2015-05-20T09:58:22"/>
    <n v="2015"/>
    <n v="65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x v="9"/>
    <n v="1432455532"/>
    <n v="1429863532"/>
    <b v="0"/>
    <n v="19"/>
    <b v="0"/>
    <s v="theater"/>
    <x v="40"/>
    <d v="2015-05-24T08:18:52"/>
    <d v="2015-04-24T08:18:52"/>
    <n v="2015"/>
    <n v="12"/>
  </r>
  <r>
    <n v="3190"/>
    <s v="Call It A Day Productions - THE LIFE"/>
    <s v="Call It A Day Productions is putting on their first full production in December and every little bit helps!"/>
    <x v="23"/>
    <n v="0"/>
    <x v="2"/>
    <s v="CA"/>
    <x v="5"/>
    <n v="1481258275"/>
    <n v="1478662675"/>
    <b v="0"/>
    <n v="0"/>
    <b v="0"/>
    <s v="theater"/>
    <x v="40"/>
    <d v="2016-12-09T04:37:55"/>
    <d v="2016-11-09T03:37:55"/>
    <n v="2016"/>
    <n v="0"/>
  </r>
  <r>
    <n v="3191"/>
    <s v="Decree 770: Europa"/>
    <s v="A brand new musical about the ban of contraception and abortion in Romania and the revolution that ended it all in 1989."/>
    <x v="192"/>
    <n v="151"/>
    <x v="2"/>
    <s v="US"/>
    <x v="0"/>
    <n v="1471370869"/>
    <n v="1466186869"/>
    <b v="0"/>
    <n v="4"/>
    <b v="0"/>
    <s v="theater"/>
    <x v="40"/>
    <d v="2016-08-16T18:07:49"/>
    <d v="2016-06-17T18:07:49"/>
    <n v="2016"/>
    <n v="4"/>
  </r>
  <r>
    <n v="3192"/>
    <s v="Arts in Conflict"/>
    <s v="This project challenges social issues affecting young people in areas of deprivation within the Belfast area (Northern Ireland)."/>
    <x v="3"/>
    <n v="102"/>
    <x v="2"/>
    <s v="GB"/>
    <x v="1"/>
    <n v="1425160800"/>
    <n v="1421274859"/>
    <b v="0"/>
    <n v="8"/>
    <b v="0"/>
    <s v="theater"/>
    <x v="40"/>
    <d v="2015-02-28T22:00:00"/>
    <d v="2015-01-14T22:34:19"/>
    <n v="2015"/>
    <n v="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x v="1"/>
    <n v="1424474056"/>
    <n v="1420586056"/>
    <b v="0"/>
    <n v="24"/>
    <b v="0"/>
    <s v="theater"/>
    <x v="40"/>
    <d v="2015-02-20T23:14:16"/>
    <d v="2015-01-06T23:14:16"/>
    <n v="2015"/>
    <n v="12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x v="0"/>
    <n v="1437960598"/>
    <n v="1435368598"/>
    <b v="0"/>
    <n v="0"/>
    <b v="0"/>
    <s v="theater"/>
    <x v="40"/>
    <d v="2015-07-27T01:29:58"/>
    <d v="2015-06-27T01:29:58"/>
    <n v="2015"/>
    <n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x v="0"/>
    <n v="1423750542"/>
    <n v="1421158542"/>
    <b v="0"/>
    <n v="39"/>
    <b v="0"/>
    <s v="theater"/>
    <x v="40"/>
    <d v="2015-02-12T14:15:42"/>
    <d v="2015-01-13T14:15:42"/>
    <n v="2015"/>
    <n v="59"/>
  </r>
  <r>
    <n v="3196"/>
    <s v="Our Modern Lives"/>
    <s v="Help five college students as they journey to bring their groundbreaking new musical &quot;Our Modern Lives&quot; to Broadway!"/>
    <x v="399"/>
    <n v="1800"/>
    <x v="2"/>
    <s v="US"/>
    <x v="0"/>
    <n v="1438437600"/>
    <n v="1433254875"/>
    <b v="0"/>
    <n v="6"/>
    <b v="0"/>
    <s v="theater"/>
    <x v="40"/>
    <d v="2015-08-01T14:00:00"/>
    <d v="2015-06-02T14:21:15"/>
    <n v="2015"/>
    <n v="0"/>
  </r>
  <r>
    <n v="3197"/>
    <s v="Mirror, mirror on the wall"/>
    <s v="This years most important stage project for young artists in our region. www.ungespor.no"/>
    <x v="3"/>
    <n v="1145"/>
    <x v="2"/>
    <s v="NO"/>
    <x v="8"/>
    <n v="1423050618"/>
    <n v="1420458618"/>
    <b v="0"/>
    <n v="4"/>
    <b v="0"/>
    <s v="theater"/>
    <x v="40"/>
    <d v="2015-02-04T11:50:18"/>
    <d v="2015-01-05T11:50:18"/>
    <n v="2015"/>
    <n v="11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x v="7"/>
    <n v="1424081477"/>
    <n v="1420798277"/>
    <b v="0"/>
    <n v="3"/>
    <b v="0"/>
    <s v="theater"/>
    <x v="40"/>
    <d v="2015-02-16T10:11:17"/>
    <d v="2015-01-09T10:11:17"/>
    <n v="2015"/>
    <n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x v="0"/>
    <n v="1410037200"/>
    <n v="1407435418"/>
    <b v="0"/>
    <n v="53"/>
    <b v="0"/>
    <s v="theater"/>
    <x v="40"/>
    <d v="2014-09-06T21:00:00"/>
    <d v="2014-08-07T18:16:58"/>
    <n v="2014"/>
    <n v="5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x v="0"/>
    <n v="1461994440"/>
    <n v="1459410101"/>
    <b v="0"/>
    <n v="1"/>
    <b v="0"/>
    <s v="theater"/>
    <x v="40"/>
    <d v="2016-04-30T05:34:00"/>
    <d v="2016-03-31T07:41:41"/>
    <n v="2016"/>
    <n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x v="1"/>
    <n v="1409509477"/>
    <n v="1407695077"/>
    <b v="0"/>
    <n v="2"/>
    <b v="0"/>
    <s v="theater"/>
    <x v="40"/>
    <d v="2014-08-31T18:24:37"/>
    <d v="2014-08-10T18:24:37"/>
    <n v="2014"/>
    <n v="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x v="0"/>
    <n v="1450072740"/>
    <n v="1445027346"/>
    <b v="0"/>
    <n v="25"/>
    <b v="0"/>
    <s v="theater"/>
    <x v="40"/>
    <d v="2015-12-14T05:59:00"/>
    <d v="2015-10-16T20:29:06"/>
    <n v="2015"/>
    <n v="5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x v="0"/>
    <n v="1443224622"/>
    <n v="1440632622"/>
    <b v="0"/>
    <n v="6"/>
    <b v="0"/>
    <s v="theater"/>
    <x v="40"/>
    <d v="2015-09-25T23:43:42"/>
    <d v="2015-08-26T23:43:42"/>
    <n v="2015"/>
    <n v="25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x v="0"/>
    <n v="1437149640"/>
    <n v="1434558479"/>
    <b v="0"/>
    <n v="0"/>
    <b v="0"/>
    <s v="theater"/>
    <x v="40"/>
    <d v="2015-07-17T16:14:00"/>
    <d v="2015-06-17T16:27:59"/>
    <n v="2015"/>
    <n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x v="1"/>
    <n v="1430470772"/>
    <n v="1427878772"/>
    <b v="0"/>
    <n v="12"/>
    <b v="0"/>
    <s v="theater"/>
    <x v="40"/>
    <d v="2015-05-01T08:59:32"/>
    <d v="2015-04-01T08:59:32"/>
    <n v="2015"/>
    <n v="3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x v="0"/>
    <n v="1442644651"/>
    <n v="1440052651"/>
    <b v="0"/>
    <n v="0"/>
    <b v="0"/>
    <s v="theater"/>
    <x v="40"/>
    <d v="2015-09-19T06:37:31"/>
    <d v="2015-08-20T06:37:31"/>
    <n v="2015"/>
    <n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x v="0"/>
    <n v="1429767607"/>
    <n v="1424587207"/>
    <b v="0"/>
    <n v="36"/>
    <b v="0"/>
    <s v="theater"/>
    <x v="40"/>
    <d v="2015-04-23T05:40:07"/>
    <d v="2015-02-22T06:40:07"/>
    <n v="2015"/>
    <n v="46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x v="0"/>
    <n v="1406557877"/>
    <n v="1404743477"/>
    <b v="1"/>
    <n v="82"/>
    <b v="1"/>
    <s v="theater"/>
    <x v="6"/>
    <d v="2014-07-28T14:31:17"/>
    <d v="2014-07-07T14:31:17"/>
    <n v="2014"/>
    <n v="104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x v="0"/>
    <n v="1403305200"/>
    <n v="1400512658"/>
    <b v="1"/>
    <n v="226"/>
    <b v="1"/>
    <s v="theater"/>
    <x v="6"/>
    <d v="2014-06-20T23:00:00"/>
    <d v="2014-05-19T15:17:38"/>
    <n v="2014"/>
    <n v="11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x v="0"/>
    <n v="1338523140"/>
    <n v="1334442519"/>
    <b v="1"/>
    <n v="60"/>
    <b v="1"/>
    <s v="theater"/>
    <x v="6"/>
    <d v="2012-06-01T03:59:00"/>
    <d v="2012-04-14T22:28:39"/>
    <n v="2012"/>
    <n v="12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x v="0"/>
    <n v="1408068000"/>
    <n v="1405346680"/>
    <b v="1"/>
    <n v="322"/>
    <b v="1"/>
    <s v="theater"/>
    <x v="6"/>
    <d v="2014-08-15T02:00:00"/>
    <d v="2014-07-14T14:04:40"/>
    <n v="2014"/>
    <n v="120"/>
  </r>
  <r>
    <n v="3212"/>
    <s v="Campo Maldito"/>
    <s v="Help us bring our production of Campo Maldito to New York AND San Francisco!"/>
    <x v="23"/>
    <n v="5050"/>
    <x v="0"/>
    <s v="US"/>
    <x v="0"/>
    <n v="1407524751"/>
    <n v="1404932751"/>
    <b v="1"/>
    <n v="94"/>
    <b v="1"/>
    <s v="theater"/>
    <x v="6"/>
    <d v="2014-08-08T19:05:51"/>
    <d v="2014-07-09T19:05:51"/>
    <n v="2014"/>
    <n v="12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x v="1"/>
    <n v="1437934759"/>
    <n v="1434478759"/>
    <b v="1"/>
    <n v="47"/>
    <b v="1"/>
    <s v="theater"/>
    <x v="6"/>
    <d v="2015-07-26T18:19:19"/>
    <d v="2015-06-16T18:19:19"/>
    <n v="2015"/>
    <n v="10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x v="1"/>
    <n v="1452038100"/>
    <n v="1448823673"/>
    <b v="1"/>
    <n v="115"/>
    <b v="1"/>
    <s v="theater"/>
    <x v="6"/>
    <d v="2016-01-05T23:55:00"/>
    <d v="2015-11-29T19:01:13"/>
    <n v="2015"/>
    <n v="102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x v="0"/>
    <n v="1441857540"/>
    <n v="1438617471"/>
    <b v="1"/>
    <n v="134"/>
    <b v="1"/>
    <s v="theater"/>
    <x v="6"/>
    <d v="2015-09-10T03:59:00"/>
    <d v="2015-08-03T15:57:51"/>
    <n v="2015"/>
    <n v="100"/>
  </r>
  <r>
    <n v="3216"/>
    <s v="BRUTE"/>
    <s v="Brute (winner of the 2015 IdeasTap Underbelly Award) is new writing based on the true story of a rather twisted, horrible schoolgirl."/>
    <x v="13"/>
    <n v="2001"/>
    <x v="0"/>
    <s v="GB"/>
    <x v="1"/>
    <n v="1436625000"/>
    <n v="1433934371"/>
    <b v="1"/>
    <n v="35"/>
    <b v="1"/>
    <s v="theater"/>
    <x v="6"/>
    <d v="2015-07-11T14:30:00"/>
    <d v="2015-06-10T11:06:11"/>
    <n v="2015"/>
    <n v="100"/>
  </r>
  <r>
    <n v="3217"/>
    <s v="Wake Up Call @ IRT Theater"/>
    <s v="Wake Up Call is a comedic play about a group of hotel employees working on Christmas Eve."/>
    <x v="37"/>
    <n v="5221"/>
    <x v="0"/>
    <s v="US"/>
    <x v="0"/>
    <n v="1478264784"/>
    <n v="1475672784"/>
    <b v="1"/>
    <n v="104"/>
    <b v="1"/>
    <s v="theater"/>
    <x v="6"/>
    <d v="2016-11-04T13:06:24"/>
    <d v="2016-10-05T13:06:24"/>
    <n v="2016"/>
    <n v="11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x v="1"/>
    <n v="1419984000"/>
    <n v="1417132986"/>
    <b v="1"/>
    <n v="184"/>
    <b v="1"/>
    <s v="theater"/>
    <x v="6"/>
    <d v="2014-12-31T00:00:00"/>
    <d v="2014-11-28T00:03:06"/>
    <n v="2014"/>
    <n v="102"/>
  </r>
  <r>
    <n v="3219"/>
    <s v="Eyes Closed - The First In-Dream Theater Experience"/>
    <s v="Eyes Closed is a collaborative play and docudrama about New Yorkers and their dreams."/>
    <x v="22"/>
    <n v="20022"/>
    <x v="0"/>
    <s v="US"/>
    <x v="0"/>
    <n v="1427063747"/>
    <n v="1424043347"/>
    <b v="1"/>
    <n v="119"/>
    <b v="1"/>
    <s v="theater"/>
    <x v="6"/>
    <d v="2015-03-22T22:35:47"/>
    <d v="2015-02-15T23:35:47"/>
    <n v="2015"/>
    <n v="100"/>
  </r>
  <r>
    <n v="3220"/>
    <s v="Burners"/>
    <s v="A sci-fi thriller for the stage opening March 10 in Los Angeles."/>
    <x v="36"/>
    <n v="15126"/>
    <x v="0"/>
    <s v="US"/>
    <x v="0"/>
    <n v="1489352400"/>
    <n v="1486411204"/>
    <b v="1"/>
    <n v="59"/>
    <b v="1"/>
    <s v="theater"/>
    <x v="6"/>
    <d v="2017-03-12T21:00:00"/>
    <d v="2017-02-06T20:00:04"/>
    <n v="2017"/>
    <n v="10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x v="1"/>
    <n v="1436114603"/>
    <n v="1433090603"/>
    <b v="1"/>
    <n v="113"/>
    <b v="1"/>
    <s v="theater"/>
    <x v="6"/>
    <d v="2015-07-05T16:43:23"/>
    <d v="2015-05-31T16:43:23"/>
    <n v="2015"/>
    <n v="103"/>
  </r>
  <r>
    <n v="3222"/>
    <s v="Shakespeare in ASL - and FREE for everyone"/>
    <s v="Shakespeare's classic re-imagined as a spoken and signed production for deaf and hearing audiences"/>
    <x v="30"/>
    <n v="3120"/>
    <x v="0"/>
    <s v="US"/>
    <x v="0"/>
    <n v="1445722140"/>
    <n v="1443016697"/>
    <b v="1"/>
    <n v="84"/>
    <b v="1"/>
    <s v="theater"/>
    <x v="6"/>
    <d v="2015-10-24T21:29:00"/>
    <d v="2015-09-23T13:58:17"/>
    <n v="2015"/>
    <n v="125"/>
  </r>
  <r>
    <n v="3223"/>
    <s v="Good People by David Lindsay-Abaire at Waterfront Playhouse"/>
    <s v="Bringing David Lindsay-Abaire's award-winning story of our times to the East Bay."/>
    <x v="379"/>
    <n v="3395"/>
    <x v="0"/>
    <s v="US"/>
    <x v="0"/>
    <n v="1440100976"/>
    <n v="1437508976"/>
    <b v="1"/>
    <n v="74"/>
    <b v="1"/>
    <s v="theater"/>
    <x v="6"/>
    <d v="2015-08-20T20:02:56"/>
    <d v="2015-07-21T20:02:56"/>
    <n v="2015"/>
    <n v="11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x v="0"/>
    <n v="1484024400"/>
    <n v="1479932713"/>
    <b v="1"/>
    <n v="216"/>
    <b v="1"/>
    <s v="theater"/>
    <x v="6"/>
    <d v="2017-01-10T05:00:00"/>
    <d v="2016-11-23T20:25:13"/>
    <n v="2016"/>
    <n v="10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x v="0"/>
    <n v="1464987600"/>
    <n v="1463145938"/>
    <b v="1"/>
    <n v="39"/>
    <b v="1"/>
    <s v="theater"/>
    <x v="6"/>
    <d v="2016-06-03T21:00:00"/>
    <d v="2016-05-13T13:25:38"/>
    <n v="2016"/>
    <n v="10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x v="1"/>
    <n v="1446213612"/>
    <n v="1443621612"/>
    <b v="1"/>
    <n v="21"/>
    <b v="1"/>
    <s v="theater"/>
    <x v="6"/>
    <d v="2015-10-30T14:00:12"/>
    <d v="2015-09-30T14:00:12"/>
    <n v="2015"/>
    <n v="104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x v="1"/>
    <n v="1484687436"/>
    <n v="1482095436"/>
    <b v="0"/>
    <n v="30"/>
    <b v="1"/>
    <s v="theater"/>
    <x v="6"/>
    <d v="2017-01-17T21:10:36"/>
    <d v="2016-12-18T21:10:36"/>
    <n v="2016"/>
    <n v="125"/>
  </r>
  <r>
    <n v="3228"/>
    <s v="Hear Me Roar: A Season of Powerful Women"/>
    <s v="A Season of Powerful Women. A Season of Defiance."/>
    <x v="39"/>
    <n v="7164"/>
    <x v="0"/>
    <s v="US"/>
    <x v="0"/>
    <n v="1450328340"/>
    <n v="1447606884"/>
    <b v="1"/>
    <n v="37"/>
    <b v="1"/>
    <s v="theater"/>
    <x v="6"/>
    <d v="2015-12-17T04:59:00"/>
    <d v="2015-11-15T17:01:24"/>
    <n v="2015"/>
    <n v="102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x v="0"/>
    <n v="1416470398"/>
    <n v="1413874798"/>
    <b v="1"/>
    <n v="202"/>
    <b v="1"/>
    <s v="theater"/>
    <x v="6"/>
    <d v="2014-11-20T07:59:58"/>
    <d v="2014-10-21T06:59:58"/>
    <n v="2014"/>
    <n v="10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x v="0"/>
    <n v="1412135940"/>
    <n v="1410840126"/>
    <b v="1"/>
    <n v="37"/>
    <b v="1"/>
    <s v="theater"/>
    <x v="6"/>
    <d v="2014-10-01T03:59:00"/>
    <d v="2014-09-16T04:02:06"/>
    <n v="2014"/>
    <n v="11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x v="0"/>
    <n v="1460846347"/>
    <n v="1458254347"/>
    <b v="0"/>
    <n v="28"/>
    <b v="1"/>
    <s v="theater"/>
    <x v="6"/>
    <d v="2016-04-16T22:39:07"/>
    <d v="2016-03-17T22:39:07"/>
    <n v="2016"/>
    <n v="16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x v="0"/>
    <n v="1462334340"/>
    <n v="1459711917"/>
    <b v="1"/>
    <n v="26"/>
    <b v="1"/>
    <s v="theater"/>
    <x v="6"/>
    <d v="2016-05-04T03:59:00"/>
    <d v="2016-04-03T19:31:57"/>
    <n v="2016"/>
    <n v="131"/>
  </r>
  <r>
    <n v="3233"/>
    <s v="64 Squares"/>
    <s v="64 Squares is an autobiographical one-man exploration of the internal chess game played to reconcile relationships."/>
    <x v="10"/>
    <n v="5940"/>
    <x v="0"/>
    <s v="US"/>
    <x v="0"/>
    <n v="1488482355"/>
    <n v="1485890355"/>
    <b v="0"/>
    <n v="61"/>
    <b v="1"/>
    <s v="theater"/>
    <x v="6"/>
    <d v="2017-03-02T19:19:15"/>
    <d v="2017-01-31T19:19:15"/>
    <n v="2017"/>
    <n v="119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x v="1"/>
    <n v="1485991860"/>
    <n v="1483124208"/>
    <b v="0"/>
    <n v="115"/>
    <b v="1"/>
    <s v="theater"/>
    <x v="6"/>
    <d v="2017-02-01T23:31:00"/>
    <d v="2016-12-30T18:56:48"/>
    <n v="2016"/>
    <n v="1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x v="0"/>
    <n v="1467361251"/>
    <n v="1464769251"/>
    <b v="1"/>
    <n v="181"/>
    <b v="1"/>
    <s v="theater"/>
    <x v="6"/>
    <d v="2016-07-01T08:20:51"/>
    <d v="2016-06-01T08:20:51"/>
    <n v="2016"/>
    <n v="103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x v="0"/>
    <n v="1482962433"/>
    <n v="1480370433"/>
    <b v="0"/>
    <n v="110"/>
    <b v="1"/>
    <s v="theater"/>
    <x v="6"/>
    <d v="2016-12-28T22:00:33"/>
    <d v="2016-11-28T22:00:33"/>
    <n v="2016"/>
    <n v="101"/>
  </r>
  <r>
    <n v="3237"/>
    <s v="Celebrating 20 years of The 24 Hour Plays around the world!"/>
    <s v="An annual campaign supporting our intensive for artists 25 and under."/>
    <x v="19"/>
    <n v="35275.64"/>
    <x v="0"/>
    <s v="US"/>
    <x v="0"/>
    <n v="1443499140"/>
    <n v="1441452184"/>
    <b v="1"/>
    <n v="269"/>
    <b v="1"/>
    <s v="theater"/>
    <x v="6"/>
    <d v="2015-09-29T03:59:00"/>
    <d v="2015-09-05T11:23:04"/>
    <n v="2015"/>
    <n v="101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x v="1"/>
    <n v="1435752898"/>
    <n v="1433160898"/>
    <b v="1"/>
    <n v="79"/>
    <b v="1"/>
    <s v="theater"/>
    <x v="6"/>
    <d v="2015-07-01T12:14:58"/>
    <d v="2015-06-01T12:14:58"/>
    <n v="2015"/>
    <n v="112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x v="1"/>
    <n v="1445817540"/>
    <n v="1443665293"/>
    <b v="1"/>
    <n v="104"/>
    <b v="1"/>
    <s v="theater"/>
    <x v="6"/>
    <d v="2015-10-25T23:59:00"/>
    <d v="2015-10-01T02:08:13"/>
    <n v="2015"/>
    <n v="10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x v="1"/>
    <n v="1487286000"/>
    <n v="1484843948"/>
    <b v="0"/>
    <n v="34"/>
    <b v="1"/>
    <s v="theater"/>
    <x v="6"/>
    <d v="2017-02-16T23:00:00"/>
    <d v="2017-01-19T16:39:08"/>
    <n v="2017"/>
    <n v="10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x v="0"/>
    <n v="1413269940"/>
    <n v="1410421670"/>
    <b v="1"/>
    <n v="167"/>
    <b v="1"/>
    <s v="theater"/>
    <x v="6"/>
    <d v="2014-10-14T06:59:00"/>
    <d v="2014-09-11T07:47:50"/>
    <n v="2014"/>
    <n v="115"/>
  </r>
  <r>
    <n v="3242"/>
    <s v="First Day Off in a Long Time by Brian Finkelstein"/>
    <s v="First Day Off in a Long Time is a comedy show...            _x000a_About suicide."/>
    <x v="3"/>
    <n v="12730.42"/>
    <x v="0"/>
    <s v="US"/>
    <x v="0"/>
    <n v="1411150092"/>
    <n v="1408558092"/>
    <b v="1"/>
    <n v="183"/>
    <b v="1"/>
    <s v="theater"/>
    <x v="6"/>
    <d v="2014-09-19T18:08:12"/>
    <d v="2014-08-20T18:08:12"/>
    <n v="2014"/>
    <n v="127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x v="0"/>
    <n v="1444348800"/>
    <n v="1442283562"/>
    <b v="1"/>
    <n v="71"/>
    <b v="1"/>
    <s v="theater"/>
    <x v="6"/>
    <d v="2015-10-09T00:00:00"/>
    <d v="2015-09-15T02:19:22"/>
    <n v="2015"/>
    <n v="103"/>
  </r>
  <r>
    <n v="3244"/>
    <s v="'Time Please'"/>
    <s v="'Time Please' is a black comedy set in a failing public house in a run-down part of town, where things are about to get messy."/>
    <x v="183"/>
    <n v="1647"/>
    <x v="0"/>
    <s v="GB"/>
    <x v="1"/>
    <n v="1480613982"/>
    <n v="1478018382"/>
    <b v="0"/>
    <n v="69"/>
    <b v="1"/>
    <s v="theater"/>
    <x v="6"/>
    <d v="2016-12-01T17:39:42"/>
    <d v="2016-11-01T16:39:42"/>
    <n v="2016"/>
    <n v="103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x v="0"/>
    <n v="1434074400"/>
    <n v="1431354258"/>
    <b v="0"/>
    <n v="270"/>
    <b v="1"/>
    <s v="theater"/>
    <x v="6"/>
    <d v="2015-06-12T02:00:00"/>
    <d v="2015-05-11T14:24:18"/>
    <n v="2015"/>
    <n v="104"/>
  </r>
  <r>
    <n v="3246"/>
    <s v="The Gray Man"/>
    <s v="The Gray Man isnâ€™t real. Heâ€™s a ghost story, a boogeyman, a tale mothers make up to keep their children safe."/>
    <x v="3"/>
    <n v="11122"/>
    <x v="0"/>
    <s v="US"/>
    <x v="0"/>
    <n v="1442030340"/>
    <n v="1439551200"/>
    <b v="1"/>
    <n v="193"/>
    <b v="1"/>
    <s v="theater"/>
    <x v="6"/>
    <d v="2015-09-12T03:59:00"/>
    <d v="2015-08-14T11:20:00"/>
    <n v="2015"/>
    <n v="11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x v="1"/>
    <n v="1436696712"/>
    <n v="1434104712"/>
    <b v="1"/>
    <n v="57"/>
    <b v="1"/>
    <s v="theater"/>
    <x v="6"/>
    <d v="2015-07-12T10:25:12"/>
    <d v="2015-06-12T10:25:12"/>
    <n v="2015"/>
    <n v="106"/>
  </r>
  <r>
    <n v="3248"/>
    <s v="Honest Accomplice Theatre 2015-16 Season"/>
    <s v="Honest Accomplice Theatre produces theatre for social change."/>
    <x v="14"/>
    <n v="12095"/>
    <x v="0"/>
    <s v="US"/>
    <x v="0"/>
    <n v="1428178757"/>
    <n v="1425590357"/>
    <b v="1"/>
    <n v="200"/>
    <b v="1"/>
    <s v="theater"/>
    <x v="6"/>
    <d v="2015-04-04T20:19:17"/>
    <d v="2015-03-05T21:19:17"/>
    <n v="2015"/>
    <n v="101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x v="0"/>
    <n v="1434822914"/>
    <n v="1432230914"/>
    <b v="1"/>
    <n v="88"/>
    <b v="1"/>
    <s v="theater"/>
    <x v="6"/>
    <d v="2015-06-20T17:55:14"/>
    <d v="2015-05-21T17:55:14"/>
    <n v="2015"/>
    <n v="105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x v="0"/>
    <n v="1415213324"/>
    <n v="1412617724"/>
    <b v="1"/>
    <n v="213"/>
    <b v="1"/>
    <s v="theater"/>
    <x v="6"/>
    <d v="2014-11-05T18:48:44"/>
    <d v="2014-10-06T17:48:44"/>
    <n v="2014"/>
    <n v="10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x v="0"/>
    <n v="1434907966"/>
    <n v="1432315966"/>
    <b v="1"/>
    <n v="20"/>
    <b v="1"/>
    <s v="theater"/>
    <x v="6"/>
    <d v="2015-06-21T17:32:46"/>
    <d v="2015-05-22T17:32:46"/>
    <n v="2015"/>
    <n v="111"/>
  </r>
  <r>
    <n v="3252"/>
    <s v="Modern Love"/>
    <s v="How do we navigate the boundaries between friendship, sexual intimacy and obsessive desire?"/>
    <x v="268"/>
    <n v="2876"/>
    <x v="0"/>
    <s v="GB"/>
    <x v="1"/>
    <n v="1473247240"/>
    <n v="1470655240"/>
    <b v="1"/>
    <n v="50"/>
    <b v="1"/>
    <s v="theater"/>
    <x v="6"/>
    <d v="2016-09-07T11:20:40"/>
    <d v="2016-08-08T11:20:40"/>
    <n v="2016"/>
    <n v="128"/>
  </r>
  <r>
    <n v="3253"/>
    <s v="EMPATHITRAX, a new play by Ana Nogueira"/>
    <s v="Can you ever truly feel what someone else is feeling?_x000a_Do you want to?"/>
    <x v="22"/>
    <n v="20365"/>
    <x v="0"/>
    <s v="US"/>
    <x v="0"/>
    <n v="1473306300"/>
    <n v="1471701028"/>
    <b v="1"/>
    <n v="115"/>
    <b v="1"/>
    <s v="theater"/>
    <x v="6"/>
    <d v="2016-09-08T03:45:00"/>
    <d v="2016-08-20T13:50:28"/>
    <n v="2016"/>
    <n v="10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x v="1"/>
    <n v="1427331809"/>
    <n v="1424743409"/>
    <b v="1"/>
    <n v="186"/>
    <b v="1"/>
    <s v="theater"/>
    <x v="6"/>
    <d v="2015-03-26T01:03:29"/>
    <d v="2015-02-24T02:03:29"/>
    <n v="2015"/>
    <n v="101"/>
  </r>
  <r>
    <n v="3255"/>
    <s v="Henry V"/>
    <s v="5 Actors, 30 Characters, 90 Minutes._x000a_Let us transport you from London to the fields of Agincourt, using the power of your imagination."/>
    <x v="43"/>
    <n v="525"/>
    <x v="0"/>
    <s v="GB"/>
    <x v="1"/>
    <n v="1412706375"/>
    <n v="1410114375"/>
    <b v="1"/>
    <n v="18"/>
    <b v="1"/>
    <s v="theater"/>
    <x v="6"/>
    <d v="2014-10-07T18:26:15"/>
    <d v="2014-09-07T18:26:15"/>
    <n v="2014"/>
    <n v="17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x v="0"/>
    <n v="1433995140"/>
    <n v="1432129577"/>
    <b v="1"/>
    <n v="176"/>
    <b v="1"/>
    <s v="theater"/>
    <x v="6"/>
    <d v="2015-06-11T03:59:00"/>
    <d v="2015-05-20T13:46:17"/>
    <n v="2015"/>
    <n v="12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x v="1"/>
    <n v="1487769952"/>
    <n v="1485177952"/>
    <b v="0"/>
    <n v="41"/>
    <b v="1"/>
    <s v="theater"/>
    <x v="6"/>
    <d v="2017-02-22T13:25:52"/>
    <d v="2017-01-23T13:25:52"/>
    <n v="2017"/>
    <n v="106"/>
  </r>
  <r>
    <n v="3258"/>
    <s v="Bluebirds by Joe Brondo"/>
    <s v="A guy named Walt steals a book and plans to sell it to get his life on track... until his wife finds out."/>
    <x v="39"/>
    <n v="7365"/>
    <x v="0"/>
    <s v="US"/>
    <x v="0"/>
    <n v="1420751861"/>
    <n v="1418159861"/>
    <b v="1"/>
    <n v="75"/>
    <b v="1"/>
    <s v="theater"/>
    <x v="6"/>
    <d v="2015-01-08T21:17:41"/>
    <d v="2014-12-09T21:17:41"/>
    <n v="2014"/>
    <n v="105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x v="0"/>
    <n v="1475294340"/>
    <n v="1472753745"/>
    <b v="1"/>
    <n v="97"/>
    <b v="1"/>
    <s v="theater"/>
    <x v="6"/>
    <d v="2016-10-01T03:59:00"/>
    <d v="2016-09-01T18:15:45"/>
    <n v="2016"/>
    <n v="106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x v="0"/>
    <n v="1448903318"/>
    <n v="1445875718"/>
    <b v="1"/>
    <n v="73"/>
    <b v="1"/>
    <s v="theater"/>
    <x v="6"/>
    <d v="2015-11-30T17:08:38"/>
    <d v="2015-10-26T16:08:38"/>
    <n v="2015"/>
    <n v="109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x v="0"/>
    <n v="1437067476"/>
    <n v="1434475476"/>
    <b v="1"/>
    <n v="49"/>
    <b v="1"/>
    <s v="theater"/>
    <x v="6"/>
    <d v="2015-07-16T17:24:36"/>
    <d v="2015-06-16T17:24:36"/>
    <n v="2015"/>
    <n v="100"/>
  </r>
  <r>
    <n v="3262"/>
    <s v="Prison Boxing: A New Play by Leah Joki"/>
    <s v="A one-woman theatrical exploration of the prison system and its inhabitants."/>
    <x v="401"/>
    <n v="12571"/>
    <x v="0"/>
    <s v="US"/>
    <x v="0"/>
    <n v="1419220800"/>
    <n v="1416555262"/>
    <b v="1"/>
    <n v="134"/>
    <b v="1"/>
    <s v="theater"/>
    <x v="6"/>
    <d v="2014-12-22T04:00:00"/>
    <d v="2014-11-21T07:34:22"/>
    <n v="2014"/>
    <n v="103"/>
  </r>
  <r>
    <n v="3263"/>
    <s v="Titus Andronicus (with an all-female cast &amp; crew)"/>
    <s v="Shakespeare's bloodiest tragedy, performed and produced exclusively by women."/>
    <x v="30"/>
    <n v="2804.16"/>
    <x v="0"/>
    <s v="US"/>
    <x v="0"/>
    <n v="1446238800"/>
    <n v="1444220588"/>
    <b v="1"/>
    <n v="68"/>
    <b v="1"/>
    <s v="theater"/>
    <x v="6"/>
    <d v="2015-10-30T21:00:00"/>
    <d v="2015-10-07T12:23:08"/>
    <n v="2015"/>
    <n v="112"/>
  </r>
  <r>
    <n v="3264"/>
    <s v="Kapow-i GoGo at The PIT"/>
    <s v="The three part comedic saga of Kapow-i GoGo, who saves the world.  Again.  And again."/>
    <x v="30"/>
    <n v="2575"/>
    <x v="0"/>
    <s v="US"/>
    <x v="0"/>
    <n v="1422482400"/>
    <n v="1421089938"/>
    <b v="1"/>
    <n v="49"/>
    <b v="1"/>
    <s v="theater"/>
    <x v="6"/>
    <d v="2015-01-28T22:00:00"/>
    <d v="2015-01-12T19:12:18"/>
    <n v="2015"/>
    <n v="103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x v="3"/>
    <n v="1449162000"/>
    <n v="1446570315"/>
    <b v="1"/>
    <n v="63"/>
    <b v="1"/>
    <s v="theater"/>
    <x v="6"/>
    <d v="2015-12-03T17:00:00"/>
    <d v="2015-11-03T17:05:15"/>
    <n v="2015"/>
    <n v="164"/>
  </r>
  <r>
    <n v="3266"/>
    <s v="Macbeth"/>
    <s v="An original version of Shakespeare's masterpiece that emphasizes family and explores the destruction of blood ties"/>
    <x v="12"/>
    <n v="7877"/>
    <x v="0"/>
    <s v="US"/>
    <x v="0"/>
    <n v="1434142800"/>
    <n v="1431435122"/>
    <b v="1"/>
    <n v="163"/>
    <b v="1"/>
    <s v="theater"/>
    <x v="6"/>
    <d v="2015-06-12T21:00:00"/>
    <d v="2015-05-12T12:52:02"/>
    <n v="2015"/>
    <n v="131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x v="0"/>
    <n v="1437156660"/>
    <n v="1434564660"/>
    <b v="1"/>
    <n v="288"/>
    <b v="1"/>
    <s v="theater"/>
    <x v="6"/>
    <d v="2015-07-17T18:11:00"/>
    <d v="2015-06-17T18:11:00"/>
    <n v="2015"/>
    <n v="102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x v="0"/>
    <n v="1472074928"/>
    <n v="1470692528"/>
    <b v="1"/>
    <n v="42"/>
    <b v="1"/>
    <s v="theater"/>
    <x v="6"/>
    <d v="2016-08-24T21:42:08"/>
    <d v="2016-08-08T21:42:08"/>
    <n v="2016"/>
    <n v="12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x v="1"/>
    <n v="1434452400"/>
    <n v="1431509397"/>
    <b v="1"/>
    <n v="70"/>
    <b v="1"/>
    <s v="theater"/>
    <x v="6"/>
    <d v="2015-06-16T11:00:00"/>
    <d v="2015-05-13T09:29:57"/>
    <n v="2015"/>
    <n v="102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x v="1"/>
    <n v="1436705265"/>
    <n v="1434113265"/>
    <b v="1"/>
    <n v="30"/>
    <b v="1"/>
    <s v="theater"/>
    <x v="6"/>
    <d v="2015-07-12T12:47:45"/>
    <d v="2015-06-12T12:47:45"/>
    <n v="2015"/>
    <n v="102"/>
  </r>
  <r>
    <n v="3271"/>
    <s v="Saxon Court at Southwark Playhouse"/>
    <s v="A razor sharp satire to darken your Christmas."/>
    <x v="15"/>
    <n v="1950"/>
    <x v="0"/>
    <s v="GB"/>
    <x v="1"/>
    <n v="1414927775"/>
    <n v="1412332175"/>
    <b v="1"/>
    <n v="51"/>
    <b v="1"/>
    <s v="theater"/>
    <x v="6"/>
    <d v="2014-11-02T11:29:35"/>
    <d v="2014-10-03T10:29:35"/>
    <n v="2014"/>
    <n v="13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x v="0"/>
    <n v="1446814809"/>
    <n v="1444219209"/>
    <b v="1"/>
    <n v="145"/>
    <b v="1"/>
    <s v="theater"/>
    <x v="6"/>
    <d v="2015-11-06T13:00:09"/>
    <d v="2015-10-07T12:00:09"/>
    <n v="2015"/>
    <n v="15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x v="0"/>
    <n v="1473879600"/>
    <n v="1472498042"/>
    <b v="1"/>
    <n v="21"/>
    <b v="1"/>
    <s v="theater"/>
    <x v="6"/>
    <d v="2016-09-14T19:00:00"/>
    <d v="2016-08-29T19:14:02"/>
    <n v="2016"/>
    <n v="107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x v="0"/>
    <n v="1458075600"/>
    <n v="1454259272"/>
    <b v="1"/>
    <n v="286"/>
    <b v="1"/>
    <s v="theater"/>
    <x v="6"/>
    <d v="2016-03-15T21:00:00"/>
    <d v="2016-01-31T16:54:32"/>
    <n v="2016"/>
    <n v="101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x v="0"/>
    <n v="1423456200"/>
    <n v="1421183271"/>
    <b v="1"/>
    <n v="12"/>
    <b v="1"/>
    <s v="theater"/>
    <x v="6"/>
    <d v="2015-02-09T04:30:00"/>
    <d v="2015-01-13T21:07:51"/>
    <n v="2015"/>
    <n v="1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x v="5"/>
    <n v="1459483140"/>
    <n v="1456526879"/>
    <b v="1"/>
    <n v="100"/>
    <b v="1"/>
    <s v="theater"/>
    <x v="6"/>
    <d v="2016-04-01T03:59:00"/>
    <d v="2016-02-26T22:47:59"/>
    <n v="2016"/>
    <n v="117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x v="1"/>
    <n v="1416331406"/>
    <n v="1413735806"/>
    <b v="1"/>
    <n v="100"/>
    <b v="1"/>
    <s v="theater"/>
    <x v="6"/>
    <d v="2014-11-18T17:23:26"/>
    <d v="2014-10-19T16:23:26"/>
    <n v="2014"/>
    <n v="10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x v="1"/>
    <n v="1433017303"/>
    <n v="1430425303"/>
    <b v="1"/>
    <n v="34"/>
    <b v="1"/>
    <s v="theater"/>
    <x v="6"/>
    <d v="2015-05-30T20:21:43"/>
    <d v="2015-04-30T20:21:43"/>
    <n v="2015"/>
    <n v="10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x v="0"/>
    <n v="1459474059"/>
    <n v="1456885659"/>
    <b v="0"/>
    <n v="63"/>
    <b v="1"/>
    <s v="theater"/>
    <x v="6"/>
    <d v="2016-04-01T01:27:39"/>
    <d v="2016-03-02T02:27:39"/>
    <n v="2016"/>
    <n v="114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x v="0"/>
    <n v="1433134800"/>
    <n v="1430158198"/>
    <b v="0"/>
    <n v="30"/>
    <b v="1"/>
    <s v="theater"/>
    <x v="6"/>
    <d v="2015-06-01T05:00:00"/>
    <d v="2015-04-27T18:09:58"/>
    <n v="2015"/>
    <n v="103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x v="0"/>
    <n v="1441153705"/>
    <n v="1438561705"/>
    <b v="0"/>
    <n v="47"/>
    <b v="1"/>
    <s v="theater"/>
    <x v="6"/>
    <d v="2015-09-02T00:28:25"/>
    <d v="2015-08-03T00:28:25"/>
    <n v="2015"/>
    <n v="122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x v="0"/>
    <n v="1461904788"/>
    <n v="1458103188"/>
    <b v="0"/>
    <n v="237"/>
    <b v="1"/>
    <s v="theater"/>
    <x v="6"/>
    <d v="2016-04-29T04:39:48"/>
    <d v="2016-03-16T04:39:48"/>
    <n v="2016"/>
    <n v="103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x v="1"/>
    <n v="1455138000"/>
    <n v="1452448298"/>
    <b v="0"/>
    <n v="47"/>
    <b v="1"/>
    <s v="theater"/>
    <x v="6"/>
    <d v="2016-02-10T21:00:00"/>
    <d v="2016-01-10T17:51:38"/>
    <n v="2016"/>
    <n v="105"/>
  </r>
  <r>
    <n v="3284"/>
    <s v="Help fund Black Enough!"/>
    <s v="Black Enough is an LSU student-staged performance exploring the effects of white supremacy on the black community."/>
    <x v="9"/>
    <n v="3048"/>
    <x v="0"/>
    <s v="US"/>
    <x v="0"/>
    <n v="1454047140"/>
    <n v="1452546853"/>
    <b v="0"/>
    <n v="15"/>
    <b v="1"/>
    <s v="theater"/>
    <x v="6"/>
    <d v="2016-01-29T05:59:00"/>
    <d v="2016-01-11T21:14:13"/>
    <n v="2016"/>
    <n v="102"/>
  </r>
  <r>
    <n v="3285"/>
    <s v="By Morning"/>
    <s v="A new play by Matthew Gasda"/>
    <x v="402"/>
    <n v="5604"/>
    <x v="0"/>
    <s v="US"/>
    <x v="0"/>
    <n v="1488258000"/>
    <n v="1485556626"/>
    <b v="0"/>
    <n v="81"/>
    <b v="1"/>
    <s v="theater"/>
    <x v="6"/>
    <d v="2017-02-28T05:00:00"/>
    <d v="2017-01-27T22:37:06"/>
    <n v="2017"/>
    <n v="112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x v="0"/>
    <n v="1471291782"/>
    <n v="1468699782"/>
    <b v="0"/>
    <n v="122"/>
    <b v="1"/>
    <s v="theater"/>
    <x v="6"/>
    <d v="2016-08-15T20:09:42"/>
    <d v="2016-07-16T20:09:42"/>
    <n v="2016"/>
    <n v="102"/>
  </r>
  <r>
    <n v="3287"/>
    <s v="Three Things: Stories About Life"/>
    <s v="An inspirational one-man play about crisis, community, and the search for wholeness."/>
    <x v="30"/>
    <n v="2500"/>
    <x v="0"/>
    <s v="CA"/>
    <x v="5"/>
    <n v="1448733628"/>
    <n v="1446573628"/>
    <b v="0"/>
    <n v="34"/>
    <b v="1"/>
    <s v="theater"/>
    <x v="6"/>
    <d v="2015-11-28T18:00:28"/>
    <d v="2015-11-03T18:00:28"/>
    <n v="2015"/>
    <n v="10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x v="1"/>
    <n v="1466463600"/>
    <n v="1463337315"/>
    <b v="0"/>
    <n v="207"/>
    <b v="1"/>
    <s v="theater"/>
    <x v="6"/>
    <d v="2016-06-20T23:00:00"/>
    <d v="2016-05-15T18:35:15"/>
    <n v="2016"/>
    <n v="1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x v="1"/>
    <n v="1487580602"/>
    <n v="1485161402"/>
    <b v="0"/>
    <n v="25"/>
    <b v="1"/>
    <s v="theater"/>
    <x v="6"/>
    <d v="2017-02-20T08:50:02"/>
    <d v="2017-01-23T08:50:02"/>
    <n v="2017"/>
    <n v="133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x v="1"/>
    <n v="1489234891"/>
    <n v="1486642891"/>
    <b v="0"/>
    <n v="72"/>
    <b v="1"/>
    <s v="theater"/>
    <x v="6"/>
    <d v="2017-03-11T12:21:31"/>
    <d v="2017-02-09T12:21:31"/>
    <n v="2017"/>
    <n v="12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x v="0"/>
    <n v="1442462340"/>
    <n v="1439743900"/>
    <b v="0"/>
    <n v="14"/>
    <b v="1"/>
    <s v="theater"/>
    <x v="6"/>
    <d v="2015-09-17T03:59:00"/>
    <d v="2015-08-16T16:51:40"/>
    <n v="2015"/>
    <n v="114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x v="1"/>
    <n v="1449257348"/>
    <n v="1444069748"/>
    <b v="0"/>
    <n v="15"/>
    <b v="1"/>
    <s v="theater"/>
    <x v="6"/>
    <d v="2015-12-04T19:29:08"/>
    <d v="2015-10-05T18:29:08"/>
    <n v="2015"/>
    <n v="28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x v="4"/>
    <n v="1488622352"/>
    <n v="1486030352"/>
    <b v="0"/>
    <n v="91"/>
    <b v="1"/>
    <s v="theater"/>
    <x v="6"/>
    <d v="2017-03-04T10:12:32"/>
    <d v="2017-02-02T10:12:32"/>
    <n v="2017"/>
    <n v="17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x v="1"/>
    <n v="1434459554"/>
    <n v="1431867554"/>
    <b v="0"/>
    <n v="24"/>
    <b v="1"/>
    <s v="theater"/>
    <x v="6"/>
    <d v="2015-06-16T12:59:14"/>
    <d v="2015-05-17T12:59:14"/>
    <n v="2015"/>
    <n v="118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x v="1"/>
    <n v="1474886229"/>
    <n v="1472294229"/>
    <b v="0"/>
    <n v="27"/>
    <b v="1"/>
    <s v="theater"/>
    <x v="6"/>
    <d v="2016-09-26T10:37:09"/>
    <d v="2016-08-27T10:37:09"/>
    <n v="2016"/>
    <n v="103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x v="1"/>
    <n v="1448229600"/>
    <n v="1446401372"/>
    <b v="0"/>
    <n v="47"/>
    <b v="1"/>
    <s v="theater"/>
    <x v="6"/>
    <d v="2015-11-22T22:00:00"/>
    <d v="2015-11-01T18:09:32"/>
    <n v="2015"/>
    <n v="144"/>
  </r>
  <r>
    <n v="3297"/>
    <s v="MY EYES WENT DARK"/>
    <s v="A father loses his family in a freak plane crash and goes on to murder the air traffic controller he holds responsible."/>
    <x v="62"/>
    <n v="5504"/>
    <x v="0"/>
    <s v="GB"/>
    <x v="1"/>
    <n v="1438037940"/>
    <n v="1436380256"/>
    <b v="0"/>
    <n v="44"/>
    <b v="1"/>
    <s v="theater"/>
    <x v="6"/>
    <d v="2015-07-27T22:59:00"/>
    <d v="2015-07-08T18:30:56"/>
    <n v="2015"/>
    <n v="1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x v="0"/>
    <n v="1442102400"/>
    <n v="1440370768"/>
    <b v="0"/>
    <n v="72"/>
    <b v="1"/>
    <s v="theater"/>
    <x v="6"/>
    <d v="2015-09-13T00:00:00"/>
    <d v="2015-08-23T22:59:28"/>
    <n v="2015"/>
    <n v="102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x v="0"/>
    <n v="1444860063"/>
    <n v="1442268063"/>
    <b v="0"/>
    <n v="63"/>
    <b v="1"/>
    <s v="theater"/>
    <x v="6"/>
    <d v="2015-10-14T22:01:03"/>
    <d v="2015-09-14T22:01:03"/>
    <n v="2015"/>
    <n v="116"/>
  </r>
  <r>
    <n v="3300"/>
    <s v="MAX &amp; ELSA: NO MUSIC. NO CHILDREN."/>
    <s v="A subversive parody about the two people for whom the hills were NOT alive with THE SOUND OF MUSIC."/>
    <x v="9"/>
    <n v="4085"/>
    <x v="0"/>
    <s v="US"/>
    <x v="0"/>
    <n v="1430329862"/>
    <n v="1428515462"/>
    <b v="0"/>
    <n v="88"/>
    <b v="1"/>
    <s v="theater"/>
    <x v="6"/>
    <d v="2015-04-29T17:51:02"/>
    <d v="2015-04-08T17:51:02"/>
    <n v="2015"/>
    <n v="13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x v="0"/>
    <n v="1470034740"/>
    <n v="1466185176"/>
    <b v="0"/>
    <n v="70"/>
    <b v="1"/>
    <s v="theater"/>
    <x v="6"/>
    <d v="2016-08-01T06:59:00"/>
    <d v="2016-06-17T17:39:36"/>
    <n v="2016"/>
    <n v="133"/>
  </r>
  <r>
    <n v="3302"/>
    <s v="El muro de BorÃ­s KiÃ©n"/>
    <s v="FilosofÃ­a de los anÃ³nimos"/>
    <x v="33"/>
    <n v="8685"/>
    <x v="0"/>
    <s v="ES"/>
    <x v="3"/>
    <n v="1481099176"/>
    <n v="1478507176"/>
    <b v="0"/>
    <n v="50"/>
    <b v="1"/>
    <s v="theater"/>
    <x v="6"/>
    <d v="2016-12-07T08:26:16"/>
    <d v="2016-11-07T08:26:16"/>
    <n v="2016"/>
    <n v="103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x v="0"/>
    <n v="1427553484"/>
    <n v="1424533084"/>
    <b v="0"/>
    <n v="35"/>
    <b v="1"/>
    <s v="theater"/>
    <x v="6"/>
    <d v="2015-03-28T14:38:04"/>
    <d v="2015-02-21T15:38:04"/>
    <n v="2015"/>
    <n v="116"/>
  </r>
  <r>
    <n v="3304"/>
    <s v="I Can Ski Forever 3"/>
    <s v="A musical comedy production celebrating the unique, lovable, insufferable ski culture of the modern day mountain town."/>
    <x v="36"/>
    <n v="15677.5"/>
    <x v="0"/>
    <s v="US"/>
    <x v="0"/>
    <n v="1482418752"/>
    <n v="1479826752"/>
    <b v="0"/>
    <n v="175"/>
    <b v="1"/>
    <s v="theater"/>
    <x v="6"/>
    <d v="2016-12-22T14:59:12"/>
    <d v="2016-11-22T14:59:12"/>
    <n v="2016"/>
    <n v="105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x v="0"/>
    <n v="1438374748"/>
    <n v="1435782748"/>
    <b v="0"/>
    <n v="20"/>
    <b v="1"/>
    <s v="theater"/>
    <x v="6"/>
    <d v="2015-07-31T20:32:28"/>
    <d v="2015-07-01T20:32:28"/>
    <n v="2015"/>
    <n v="102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x v="0"/>
    <n v="1465527600"/>
    <n v="1462252542"/>
    <b v="0"/>
    <n v="54"/>
    <b v="1"/>
    <s v="theater"/>
    <x v="6"/>
    <d v="2016-06-10T03:00:00"/>
    <d v="2016-05-03T05:15:42"/>
    <n v="2016"/>
    <n v="175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x v="0"/>
    <n v="1463275339"/>
    <n v="1460683339"/>
    <b v="0"/>
    <n v="20"/>
    <b v="1"/>
    <s v="theater"/>
    <x v="6"/>
    <d v="2016-05-15T01:22:19"/>
    <d v="2016-04-15T01:22:19"/>
    <n v="2016"/>
    <n v="107"/>
  </r>
  <r>
    <n v="3308"/>
    <s v="A Hand of Talons"/>
    <s v="Descend into the dark world of steampunk noir in this thrilling new play, written by Maggie Lee and directed by Amy Poisson!"/>
    <x v="8"/>
    <n v="4280"/>
    <x v="0"/>
    <s v="US"/>
    <x v="0"/>
    <n v="1460581365"/>
    <n v="1458766965"/>
    <b v="0"/>
    <n v="57"/>
    <b v="1"/>
    <s v="theater"/>
    <x v="6"/>
    <d v="2016-04-13T21:02:45"/>
    <d v="2016-03-23T21:02:45"/>
    <n v="2016"/>
    <n v="122"/>
  </r>
  <r>
    <n v="3309"/>
    <s v="Collision Course"/>
    <s v="Two unlikely friends, a garage, tinned beans &amp; the end of the world."/>
    <x v="18"/>
    <n v="558"/>
    <x v="0"/>
    <s v="GB"/>
    <x v="1"/>
    <n v="1476632178"/>
    <n v="1473953778"/>
    <b v="0"/>
    <n v="31"/>
    <b v="1"/>
    <s v="theater"/>
    <x v="6"/>
    <d v="2016-10-16T15:36:18"/>
    <d v="2016-09-15T15:36:18"/>
    <n v="2016"/>
    <n v="159"/>
  </r>
  <r>
    <n v="3310"/>
    <s v="The Island Boys: A New Play"/>
    <s v="A new play about coming coming home, recovery, and trying to find God in the process."/>
    <x v="115"/>
    <n v="6505"/>
    <x v="0"/>
    <s v="US"/>
    <x v="0"/>
    <n v="1444169825"/>
    <n v="1441577825"/>
    <b v="0"/>
    <n v="31"/>
    <b v="1"/>
    <s v="theater"/>
    <x v="6"/>
    <d v="2015-10-06T22:17:05"/>
    <d v="2015-09-06T22:17:05"/>
    <n v="2015"/>
    <n v="1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x v="0"/>
    <n v="1445065210"/>
    <n v="1442473210"/>
    <b v="0"/>
    <n v="45"/>
    <b v="1"/>
    <s v="theater"/>
    <x v="6"/>
    <d v="2015-10-17T07:00:10"/>
    <d v="2015-09-17T07:00:10"/>
    <n v="2015"/>
    <n v="110"/>
  </r>
  <r>
    <n v="3312"/>
    <s v="Richard III"/>
    <s v="Bare Theatre presents one of Shakespeare's most notorious characters in the final chapter of the War of the Roses saga."/>
    <x v="30"/>
    <n v="2501"/>
    <x v="0"/>
    <s v="US"/>
    <x v="0"/>
    <n v="1478901600"/>
    <n v="1477077946"/>
    <b v="0"/>
    <n v="41"/>
    <b v="1"/>
    <s v="theater"/>
    <x v="6"/>
    <d v="2016-11-11T22:00:00"/>
    <d v="2016-10-21T19:25:46"/>
    <n v="2016"/>
    <n v="100"/>
  </r>
  <r>
    <n v="3313"/>
    <s v="Melbin the Accidental"/>
    <s v="A modern reworking of Shakespeare's histories and tragedies in iambic pentameter to talk of death, love, and race."/>
    <x v="13"/>
    <n v="2321"/>
    <x v="0"/>
    <s v="US"/>
    <x v="0"/>
    <n v="1453856400"/>
    <n v="1452664317"/>
    <b v="0"/>
    <n v="29"/>
    <b v="1"/>
    <s v="theater"/>
    <x v="6"/>
    <d v="2016-01-27T01:00:00"/>
    <d v="2016-01-13T05:51:57"/>
    <n v="2016"/>
    <n v="116"/>
  </r>
  <r>
    <n v="3314"/>
    <s v="The White Bike"/>
    <s v="I want to add a new perspective to the cycling safety debate by taking my play THE WHITE BIKE to the Edinburgh Festival of Cycling"/>
    <x v="134"/>
    <n v="1686"/>
    <x v="0"/>
    <s v="GB"/>
    <x v="1"/>
    <n v="1431115500"/>
    <n v="1428733511"/>
    <b v="0"/>
    <n v="58"/>
    <b v="1"/>
    <s v="theater"/>
    <x v="6"/>
    <d v="2015-05-08T20:05:00"/>
    <d v="2015-04-11T06:25:11"/>
    <n v="2015"/>
    <n v="2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x v="1"/>
    <n v="1462519041"/>
    <n v="1459927041"/>
    <b v="0"/>
    <n v="89"/>
    <b v="1"/>
    <s v="theater"/>
    <x v="6"/>
    <d v="2016-05-06T07:17:21"/>
    <d v="2016-04-06T07:17:21"/>
    <n v="2016"/>
    <n v="11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x v="0"/>
    <n v="1407506040"/>
    <n v="1404680075"/>
    <b v="0"/>
    <n v="125"/>
    <b v="1"/>
    <s v="theater"/>
    <x v="6"/>
    <d v="2014-08-08T13:54:00"/>
    <d v="2014-07-06T20:54:35"/>
    <n v="2014"/>
    <n v="100"/>
  </r>
  <r>
    <n v="3317"/>
    <s v="Seven Minutes in Eternity"/>
    <s v="Andy Boyd's epic new satire about heroes and villains, humankind's search for glory, and fascism in America"/>
    <x v="405"/>
    <n v="1115"/>
    <x v="0"/>
    <s v="US"/>
    <x v="0"/>
    <n v="1465347424"/>
    <n v="1462755424"/>
    <b v="0"/>
    <n v="18"/>
    <b v="1"/>
    <s v="theater"/>
    <x v="6"/>
    <d v="2016-06-08T00:57:04"/>
    <d v="2016-05-09T00:57:04"/>
    <n v="2016"/>
    <n v="106"/>
  </r>
  <r>
    <n v="3318"/>
    <s v="ROOMIES - Atlantic Canada Tour 2016-17"/>
    <s v="Help us strengthen and inspire disability arts in Atlantic Canada"/>
    <x v="13"/>
    <n v="2512"/>
    <x v="0"/>
    <s v="CA"/>
    <x v="5"/>
    <n v="1460341800"/>
    <n v="1456902893"/>
    <b v="0"/>
    <n v="32"/>
    <b v="1"/>
    <s v="theater"/>
    <x v="6"/>
    <d v="2016-04-11T02:30:00"/>
    <d v="2016-03-02T07:14:53"/>
    <n v="2016"/>
    <n v="126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x v="1"/>
    <n v="1422712986"/>
    <n v="1418824986"/>
    <b v="0"/>
    <n v="16"/>
    <b v="1"/>
    <s v="theater"/>
    <x v="6"/>
    <d v="2015-01-31T14:03:06"/>
    <d v="2014-12-17T14:03:06"/>
    <n v="2014"/>
    <n v="108"/>
  </r>
  <r>
    <n v="3320"/>
    <s v="Mama Threw Me So High &amp; He Who Speaks"/>
    <s v="Imaginary Theater Company presents two modern day tall tales about family, resilience and redemption."/>
    <x v="30"/>
    <n v="2525"/>
    <x v="0"/>
    <s v="US"/>
    <x v="0"/>
    <n v="1466557557"/>
    <n v="1463965557"/>
    <b v="0"/>
    <n v="38"/>
    <b v="1"/>
    <s v="theater"/>
    <x v="6"/>
    <d v="2016-06-22T01:05:57"/>
    <d v="2016-05-23T01:05:57"/>
    <n v="2016"/>
    <n v="101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x v="0"/>
    <n v="1413431940"/>
    <n v="1412216665"/>
    <b v="0"/>
    <n v="15"/>
    <b v="1"/>
    <s v="theater"/>
    <x v="6"/>
    <d v="2014-10-16T03:59:00"/>
    <d v="2014-10-02T02:24:25"/>
    <n v="2014"/>
    <n v="10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x v="0"/>
    <n v="1466567700"/>
    <n v="1464653696"/>
    <b v="0"/>
    <n v="23"/>
    <b v="1"/>
    <s v="theater"/>
    <x v="6"/>
    <d v="2016-06-22T03:55:00"/>
    <d v="2016-05-31T00:14:56"/>
    <n v="2016"/>
    <n v="10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x v="1"/>
    <n v="1474793208"/>
    <n v="1472201208"/>
    <b v="0"/>
    <n v="49"/>
    <b v="1"/>
    <s v="theater"/>
    <x v="6"/>
    <d v="2016-09-25T08:46:48"/>
    <d v="2016-08-26T08:46:48"/>
    <n v="2016"/>
    <n v="126"/>
  </r>
  <r>
    <n v="3324"/>
    <s v="At Swim, Two Boys"/>
    <s v="The play tells the story of Jim and Doyler and their friendship on the brink of Irish independence."/>
    <x v="15"/>
    <n v="1525"/>
    <x v="0"/>
    <s v="IE"/>
    <x v="3"/>
    <n v="1465135190"/>
    <n v="1463925590"/>
    <b v="0"/>
    <n v="10"/>
    <b v="1"/>
    <s v="theater"/>
    <x v="6"/>
    <d v="2016-06-05T13:59:50"/>
    <d v="2016-05-22T13:59:50"/>
    <n v="2016"/>
    <n v="10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x v="1"/>
    <n v="1428256277"/>
    <n v="1425235877"/>
    <b v="0"/>
    <n v="15"/>
    <b v="1"/>
    <s v="theater"/>
    <x v="6"/>
    <d v="2015-04-05T17:51:17"/>
    <d v="2015-03-01T18:51:17"/>
    <n v="2015"/>
    <n v="113"/>
  </r>
  <r>
    <n v="3326"/>
    <s v="Me? A Caregiver?"/>
    <s v="An edgy, hilarious, compassionate and honest show to help caregivers find courage, trust their instincts and above all, to laugh."/>
    <x v="6"/>
    <n v="8110"/>
    <x v="0"/>
    <s v="US"/>
    <x v="0"/>
    <n v="1425830905"/>
    <n v="1423242505"/>
    <b v="0"/>
    <n v="57"/>
    <b v="1"/>
    <s v="theater"/>
    <x v="6"/>
    <d v="2015-03-08T16:08:25"/>
    <d v="2015-02-06T17:08:25"/>
    <n v="2015"/>
    <n v="101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x v="1"/>
    <n v="1462697966"/>
    <n v="1460105966"/>
    <b v="0"/>
    <n v="33"/>
    <b v="1"/>
    <s v="theater"/>
    <x v="6"/>
    <d v="2016-05-08T08:59:26"/>
    <d v="2016-04-08T08:59:26"/>
    <n v="2016"/>
    <n v="101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x v="0"/>
    <n v="1404522000"/>
    <n v="1404308883"/>
    <b v="0"/>
    <n v="9"/>
    <b v="1"/>
    <s v="theater"/>
    <x v="6"/>
    <d v="2014-07-05T01:00:00"/>
    <d v="2014-07-02T13:48:03"/>
    <n v="2014"/>
    <n v="146"/>
  </r>
  <r>
    <n v="3329"/>
    <s v="Jestia and Raedon"/>
    <s v="Jestia and Raedon is a brand new romantic comedy play going to the Edinburgh Fringe Festival this summer."/>
    <x v="28"/>
    <n v="1168"/>
    <x v="0"/>
    <s v="GB"/>
    <x v="1"/>
    <n v="1406502000"/>
    <n v="1405583108"/>
    <b v="0"/>
    <n v="26"/>
    <b v="1"/>
    <s v="theater"/>
    <x v="6"/>
    <d v="2014-07-27T23:00:00"/>
    <d v="2014-07-17T07:45:08"/>
    <n v="2014"/>
    <n v="117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x v="1"/>
    <n v="1427919468"/>
    <n v="1425331068"/>
    <b v="0"/>
    <n v="69"/>
    <b v="1"/>
    <s v="theater"/>
    <x v="6"/>
    <d v="2015-04-01T20:17:48"/>
    <d v="2015-03-02T21:17:48"/>
    <n v="2015"/>
    <n v="10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x v="0"/>
    <n v="1444149886"/>
    <n v="1441125886"/>
    <b v="0"/>
    <n v="65"/>
    <b v="1"/>
    <s v="theater"/>
    <x v="6"/>
    <d v="2015-10-06T16:44:46"/>
    <d v="2015-09-01T16:44:46"/>
    <n v="2015"/>
    <n v="105"/>
  </r>
  <r>
    <n v="3332"/>
    <s v="Cortez"/>
    <s v="Two marine biologists are at odds during an important expedition. When a stranded shark refuses to die, things get weird."/>
    <x v="12"/>
    <n v="6000"/>
    <x v="0"/>
    <s v="US"/>
    <x v="0"/>
    <n v="1405802330"/>
    <n v="1403210330"/>
    <b v="0"/>
    <n v="83"/>
    <b v="1"/>
    <s v="theater"/>
    <x v="6"/>
    <d v="2014-07-19T20:38:50"/>
    <d v="2014-06-19T20:38:50"/>
    <n v="2014"/>
    <n v="10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x v="0"/>
    <n v="1434384880"/>
    <n v="1432484080"/>
    <b v="0"/>
    <n v="111"/>
    <b v="1"/>
    <s v="theater"/>
    <x v="6"/>
    <d v="2015-06-15T16:14:40"/>
    <d v="2015-05-24T16:14:40"/>
    <n v="2015"/>
    <n v="105"/>
  </r>
  <r>
    <n v="3334"/>
    <s v="The Saltbox Theatre Collective Seed Money Project"/>
    <s v="The Saltbox Theatre Collective is a brand new not-for-profit theatre company in Illinois."/>
    <x v="406"/>
    <n v="5366"/>
    <x v="0"/>
    <s v="US"/>
    <x v="0"/>
    <n v="1438259422"/>
    <n v="1435667422"/>
    <b v="0"/>
    <n v="46"/>
    <b v="1"/>
    <s v="theater"/>
    <x v="6"/>
    <d v="2015-07-30T12:30:22"/>
    <d v="2015-06-30T12:30:22"/>
    <n v="2015"/>
    <n v="139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x v="1"/>
    <n v="1407106800"/>
    <n v="1404749446"/>
    <b v="0"/>
    <n v="63"/>
    <b v="1"/>
    <s v="theater"/>
    <x v="6"/>
    <d v="2014-08-03T23:00:00"/>
    <d v="2014-07-07T16:10:46"/>
    <n v="2014"/>
    <n v="100"/>
  </r>
  <r>
    <n v="3336"/>
    <s v="WILDE TALES"/>
    <s v="A theatrical adaptation of Oscar Wilde's short stories, presented by Suitcase Civilians at The Space, April 5-10 2016."/>
    <x v="49"/>
    <n v="250"/>
    <x v="0"/>
    <s v="GB"/>
    <x v="1"/>
    <n v="1459845246"/>
    <n v="1457429646"/>
    <b v="0"/>
    <n v="9"/>
    <b v="1"/>
    <s v="theater"/>
    <x v="6"/>
    <d v="2016-04-05T08:34:06"/>
    <d v="2016-03-08T09:34:06"/>
    <n v="2016"/>
    <n v="10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x v="1"/>
    <n v="1412974800"/>
    <n v="1411109167"/>
    <b v="0"/>
    <n v="34"/>
    <b v="1"/>
    <s v="theater"/>
    <x v="6"/>
    <d v="2014-10-10T21:00:00"/>
    <d v="2014-09-19T06:46:07"/>
    <n v="2014"/>
    <n v="110"/>
  </r>
  <r>
    <n v="3338"/>
    <s v="The Last Days of Judas Iscariot"/>
    <s v="Join Estelle Parsons in support of Theater That Looks and Sounds Like America"/>
    <x v="36"/>
    <n v="15327"/>
    <x v="0"/>
    <s v="US"/>
    <x v="0"/>
    <n v="1487944080"/>
    <n v="1486129680"/>
    <b v="0"/>
    <n v="112"/>
    <b v="1"/>
    <s v="theater"/>
    <x v="6"/>
    <d v="2017-02-24T13:48:00"/>
    <d v="2017-02-03T13:48:00"/>
    <n v="2017"/>
    <n v="102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x v="0"/>
    <n v="1469721518"/>
    <n v="1467129518"/>
    <b v="0"/>
    <n v="47"/>
    <b v="1"/>
    <s v="theater"/>
    <x v="6"/>
    <d v="2016-07-28T15:58:38"/>
    <d v="2016-06-28T15:58:38"/>
    <n v="2016"/>
    <n v="104"/>
  </r>
  <r>
    <n v="3340"/>
    <s v="King Lear"/>
    <s v="The Eno River Players is a community theater in Durham, North Carolina. We are trying to raise money to get our second show on its feet"/>
    <x v="9"/>
    <n v="4145"/>
    <x v="0"/>
    <s v="US"/>
    <x v="0"/>
    <n v="1481066554"/>
    <n v="1478906554"/>
    <b v="0"/>
    <n v="38"/>
    <b v="1"/>
    <s v="theater"/>
    <x v="6"/>
    <d v="2016-12-06T23:22:34"/>
    <d v="2016-11-11T23:22:34"/>
    <n v="2016"/>
    <n v="138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x v="1"/>
    <n v="1465750800"/>
    <n v="1463771421"/>
    <b v="0"/>
    <n v="28"/>
    <b v="1"/>
    <s v="theater"/>
    <x v="6"/>
    <d v="2016-06-12T17:00:00"/>
    <d v="2016-05-20T19:10:21"/>
    <n v="2016"/>
    <n v="100"/>
  </r>
  <r>
    <n v="3342"/>
    <s v="Uprising Theatre Company's First Production"/>
    <s v="We believe in the power of stories to change the world. Theatre that inspires transformation."/>
    <x v="12"/>
    <n v="6100"/>
    <x v="0"/>
    <s v="US"/>
    <x v="0"/>
    <n v="1427864340"/>
    <n v="1425020810"/>
    <b v="0"/>
    <n v="78"/>
    <b v="1"/>
    <s v="theater"/>
    <x v="6"/>
    <d v="2015-04-01T04:59:00"/>
    <d v="2015-02-27T07:06:50"/>
    <n v="2015"/>
    <n v="102"/>
  </r>
  <r>
    <n v="3343"/>
    <s v="The Girl Who Touched the Stars"/>
    <s v="Two sisters make a set of paper dolls which take them on a journey across lands, creating memories along the way."/>
    <x v="176"/>
    <n v="1200"/>
    <x v="0"/>
    <s v="GB"/>
    <x v="1"/>
    <n v="1460553480"/>
    <n v="1458770384"/>
    <b v="0"/>
    <n v="23"/>
    <b v="1"/>
    <s v="theater"/>
    <x v="6"/>
    <d v="2016-04-13T13:18:00"/>
    <d v="2016-03-23T21:59:44"/>
    <n v="2016"/>
    <n v="171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x v="0"/>
    <n v="1409374093"/>
    <n v="1406782093"/>
    <b v="0"/>
    <n v="40"/>
    <b v="1"/>
    <s v="theater"/>
    <x v="6"/>
    <d v="2014-08-30T04:48:13"/>
    <d v="2014-07-31T04:48:13"/>
    <n v="2014"/>
    <n v="101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x v="0"/>
    <n v="1429317420"/>
    <n v="1424226768"/>
    <b v="0"/>
    <n v="13"/>
    <b v="1"/>
    <s v="theater"/>
    <x v="6"/>
    <d v="2015-04-18T00:37:00"/>
    <d v="2015-02-18T02:32:48"/>
    <n v="2015"/>
    <n v="13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x v="0"/>
    <n v="1424910910"/>
    <n v="1424306110"/>
    <b v="0"/>
    <n v="18"/>
    <b v="1"/>
    <s v="theater"/>
    <x v="6"/>
    <d v="2015-02-26T00:35:10"/>
    <d v="2015-02-19T00:35:10"/>
    <n v="2015"/>
    <n v="1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x v="1"/>
    <n v="1462741200"/>
    <n v="1461503654"/>
    <b v="0"/>
    <n v="22"/>
    <b v="1"/>
    <s v="theater"/>
    <x v="6"/>
    <d v="2016-05-08T21:00:00"/>
    <d v="2016-04-24T13:14:14"/>
    <n v="2016"/>
    <n v="119"/>
  </r>
  <r>
    <n v="3348"/>
    <s v="Macbeth"/>
    <s v="Old Hat's new production explores the bleak culture of war and the cosmic powers of guilt and imagination in Shakespeare's tragedy."/>
    <x v="62"/>
    <n v="5516"/>
    <x v="0"/>
    <s v="US"/>
    <x v="0"/>
    <n v="1461988740"/>
    <n v="1459949080"/>
    <b v="0"/>
    <n v="79"/>
    <b v="1"/>
    <s v="theater"/>
    <x v="6"/>
    <d v="2016-04-30T03:59:00"/>
    <d v="2016-04-06T13:24:40"/>
    <n v="2016"/>
    <n v="1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x v="0"/>
    <n v="1465837200"/>
    <n v="1463971172"/>
    <b v="0"/>
    <n v="14"/>
    <b v="1"/>
    <s v="theater"/>
    <x v="6"/>
    <d v="2016-06-13T17:00:00"/>
    <d v="2016-05-23T02:39:32"/>
    <n v="2016"/>
    <n v="153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x v="3"/>
    <n v="1448838000"/>
    <n v="1445791811"/>
    <b v="0"/>
    <n v="51"/>
    <b v="1"/>
    <s v="theater"/>
    <x v="6"/>
    <d v="2015-11-29T23:00:00"/>
    <d v="2015-10-25T16:50:11"/>
    <n v="2015"/>
    <n v="104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x v="1"/>
    <n v="1406113200"/>
    <n v="1402910965"/>
    <b v="0"/>
    <n v="54"/>
    <b v="1"/>
    <s v="theater"/>
    <x v="6"/>
    <d v="2014-07-23T11:00:00"/>
    <d v="2014-06-16T09:29:25"/>
    <n v="2014"/>
    <n v="10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x v="1"/>
    <n v="1467414000"/>
    <n v="1462492178"/>
    <b v="0"/>
    <n v="70"/>
    <b v="1"/>
    <s v="theater"/>
    <x v="6"/>
    <d v="2016-07-01T23:00:00"/>
    <d v="2016-05-05T23:49:38"/>
    <n v="2016"/>
    <n v="108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x v="1"/>
    <n v="1462230000"/>
    <n v="1461061350"/>
    <b v="0"/>
    <n v="44"/>
    <b v="1"/>
    <s v="theater"/>
    <x v="6"/>
    <d v="2016-05-02T23:00:00"/>
    <d v="2016-04-19T10:22:30"/>
    <n v="2016"/>
    <n v="315"/>
  </r>
  <r>
    <n v="3354"/>
    <s v="Strangeloop Theatre - A Focus on New Works"/>
    <s v="Help Strangeloop Theatre create and support new work by sponsoring our 2015-2016 season."/>
    <x v="9"/>
    <n v="3058"/>
    <x v="0"/>
    <s v="US"/>
    <x v="0"/>
    <n v="1446091260"/>
    <n v="1443029206"/>
    <b v="0"/>
    <n v="55"/>
    <b v="1"/>
    <s v="theater"/>
    <x v="6"/>
    <d v="2015-10-29T04:01:00"/>
    <d v="2015-09-23T17:26:46"/>
    <n v="2015"/>
    <n v="102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x v="1"/>
    <n v="1462879020"/>
    <n v="1461941527"/>
    <b v="0"/>
    <n v="15"/>
    <b v="1"/>
    <s v="theater"/>
    <x v="6"/>
    <d v="2016-05-10T11:17:00"/>
    <d v="2016-04-29T14:52:07"/>
    <n v="2016"/>
    <n v="12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x v="1"/>
    <n v="1468611272"/>
    <n v="1466019272"/>
    <b v="0"/>
    <n v="27"/>
    <b v="1"/>
    <s v="theater"/>
    <x v="6"/>
    <d v="2016-07-15T19:34:32"/>
    <d v="2016-06-15T19:34:32"/>
    <n v="2016"/>
    <n v="101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x v="1"/>
    <n v="1406887310"/>
    <n v="1404295310"/>
    <b v="0"/>
    <n v="21"/>
    <b v="1"/>
    <s v="theater"/>
    <x v="6"/>
    <d v="2014-08-01T10:01:50"/>
    <d v="2014-07-02T10:01:50"/>
    <n v="2014"/>
    <n v="101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x v="0"/>
    <n v="1416385679"/>
    <n v="1413790079"/>
    <b v="0"/>
    <n v="162"/>
    <b v="1"/>
    <s v="theater"/>
    <x v="6"/>
    <d v="2014-11-19T08:27:59"/>
    <d v="2014-10-20T07:27:59"/>
    <n v="2014"/>
    <n v="103"/>
  </r>
  <r>
    <n v="3359"/>
    <s v="BEIRUT, LADY OF LEBANON"/>
    <s v="A Theatrical Production Celebrating the Lebanese Culture and the Human Spirit in Time of War."/>
    <x v="23"/>
    <n v="4250"/>
    <x v="0"/>
    <s v="US"/>
    <x v="0"/>
    <n v="1487985734"/>
    <n v="1484097734"/>
    <b v="0"/>
    <n v="23"/>
    <b v="1"/>
    <s v="theater"/>
    <x v="6"/>
    <d v="2017-02-25T01:22:14"/>
    <d v="2017-01-11T01:22:14"/>
    <n v="2017"/>
    <n v="106"/>
  </r>
  <r>
    <n v="3360"/>
    <s v="Pretty Butch"/>
    <s v="World Premiere, an M1 Singapore Fringe Festival 2017 commission."/>
    <x v="7"/>
    <n v="9124"/>
    <x v="0"/>
    <s v="SG"/>
    <x v="12"/>
    <n v="1481731140"/>
    <n v="1479866343"/>
    <b v="0"/>
    <n v="72"/>
    <b v="1"/>
    <s v="theater"/>
    <x v="6"/>
    <d v="2016-12-14T15:59:00"/>
    <d v="2016-11-23T01:59:03"/>
    <n v="2016"/>
    <n v="101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x v="0"/>
    <n v="1409587140"/>
    <n v="1408062990"/>
    <b v="0"/>
    <n v="68"/>
    <b v="1"/>
    <s v="theater"/>
    <x v="6"/>
    <d v="2014-09-01T15:59:00"/>
    <d v="2014-08-15T00:36:30"/>
    <n v="2014"/>
    <n v="11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x v="0"/>
    <n v="1425704100"/>
    <n v="1424484717"/>
    <b v="0"/>
    <n v="20"/>
    <b v="1"/>
    <s v="theater"/>
    <x v="6"/>
    <d v="2015-03-07T04:55:00"/>
    <d v="2015-02-21T02:11:57"/>
    <n v="2015"/>
    <n v="218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x v="0"/>
    <n v="1408464000"/>
    <n v="1406831445"/>
    <b v="0"/>
    <n v="26"/>
    <b v="1"/>
    <s v="theater"/>
    <x v="6"/>
    <d v="2014-08-19T16:00:00"/>
    <d v="2014-07-31T18:30:45"/>
    <n v="2014"/>
    <n v="101"/>
  </r>
  <r>
    <n v="3364"/>
    <s v="Cancel The Sunshine"/>
    <s v="Cancel The SunshineÂ is a new play that explores living with a mental health condition in an honest, witty and articulate way."/>
    <x v="9"/>
    <n v="3178"/>
    <x v="0"/>
    <s v="GB"/>
    <x v="1"/>
    <n v="1458075600"/>
    <n v="1456183649"/>
    <b v="0"/>
    <n v="72"/>
    <b v="1"/>
    <s v="theater"/>
    <x v="6"/>
    <d v="2016-03-15T21:00:00"/>
    <d v="2016-02-22T23:27:29"/>
    <n v="2016"/>
    <n v="10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x v="0"/>
    <n v="1449973592"/>
    <n v="1447381592"/>
    <b v="0"/>
    <n v="3"/>
    <b v="1"/>
    <s v="theater"/>
    <x v="6"/>
    <d v="2015-12-13T02:26:32"/>
    <d v="2015-11-13T02:26:32"/>
    <n v="2015"/>
    <n v="104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x v="0"/>
    <n v="1431481037"/>
    <n v="1428889037"/>
    <b v="0"/>
    <n v="18"/>
    <b v="1"/>
    <s v="theater"/>
    <x v="6"/>
    <d v="2015-05-13T01:37:17"/>
    <d v="2015-04-13T01:37:17"/>
    <n v="2015"/>
    <n v="221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x v="1"/>
    <n v="1438467894"/>
    <n v="1436307894"/>
    <b v="0"/>
    <n v="30"/>
    <b v="1"/>
    <s v="theater"/>
    <x v="6"/>
    <d v="2015-08-01T22:24:54"/>
    <d v="2015-07-07T22:24:54"/>
    <n v="2015"/>
    <n v="119"/>
  </r>
  <r>
    <n v="3368"/>
    <s v="Peter Pan by J.M. Barrie @ Open Space Arts"/>
    <s v="Help a non-profit community theatre create an unforgettable production of J.M. Barrie's classic play."/>
    <x v="28"/>
    <n v="1046"/>
    <x v="0"/>
    <s v="US"/>
    <x v="0"/>
    <n v="1420088400"/>
    <n v="1416977259"/>
    <b v="0"/>
    <n v="23"/>
    <b v="1"/>
    <s v="theater"/>
    <x v="6"/>
    <d v="2015-01-01T05:00:00"/>
    <d v="2014-11-26T04:47:39"/>
    <n v="2014"/>
    <n v="105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x v="3"/>
    <n v="1484441980"/>
    <n v="1479257980"/>
    <b v="0"/>
    <n v="54"/>
    <b v="1"/>
    <s v="theater"/>
    <x v="6"/>
    <d v="2017-01-15T00:59:40"/>
    <d v="2016-11-16T00:59:40"/>
    <n v="2016"/>
    <n v="104"/>
  </r>
  <r>
    <n v="3370"/>
    <s v="&quot;I'm Alright&quot;...an Enso Theatre Education production."/>
    <s v="I'm Alright. A story of young women, told by young women, for the world."/>
    <x v="15"/>
    <n v="1766"/>
    <x v="0"/>
    <s v="US"/>
    <x v="0"/>
    <n v="1481961600"/>
    <n v="1479283285"/>
    <b v="0"/>
    <n v="26"/>
    <b v="1"/>
    <s v="theater"/>
    <x v="6"/>
    <d v="2016-12-17T08:00:00"/>
    <d v="2016-11-16T08:01:25"/>
    <n v="2016"/>
    <n v="118"/>
  </r>
  <r>
    <n v="3371"/>
    <s v="Red Planet (or One Way Ticket) Staged Reading"/>
    <s v="Help support Red Planet, a new science fiction play based off the Mars One exploration."/>
    <x v="48"/>
    <n v="277"/>
    <x v="0"/>
    <s v="US"/>
    <x v="0"/>
    <n v="1449089965"/>
    <n v="1446670765"/>
    <b v="0"/>
    <n v="9"/>
    <b v="1"/>
    <s v="theater"/>
    <x v="6"/>
    <d v="2015-12-02T20:59:25"/>
    <d v="2015-11-04T20:59:25"/>
    <n v="2015"/>
    <n v="139"/>
  </r>
  <r>
    <n v="3372"/>
    <s v="All the Best, Jack"/>
    <s v="This play tells the story of the toxicity of sensationalism shown through one man's struggle with notoriety."/>
    <x v="28"/>
    <n v="1035"/>
    <x v="0"/>
    <s v="US"/>
    <x v="0"/>
    <n v="1408942740"/>
    <n v="1407157756"/>
    <b v="0"/>
    <n v="27"/>
    <b v="1"/>
    <s v="theater"/>
    <x v="6"/>
    <d v="2014-08-25T04:59:00"/>
    <d v="2014-08-04T13:09:16"/>
    <n v="2014"/>
    <n v="104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x v="1"/>
    <n v="1437235200"/>
    <n v="1435177840"/>
    <b v="0"/>
    <n v="30"/>
    <b v="1"/>
    <s v="theater"/>
    <x v="6"/>
    <d v="2015-07-18T16:00:00"/>
    <d v="2015-06-24T20:30:40"/>
    <n v="2015"/>
    <n v="100"/>
  </r>
  <r>
    <n v="3374"/>
    <s v="HELP BUILD &quot;THE CASTLE&quot;"/>
    <s v="A rare  production of World acclaimed playwright Howard Barker's groundbreaking &amp; provocative 'The Castle'."/>
    <x v="8"/>
    <n v="3730"/>
    <x v="0"/>
    <s v="CA"/>
    <x v="5"/>
    <n v="1446053616"/>
    <n v="1443461616"/>
    <b v="0"/>
    <n v="52"/>
    <b v="1"/>
    <s v="theater"/>
    <x v="6"/>
    <d v="2015-10-28T17:33:36"/>
    <d v="2015-09-28T17:33:36"/>
    <n v="2015"/>
    <n v="107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x v="1"/>
    <n v="1400423973"/>
    <n v="1399387173"/>
    <b v="0"/>
    <n v="17"/>
    <b v="1"/>
    <s v="theater"/>
    <x v="6"/>
    <d v="2014-05-18T14:39:33"/>
    <d v="2014-05-06T14:39:33"/>
    <n v="2014"/>
    <n v="100"/>
  </r>
  <r>
    <n v="3376"/>
    <s v="The Tutors"/>
    <s v="3 college grads struggling to fund their social network. 1 bratty blackmailing student. 1 dreamy Asian business man. 1 awesome play."/>
    <x v="6"/>
    <n v="8001"/>
    <x v="0"/>
    <s v="US"/>
    <x v="0"/>
    <n v="1429976994"/>
    <n v="1424796594"/>
    <b v="0"/>
    <n v="19"/>
    <b v="1"/>
    <s v="theater"/>
    <x v="6"/>
    <d v="2015-04-25T15:49:54"/>
    <d v="2015-02-24T16:49:54"/>
    <n v="2015"/>
    <n v="10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x v="1"/>
    <n v="1426870560"/>
    <n v="1424280899"/>
    <b v="0"/>
    <n v="77"/>
    <b v="1"/>
    <s v="theater"/>
    <x v="6"/>
    <d v="2015-03-20T16:56:00"/>
    <d v="2015-02-18T17:34:59"/>
    <n v="2015"/>
    <n v="101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x v="1"/>
    <n v="1409490480"/>
    <n v="1407400306"/>
    <b v="0"/>
    <n v="21"/>
    <b v="1"/>
    <s v="theater"/>
    <x v="6"/>
    <d v="2014-08-31T13:08:00"/>
    <d v="2014-08-07T08:31:46"/>
    <n v="2014"/>
    <n v="10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x v="1"/>
    <n v="1440630000"/>
    <n v="1439122800"/>
    <b v="0"/>
    <n v="38"/>
    <b v="1"/>
    <s v="theater"/>
    <x v="6"/>
    <d v="2015-08-26T23:00:00"/>
    <d v="2015-08-09T12:20:00"/>
    <n v="2015"/>
    <n v="104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x v="0"/>
    <n v="1417305178"/>
    <n v="1414277578"/>
    <b v="0"/>
    <n v="28"/>
    <b v="1"/>
    <s v="theater"/>
    <x v="6"/>
    <d v="2014-11-29T23:52:58"/>
    <d v="2014-10-25T22:52:58"/>
    <n v="2014"/>
    <n v="104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x v="0"/>
    <n v="1426044383"/>
    <n v="1423455983"/>
    <b v="0"/>
    <n v="48"/>
    <b v="1"/>
    <s v="theater"/>
    <x v="6"/>
    <d v="2015-03-11T03:26:23"/>
    <d v="2015-02-09T04:26:23"/>
    <n v="2015"/>
    <n v="102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x v="1"/>
    <n v="1470092340"/>
    <n v="1467973256"/>
    <b v="0"/>
    <n v="46"/>
    <b v="1"/>
    <s v="theater"/>
    <x v="6"/>
    <d v="2016-08-01T22:59:00"/>
    <d v="2016-07-08T10:20:56"/>
    <n v="2016"/>
    <n v="101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x v="0"/>
    <n v="1466707620"/>
    <n v="1464979620"/>
    <b v="0"/>
    <n v="30"/>
    <b v="1"/>
    <s v="theater"/>
    <x v="6"/>
    <d v="2016-06-23T18:47:00"/>
    <d v="2016-06-03T18:47:00"/>
    <n v="2016"/>
    <n v="112"/>
  </r>
  <r>
    <n v="3384"/>
    <s v="The Hat"/>
    <s v="Six gay men, emotional baggage, and online dating: what could go wrong? A play about looking for love and finding something better."/>
    <x v="12"/>
    <n v="6000.66"/>
    <x v="0"/>
    <s v="US"/>
    <x v="0"/>
    <n v="1448074800"/>
    <n v="1444874768"/>
    <b v="0"/>
    <n v="64"/>
    <b v="1"/>
    <s v="theater"/>
    <x v="6"/>
    <d v="2015-11-21T03:00:00"/>
    <d v="2015-10-15T02:06:08"/>
    <n v="2015"/>
    <n v="1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x v="0"/>
    <n v="1418244552"/>
    <n v="1415652552"/>
    <b v="0"/>
    <n v="15"/>
    <b v="1"/>
    <s v="theater"/>
    <x v="6"/>
    <d v="2014-12-10T20:49:12"/>
    <d v="2014-11-10T20:49:12"/>
    <n v="2014"/>
    <n v="10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x v="0"/>
    <n v="1417620506"/>
    <n v="1415028506"/>
    <b v="0"/>
    <n v="41"/>
    <b v="1"/>
    <s v="theater"/>
    <x v="6"/>
    <d v="2014-12-03T15:28:26"/>
    <d v="2014-11-03T15:28:26"/>
    <n v="2014"/>
    <n v="105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x v="0"/>
    <n v="1418581088"/>
    <n v="1415125088"/>
    <b v="0"/>
    <n v="35"/>
    <b v="1"/>
    <s v="theater"/>
    <x v="6"/>
    <d v="2014-12-14T18:18:08"/>
    <d v="2014-11-04T18:18:08"/>
    <n v="2014"/>
    <n v="117"/>
  </r>
  <r>
    <n v="3388"/>
    <s v="ICONS"/>
    <s v="ICONS is a unique new play about the Amazon warrior women from Greek myth and re-imagines them from a contemporary female perspective."/>
    <x v="15"/>
    <n v="1557"/>
    <x v="0"/>
    <s v="GB"/>
    <x v="1"/>
    <n v="1434625441"/>
    <n v="1432033441"/>
    <b v="0"/>
    <n v="45"/>
    <b v="1"/>
    <s v="theater"/>
    <x v="6"/>
    <d v="2015-06-18T11:04:01"/>
    <d v="2015-05-19T11:04:01"/>
    <n v="2015"/>
    <n v="104"/>
  </r>
  <r>
    <n v="3389"/>
    <s v="Chimera Ensemble Productions Fund"/>
    <s v="Chimera Ensemble is launching 2 inaugural theater productions, and we need support to do high quality work!"/>
    <x v="3"/>
    <n v="11450"/>
    <x v="0"/>
    <s v="US"/>
    <x v="0"/>
    <n v="1464960682"/>
    <n v="1462368682"/>
    <b v="0"/>
    <n v="62"/>
    <b v="1"/>
    <s v="theater"/>
    <x v="6"/>
    <d v="2016-06-03T13:31:22"/>
    <d v="2016-05-04T13:31:22"/>
    <n v="2016"/>
    <n v="115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x v="0"/>
    <n v="1405017345"/>
    <n v="1403721345"/>
    <b v="0"/>
    <n v="22"/>
    <b v="1"/>
    <s v="theater"/>
    <x v="6"/>
    <d v="2014-07-10T18:35:45"/>
    <d v="2014-06-25T18:35:45"/>
    <n v="2014"/>
    <n v="102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x v="0"/>
    <n v="1407536880"/>
    <n v="1404997548"/>
    <b v="0"/>
    <n v="18"/>
    <b v="1"/>
    <s v="theater"/>
    <x v="6"/>
    <d v="2014-08-08T22:28:00"/>
    <d v="2014-07-10T13:05:48"/>
    <n v="2014"/>
    <n v="223"/>
  </r>
  <r>
    <n v="3392"/>
    <s v="1 in 3"/>
    <s v="Life is more than the days you have left. 1 in 3 tells of two normal people &amp; their confrontation with mortality and the dice of fate."/>
    <x v="2"/>
    <n v="500"/>
    <x v="0"/>
    <s v="GB"/>
    <x v="1"/>
    <n v="1462565855"/>
    <n v="1458245855"/>
    <b v="0"/>
    <n v="12"/>
    <b v="1"/>
    <s v="theater"/>
    <x v="6"/>
    <d v="2016-05-06T20:17:35"/>
    <d v="2016-03-17T20:17:35"/>
    <n v="2016"/>
    <n v="100"/>
  </r>
  <r>
    <n v="3393"/>
    <s v="The Maltese Bodkin"/>
    <s v="hiSTORYstage presents a film noir-style comedy mystery with a Shakespearean twist performed as a 1944 radio drama."/>
    <x v="15"/>
    <n v="1587"/>
    <x v="0"/>
    <s v="US"/>
    <x v="0"/>
    <n v="1415234760"/>
    <n v="1413065230"/>
    <b v="0"/>
    <n v="44"/>
    <b v="1"/>
    <s v="theater"/>
    <x v="6"/>
    <d v="2014-11-06T00:46:00"/>
    <d v="2014-10-11T22:07:10"/>
    <n v="2014"/>
    <n v="106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x v="1"/>
    <n v="1406470645"/>
    <n v="1403878645"/>
    <b v="0"/>
    <n v="27"/>
    <b v="1"/>
    <s v="theater"/>
    <x v="6"/>
    <d v="2014-07-27T14:17:25"/>
    <d v="2014-06-27T14:17:25"/>
    <n v="2014"/>
    <n v="142"/>
  </r>
  <r>
    <n v="3395"/>
    <s v="MIRAMAR"/>
    <s v="Miramar is a a darkly funny play exploring what it is we call â€˜homeâ€™."/>
    <x v="2"/>
    <n v="920"/>
    <x v="0"/>
    <s v="GB"/>
    <x v="1"/>
    <n v="1433009400"/>
    <n v="1431795944"/>
    <b v="0"/>
    <n v="38"/>
    <b v="1"/>
    <s v="theater"/>
    <x v="6"/>
    <d v="2015-05-30T18:10:00"/>
    <d v="2015-05-16T17:05:44"/>
    <n v="2015"/>
    <n v="184"/>
  </r>
  <r>
    <n v="3396"/>
    <s v="Rainbowtown"/>
    <s v="&quot;Rainbowtown&quot; is a new play for kids. Help us bring it to the Main Line during the 2014 Philadelphia Fringe Festival!"/>
    <x v="15"/>
    <n v="1565"/>
    <x v="0"/>
    <s v="US"/>
    <x v="0"/>
    <n v="1401595140"/>
    <n v="1399286589"/>
    <b v="0"/>
    <n v="28"/>
    <b v="1"/>
    <s v="theater"/>
    <x v="6"/>
    <d v="2014-06-01T03:59:00"/>
    <d v="2014-05-05T10:43:09"/>
    <n v="2014"/>
    <n v="104"/>
  </r>
  <r>
    <n v="3397"/>
    <s v="Waiting for Godot - Blue Sky Theatre &amp; Arts"/>
    <s v="Help a group of recovering alcoholics bring Samuel Beckett's classic to a seaside town!"/>
    <x v="49"/>
    <n v="280"/>
    <x v="0"/>
    <s v="GB"/>
    <x v="1"/>
    <n v="1455832800"/>
    <n v="1452338929"/>
    <b v="0"/>
    <n v="24"/>
    <b v="1"/>
    <s v="theater"/>
    <x v="6"/>
    <d v="2016-02-18T22:00:00"/>
    <d v="2016-01-09T11:28:49"/>
    <n v="2016"/>
    <n v="11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x v="0"/>
    <n v="1416589200"/>
    <n v="1414605776"/>
    <b v="0"/>
    <n v="65"/>
    <b v="1"/>
    <s v="theater"/>
    <x v="6"/>
    <d v="2014-11-21T17:00:00"/>
    <d v="2014-10-29T18:02:56"/>
    <n v="2014"/>
    <n v="111"/>
  </r>
  <r>
    <n v="3399"/>
    <s v="Spinning Wheel Youth Takeover"/>
    <s v="13 young people have taken over Spinning Wheel Theatre to choose, produce and create their own show from scratch."/>
    <x v="38"/>
    <n v="1245"/>
    <x v="0"/>
    <s v="GB"/>
    <x v="1"/>
    <n v="1424556325"/>
    <n v="1421964325"/>
    <b v="0"/>
    <n v="46"/>
    <b v="1"/>
    <s v="theater"/>
    <x v="6"/>
    <d v="2015-02-21T22:05:25"/>
    <d v="2015-01-22T22:05:25"/>
    <n v="2015"/>
    <n v="104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x v="0"/>
    <n v="1409266414"/>
    <n v="1405378414"/>
    <b v="0"/>
    <n v="85"/>
    <b v="1"/>
    <s v="theater"/>
    <x v="6"/>
    <d v="2014-08-28T22:53:34"/>
    <d v="2014-07-14T22:53:34"/>
    <n v="2014"/>
    <n v="1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x v="1"/>
    <n v="1438968146"/>
    <n v="1436376146"/>
    <b v="0"/>
    <n v="66"/>
    <b v="1"/>
    <s v="theater"/>
    <x v="6"/>
    <d v="2015-08-07T17:22:26"/>
    <d v="2015-07-08T17:22:26"/>
    <n v="2015"/>
    <n v="102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x v="0"/>
    <n v="1447295460"/>
    <n v="1444747843"/>
    <b v="0"/>
    <n v="165"/>
    <b v="1"/>
    <s v="theater"/>
    <x v="6"/>
    <d v="2015-11-12T02:31:00"/>
    <d v="2015-10-13T14:50:43"/>
    <n v="2015"/>
    <n v="11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x v="1"/>
    <n v="1435230324"/>
    <n v="1432638324"/>
    <b v="0"/>
    <n v="17"/>
    <b v="1"/>
    <s v="theater"/>
    <x v="6"/>
    <d v="2015-06-25T11:05:24"/>
    <d v="2015-05-26T11:05:24"/>
    <n v="2015"/>
    <n v="10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x v="0"/>
    <n v="1434542702"/>
    <n v="1432814702"/>
    <b v="0"/>
    <n v="3"/>
    <b v="1"/>
    <s v="theater"/>
    <x v="6"/>
    <d v="2015-06-17T12:05:02"/>
    <d v="2015-05-28T12:05:02"/>
    <n v="2015"/>
    <n v="12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x v="1"/>
    <n v="1456876740"/>
    <n v="1455063886"/>
    <b v="0"/>
    <n v="17"/>
    <b v="1"/>
    <s v="theater"/>
    <x v="6"/>
    <d v="2016-03-01T23:59:00"/>
    <d v="2016-02-10T00:24:46"/>
    <n v="2016"/>
    <n v="138"/>
  </r>
  <r>
    <n v="3406"/>
    <s v="Voices of Swords"/>
    <s v="A funny and moving new play about two families dealing with aging parents in very different ways!"/>
    <x v="3"/>
    <n v="10031"/>
    <x v="0"/>
    <s v="US"/>
    <x v="0"/>
    <n v="1405511376"/>
    <n v="1401623376"/>
    <b v="0"/>
    <n v="91"/>
    <b v="1"/>
    <s v="theater"/>
    <x v="6"/>
    <d v="2014-07-16T11:49:36"/>
    <d v="2014-06-01T11:49:36"/>
    <n v="2014"/>
    <n v="10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x v="1"/>
    <n v="1404641289"/>
    <n v="1402049289"/>
    <b v="0"/>
    <n v="67"/>
    <b v="1"/>
    <s v="theater"/>
    <x v="6"/>
    <d v="2014-07-06T10:08:09"/>
    <d v="2014-06-06T10:08:09"/>
    <n v="2014"/>
    <n v="1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x v="0"/>
    <n v="1405727304"/>
    <n v="1403135304"/>
    <b v="0"/>
    <n v="18"/>
    <b v="1"/>
    <s v="theater"/>
    <x v="6"/>
    <d v="2014-07-18T23:48:24"/>
    <d v="2014-06-18T23:48:24"/>
    <n v="2014"/>
    <n v="211"/>
  </r>
  <r>
    <n v="3409"/>
    <s v="Who Said Theatre Presents: The Calm"/>
    <s v="Exciting and visceral new-writing that challenges the way we view the fine line between war and terror..."/>
    <x v="2"/>
    <n v="618"/>
    <x v="0"/>
    <s v="GB"/>
    <x v="1"/>
    <n v="1469998680"/>
    <n v="1466710358"/>
    <b v="0"/>
    <n v="21"/>
    <b v="1"/>
    <s v="theater"/>
    <x v="6"/>
    <d v="2016-07-31T20:58:00"/>
    <d v="2016-06-23T19:32:38"/>
    <n v="2016"/>
    <n v="124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x v="0"/>
    <n v="1465196400"/>
    <n v="1462841990"/>
    <b v="0"/>
    <n v="40"/>
    <b v="1"/>
    <s v="theater"/>
    <x v="6"/>
    <d v="2016-06-06T07:00:00"/>
    <d v="2016-05-10T00:59:50"/>
    <n v="2016"/>
    <n v="10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x v="0"/>
    <n v="1444264372"/>
    <n v="1442536372"/>
    <b v="0"/>
    <n v="78"/>
    <b v="1"/>
    <s v="theater"/>
    <x v="6"/>
    <d v="2015-10-08T00:32:52"/>
    <d v="2015-09-18T00:32:52"/>
    <n v="2015"/>
    <n v="104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x v="1"/>
    <n v="1411858862"/>
    <n v="1409266862"/>
    <b v="0"/>
    <n v="26"/>
    <b v="1"/>
    <s v="theater"/>
    <x v="6"/>
    <d v="2014-09-27T23:01:02"/>
    <d v="2014-08-28T23:01:02"/>
    <n v="2014"/>
    <n v="10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x v="0"/>
    <n v="1425099540"/>
    <n v="1424280938"/>
    <b v="0"/>
    <n v="14"/>
    <b v="1"/>
    <s v="theater"/>
    <x v="6"/>
    <d v="2015-02-28T04:59:00"/>
    <d v="2015-02-18T17:35:38"/>
    <n v="2015"/>
    <n v="130"/>
  </r>
  <r>
    <n v="3414"/>
    <s v="PCSF PlayOffs 2016"/>
    <s v="A new twist on our annual festival of fully-produced plays by member playwrights, performed by a talented ensemble cast!"/>
    <x v="9"/>
    <n v="3105"/>
    <x v="0"/>
    <s v="US"/>
    <x v="0"/>
    <n v="1480579140"/>
    <n v="1478030325"/>
    <b v="0"/>
    <n v="44"/>
    <b v="1"/>
    <s v="theater"/>
    <x v="6"/>
    <d v="2016-12-01T07:59:00"/>
    <d v="2016-11-01T19:58:45"/>
    <n v="2016"/>
    <n v="104"/>
  </r>
  <r>
    <n v="3415"/>
    <s v="Balm in Gilead at Columbia"/>
    <s v="We are raising funds to allow for enhanced scenic, costume, and lighting design. Every dollar helps!"/>
    <x v="48"/>
    <n v="200"/>
    <x v="0"/>
    <s v="US"/>
    <x v="0"/>
    <n v="1460935800"/>
    <n v="1459999656"/>
    <b v="0"/>
    <n v="9"/>
    <b v="1"/>
    <s v="theater"/>
    <x v="6"/>
    <d v="2016-04-17T23:30:00"/>
    <d v="2016-04-07T03:27:36"/>
    <n v="2016"/>
    <n v="1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x v="1"/>
    <n v="1429813800"/>
    <n v="1427363645"/>
    <b v="0"/>
    <n v="30"/>
    <b v="1"/>
    <s v="theater"/>
    <x v="6"/>
    <d v="2015-04-23T18:30:00"/>
    <d v="2015-03-26T09:54:05"/>
    <n v="2015"/>
    <n v="12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x v="0"/>
    <n v="1414284180"/>
    <n v="1410558948"/>
    <b v="0"/>
    <n v="45"/>
    <b v="1"/>
    <s v="theater"/>
    <x v="6"/>
    <d v="2014-10-26T00:43:00"/>
    <d v="2014-09-12T21:55:48"/>
    <n v="2014"/>
    <n v="1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x v="0"/>
    <n v="1400875307"/>
    <n v="1398283307"/>
    <b v="0"/>
    <n v="56"/>
    <b v="1"/>
    <s v="theater"/>
    <x v="6"/>
    <d v="2014-05-23T20:01:47"/>
    <d v="2014-04-23T20:01:47"/>
    <n v="2014"/>
    <n v="101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x v="3"/>
    <n v="1459978200"/>
    <n v="1458416585"/>
    <b v="0"/>
    <n v="46"/>
    <b v="1"/>
    <s v="theater"/>
    <x v="6"/>
    <d v="2016-04-06T21:30:00"/>
    <d v="2016-03-19T19:43:05"/>
    <n v="2016"/>
    <n v="107"/>
  </r>
  <r>
    <n v="3420"/>
    <s v="Rounds. Set design campaign."/>
    <s v="A powerful and urgent tale of the first line of defence for the NHS. Based on true stories from junior doctors."/>
    <x v="176"/>
    <n v="966"/>
    <x v="0"/>
    <s v="GB"/>
    <x v="1"/>
    <n v="1455408000"/>
    <n v="1454638202"/>
    <b v="0"/>
    <n v="34"/>
    <b v="1"/>
    <s v="theater"/>
    <x v="6"/>
    <d v="2016-02-14T00:00:00"/>
    <d v="2016-02-05T02:10:02"/>
    <n v="2016"/>
    <n v="138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x v="0"/>
    <n v="1425495563"/>
    <n v="1422903563"/>
    <b v="0"/>
    <n v="98"/>
    <b v="1"/>
    <s v="theater"/>
    <x v="6"/>
    <d v="2015-03-04T18:59:23"/>
    <d v="2015-02-02T18:59:23"/>
    <n v="2015"/>
    <n v="10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x v="1"/>
    <n v="1450051200"/>
    <n v="1447594176"/>
    <b v="0"/>
    <n v="46"/>
    <b v="1"/>
    <s v="theater"/>
    <x v="6"/>
    <d v="2015-12-14T00:00:00"/>
    <d v="2015-11-15T13:29:36"/>
    <n v="2015"/>
    <n v="109"/>
  </r>
  <r>
    <n v="3423"/>
    <s v="And That's How The Story Goes"/>
    <s v="Forest Hills Eastern's Student Run Show 2015. Our goal is to present a professional quality show on a budget."/>
    <x v="49"/>
    <n v="350"/>
    <x v="0"/>
    <s v="US"/>
    <x v="0"/>
    <n v="1429912341"/>
    <n v="1427320341"/>
    <b v="0"/>
    <n v="10"/>
    <b v="1"/>
    <s v="theater"/>
    <x v="6"/>
    <d v="2015-04-24T21:52:21"/>
    <d v="2015-03-25T21:52:21"/>
    <n v="2015"/>
    <n v="14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x v="0"/>
    <n v="1423119540"/>
    <n v="1421252084"/>
    <b v="0"/>
    <n v="76"/>
    <b v="1"/>
    <s v="theater"/>
    <x v="6"/>
    <d v="2015-02-05T06:59:00"/>
    <d v="2015-01-14T16:14:44"/>
    <n v="2015"/>
    <n v="10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x v="0"/>
    <n v="1412434136"/>
    <n v="1409669336"/>
    <b v="0"/>
    <n v="104"/>
    <b v="1"/>
    <s v="theater"/>
    <x v="6"/>
    <d v="2014-10-04T14:48:56"/>
    <d v="2014-09-02T14:48:56"/>
    <n v="2014"/>
    <n v="103"/>
  </r>
  <r>
    <n v="3426"/>
    <s v="Holocene"/>
    <s v="Part ghost story, part cautionary tale, Holocene is a play about the end of our world, and the beginning of another."/>
    <x v="192"/>
    <n v="4055"/>
    <x v="0"/>
    <s v="US"/>
    <x v="0"/>
    <n v="1411264800"/>
    <n v="1409620903"/>
    <b v="0"/>
    <n v="87"/>
    <b v="1"/>
    <s v="theater"/>
    <x v="6"/>
    <d v="2014-09-21T02:00:00"/>
    <d v="2014-09-02T01:21:43"/>
    <n v="2014"/>
    <n v="108"/>
  </r>
  <r>
    <n v="3427"/>
    <s v="We Were Kings"/>
    <s v="A new play developed in collaboration with graduating theatre makers, premiering at the Edinburgh Fringe Festival 2014."/>
    <x v="15"/>
    <n v="1500"/>
    <x v="0"/>
    <s v="GB"/>
    <x v="1"/>
    <n v="1404314952"/>
    <n v="1401722952"/>
    <b v="0"/>
    <n v="29"/>
    <b v="1"/>
    <s v="theater"/>
    <x v="6"/>
    <d v="2014-07-02T15:29:12"/>
    <d v="2014-06-02T15:29:12"/>
    <n v="2014"/>
    <n v="10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x v="1"/>
    <n v="1425142800"/>
    <n v="1422983847"/>
    <b v="0"/>
    <n v="51"/>
    <b v="1"/>
    <s v="theater"/>
    <x v="6"/>
    <d v="2015-02-28T17:00:00"/>
    <d v="2015-02-03T17:17:27"/>
    <n v="2015"/>
    <n v="103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x v="1"/>
    <n v="1478046661"/>
    <n v="1476837061"/>
    <b v="0"/>
    <n v="12"/>
    <b v="1"/>
    <s v="theater"/>
    <x v="6"/>
    <d v="2016-11-02T00:31:01"/>
    <d v="2016-10-19T00:31:01"/>
    <n v="2016"/>
    <n v="13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x v="1"/>
    <n v="1406760101"/>
    <n v="1404168101"/>
    <b v="0"/>
    <n v="72"/>
    <b v="1"/>
    <s v="theater"/>
    <x v="6"/>
    <d v="2014-07-30T22:41:41"/>
    <d v="2014-06-30T22:41:41"/>
    <n v="2014"/>
    <n v="109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x v="0"/>
    <n v="1408383153"/>
    <n v="1405791153"/>
    <b v="0"/>
    <n v="21"/>
    <b v="1"/>
    <s v="theater"/>
    <x v="6"/>
    <d v="2014-08-18T17:32:33"/>
    <d v="2014-07-19T17:32:33"/>
    <n v="2014"/>
    <n v="100"/>
  </r>
  <r>
    <n v="3432"/>
    <s v="Love Letters"/>
    <s v="Bare Theatre stages A.R. Gurney's Pulitzer Finalist script about a relationship spanning a lifetime and long distance."/>
    <x v="13"/>
    <n v="2193"/>
    <x v="0"/>
    <s v="US"/>
    <x v="0"/>
    <n v="1454709600"/>
    <n v="1452520614"/>
    <b v="0"/>
    <n v="42"/>
    <b v="1"/>
    <s v="theater"/>
    <x v="6"/>
    <d v="2016-02-05T22:00:00"/>
    <d v="2016-01-11T13:56:54"/>
    <n v="2016"/>
    <n v="110"/>
  </r>
  <r>
    <n v="3433"/>
    <s v="The Dybbuk"/>
    <s v="death&amp;pretzels presents their first Chicago based project:_x000a_The Dybbuk by S. Ansky"/>
    <x v="196"/>
    <n v="9525"/>
    <x v="0"/>
    <s v="US"/>
    <x v="0"/>
    <n v="1402974000"/>
    <n v="1400290255"/>
    <b v="0"/>
    <n v="71"/>
    <b v="1"/>
    <s v="theater"/>
    <x v="6"/>
    <d v="2014-06-17T03:00:00"/>
    <d v="2014-05-17T01:30:55"/>
    <n v="2014"/>
    <n v="1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x v="0"/>
    <n v="1404983269"/>
    <n v="1402391269"/>
    <b v="0"/>
    <n v="168"/>
    <b v="1"/>
    <s v="theater"/>
    <x v="6"/>
    <d v="2014-07-10T09:07:49"/>
    <d v="2014-06-10T09:07:49"/>
    <n v="2014"/>
    <n v="10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x v="0"/>
    <n v="1470538800"/>
    <n v="1469112493"/>
    <b v="0"/>
    <n v="19"/>
    <b v="1"/>
    <s v="theater"/>
    <x v="6"/>
    <d v="2016-08-07T03:00:00"/>
    <d v="2016-07-21T14:48:13"/>
    <n v="2016"/>
    <n v="11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x v="0"/>
    <n v="1408638480"/>
    <n v="1406811593"/>
    <b v="0"/>
    <n v="37"/>
    <b v="1"/>
    <s v="theater"/>
    <x v="6"/>
    <d v="2014-08-21T16:28:00"/>
    <d v="2014-07-31T12:59:53"/>
    <n v="2014"/>
    <n v="10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x v="0"/>
    <n v="1440003820"/>
    <n v="1437411820"/>
    <b v="0"/>
    <n v="36"/>
    <b v="1"/>
    <s v="theater"/>
    <x v="6"/>
    <d v="2015-08-19T17:03:40"/>
    <d v="2015-07-20T17:03:40"/>
    <n v="2015"/>
    <n v="101"/>
  </r>
  <r>
    <n v="3438"/>
    <s v="KLIPPIES"/>
    <s v="Klippies is the debut play from Johannesburg-born writer Jessica SiÃ¢n, premiering at the Southwark Playhouse, London in May 2015."/>
    <x v="30"/>
    <n v="2605"/>
    <x v="0"/>
    <s v="GB"/>
    <x v="1"/>
    <n v="1430600400"/>
    <n v="1428358567"/>
    <b v="0"/>
    <n v="14"/>
    <b v="1"/>
    <s v="theater"/>
    <x v="6"/>
    <d v="2015-05-02T21:00:00"/>
    <d v="2015-04-06T22:16:07"/>
    <n v="2015"/>
    <n v="104"/>
  </r>
  <r>
    <n v="3439"/>
    <s v="Cirque Inspired Alice's Adventures in Wonderland"/>
    <s v="Help a small theater produce an original adaptation of Lewis Carroll's classic story."/>
    <x v="38"/>
    <n v="1616.14"/>
    <x v="0"/>
    <s v="US"/>
    <x v="0"/>
    <n v="1453179540"/>
    <n v="1452030730"/>
    <b v="0"/>
    <n v="18"/>
    <b v="1"/>
    <s v="theater"/>
    <x v="6"/>
    <d v="2016-01-19T04:59:00"/>
    <d v="2016-01-05T21:52:10"/>
    <n v="2016"/>
    <n v="135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x v="0"/>
    <n v="1405095300"/>
    <n v="1403146628"/>
    <b v="0"/>
    <n v="82"/>
    <b v="1"/>
    <s v="theater"/>
    <x v="6"/>
    <d v="2014-07-11T16:15:00"/>
    <d v="2014-06-19T02:57:08"/>
    <n v="2014"/>
    <n v="105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x v="0"/>
    <n v="1447445820"/>
    <n v="1445077121"/>
    <b v="0"/>
    <n v="43"/>
    <b v="1"/>
    <s v="theater"/>
    <x v="6"/>
    <d v="2015-11-13T20:17:00"/>
    <d v="2015-10-17T10:18:41"/>
    <n v="2015"/>
    <n v="103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x v="0"/>
    <n v="1433016672"/>
    <n v="1430424672"/>
    <b v="0"/>
    <n v="8"/>
    <b v="1"/>
    <s v="theater"/>
    <x v="6"/>
    <d v="2015-05-30T20:11:12"/>
    <d v="2015-04-30T20:11:12"/>
    <n v="2015"/>
    <n v="10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x v="0"/>
    <n v="1410266146"/>
    <n v="1407674146"/>
    <b v="0"/>
    <n v="45"/>
    <b v="1"/>
    <s v="theater"/>
    <x v="6"/>
    <d v="2014-09-09T12:35:46"/>
    <d v="2014-08-10T12:35:46"/>
    <n v="2014"/>
    <n v="18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x v="2"/>
    <n v="1465394340"/>
    <n v="1464677986"/>
    <b v="0"/>
    <n v="20"/>
    <b v="1"/>
    <s v="theater"/>
    <x v="6"/>
    <d v="2016-06-08T13:59:00"/>
    <d v="2016-05-31T06:59:46"/>
    <n v="2016"/>
    <n v="289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x v="1"/>
    <n v="1445604236"/>
    <n v="1443185036"/>
    <b v="0"/>
    <n v="31"/>
    <b v="1"/>
    <s v="theater"/>
    <x v="6"/>
    <d v="2015-10-23T12:43:56"/>
    <d v="2015-09-25T12:43:56"/>
    <n v="2015"/>
    <n v="10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x v="1"/>
    <n v="1423138800"/>
    <n v="1421092725"/>
    <b v="0"/>
    <n v="25"/>
    <b v="1"/>
    <s v="theater"/>
    <x v="6"/>
    <d v="2015-02-05T12:20:00"/>
    <d v="2015-01-12T19:58:45"/>
    <n v="2015"/>
    <n v="108"/>
  </r>
  <r>
    <n v="3447"/>
    <s v="The Vagabond Halfback"/>
    <s v="&quot;He was a poet, a vagrant, a philosopher, a lady's man and a hard drinker&quot;"/>
    <x v="28"/>
    <n v="1078"/>
    <x v="0"/>
    <s v="US"/>
    <x v="0"/>
    <n v="1458332412"/>
    <n v="1454448012"/>
    <b v="0"/>
    <n v="14"/>
    <b v="1"/>
    <s v="theater"/>
    <x v="6"/>
    <d v="2016-03-18T20:20:12"/>
    <d v="2016-02-02T21:20:12"/>
    <n v="2016"/>
    <n v="108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x v="0"/>
    <n v="1418784689"/>
    <n v="1416192689"/>
    <b v="0"/>
    <n v="45"/>
    <b v="1"/>
    <s v="theater"/>
    <x v="6"/>
    <d v="2014-12-17T02:51:29"/>
    <d v="2014-11-17T02:51:29"/>
    <n v="2014"/>
    <n v="11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x v="0"/>
    <n v="1468036800"/>
    <n v="1465607738"/>
    <b v="0"/>
    <n v="20"/>
    <b v="1"/>
    <s v="theater"/>
    <x v="6"/>
    <d v="2016-07-09T04:00:00"/>
    <d v="2016-06-11T01:15:38"/>
    <n v="2016"/>
    <n v="171"/>
  </r>
  <r>
    <n v="3450"/>
    <s v="The Beautiful House"/>
    <s v="The Beautiful House' is a story of modern mummification and the present day post-humanist crisis in our relationship with death."/>
    <x v="2"/>
    <n v="760"/>
    <x v="0"/>
    <s v="GB"/>
    <x v="1"/>
    <n v="1427990071"/>
    <n v="1422809671"/>
    <b v="0"/>
    <n v="39"/>
    <b v="1"/>
    <s v="theater"/>
    <x v="6"/>
    <d v="2015-04-02T15:54:31"/>
    <d v="2015-02-01T16:54:31"/>
    <n v="2015"/>
    <n v="152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x v="0"/>
    <n v="1429636927"/>
    <n v="1427304127"/>
    <b v="0"/>
    <n v="16"/>
    <b v="1"/>
    <s v="theater"/>
    <x v="6"/>
    <d v="2015-04-21T17:22:07"/>
    <d v="2015-03-25T17:22:07"/>
    <n v="2015"/>
    <n v="10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x v="0"/>
    <n v="1406087940"/>
    <n v="1404141626"/>
    <b v="0"/>
    <n v="37"/>
    <b v="1"/>
    <s v="theater"/>
    <x v="6"/>
    <d v="2014-07-23T03:59:00"/>
    <d v="2014-06-30T15:20:26"/>
    <n v="2014"/>
    <n v="15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x v="1"/>
    <n v="1471130956"/>
    <n v="1465946956"/>
    <b v="0"/>
    <n v="14"/>
    <b v="1"/>
    <s v="theater"/>
    <x v="6"/>
    <d v="2016-08-13T23:29:16"/>
    <d v="2016-06-14T23:29:16"/>
    <n v="2016"/>
    <n v="128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x v="1"/>
    <n v="1406825159"/>
    <n v="1404233159"/>
    <b v="0"/>
    <n v="21"/>
    <b v="1"/>
    <s v="theater"/>
    <x v="6"/>
    <d v="2014-07-31T16:45:59"/>
    <d v="2014-07-01T16:45:59"/>
    <n v="2014"/>
    <n v="1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x v="0"/>
    <n v="1476381627"/>
    <n v="1473789627"/>
    <b v="0"/>
    <n v="69"/>
    <b v="1"/>
    <s v="theater"/>
    <x v="6"/>
    <d v="2016-10-13T18:00:27"/>
    <d v="2016-09-13T18:00:27"/>
    <n v="2016"/>
    <n v="101"/>
  </r>
  <r>
    <n v="3456"/>
    <s v="THIEF"/>
    <s v="&quot;Thief,&quot; a one man touring show, a theatrical experience portraying a supernatural story about the 3 days Jesus spent in the grave."/>
    <x v="9"/>
    <n v="5739"/>
    <x v="0"/>
    <s v="US"/>
    <x v="0"/>
    <n v="1406876340"/>
    <n v="1404190567"/>
    <b v="0"/>
    <n v="16"/>
    <b v="1"/>
    <s v="theater"/>
    <x v="6"/>
    <d v="2014-08-01T06:59:00"/>
    <d v="2014-07-01T04:56:07"/>
    <n v="2014"/>
    <n v="191"/>
  </r>
  <r>
    <n v="3457"/>
    <s v="The Impossible Adventures Of Supernova Jones"/>
    <s v="Robots, Space Battles, Mystery, and Intrigue. Nothing is Impossible..."/>
    <x v="13"/>
    <n v="2804"/>
    <x v="0"/>
    <s v="US"/>
    <x v="0"/>
    <n v="1423720740"/>
    <n v="1421081857"/>
    <b v="0"/>
    <n v="55"/>
    <b v="1"/>
    <s v="theater"/>
    <x v="6"/>
    <d v="2015-02-12T05:59:00"/>
    <d v="2015-01-12T16:57:37"/>
    <n v="2015"/>
    <n v="14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x v="0"/>
    <n v="1422937620"/>
    <n v="1420606303"/>
    <b v="0"/>
    <n v="27"/>
    <b v="1"/>
    <s v="theater"/>
    <x v="6"/>
    <d v="2015-02-03T04:27:00"/>
    <d v="2015-01-07T04:51:43"/>
    <n v="2015"/>
    <n v="124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x v="1"/>
    <n v="1463743860"/>
    <n v="1461151860"/>
    <b v="0"/>
    <n v="36"/>
    <b v="1"/>
    <s v="theater"/>
    <x v="6"/>
    <d v="2016-05-20T11:31:00"/>
    <d v="2016-04-20T11:31:00"/>
    <n v="2016"/>
    <n v="126"/>
  </r>
  <r>
    <n v="3460"/>
    <s v="Pushers"/>
    <s v="'Pushers' is an exciting new play and the first project for brand new theatre company, Ain't Got No Home Productions."/>
    <x v="2"/>
    <n v="950"/>
    <x v="0"/>
    <s v="GB"/>
    <x v="1"/>
    <n v="1408106352"/>
    <n v="1406896752"/>
    <b v="0"/>
    <n v="19"/>
    <b v="1"/>
    <s v="theater"/>
    <x v="6"/>
    <d v="2014-08-15T12:39:12"/>
    <d v="2014-08-01T12:39:12"/>
    <n v="2014"/>
    <n v="19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x v="0"/>
    <n v="1477710000"/>
    <n v="1475248279"/>
    <b v="0"/>
    <n v="12"/>
    <b v="1"/>
    <s v="theater"/>
    <x v="6"/>
    <d v="2016-10-29T03:00:00"/>
    <d v="2016-09-30T15:11:19"/>
    <n v="2016"/>
    <n v="13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x v="0"/>
    <n v="1436551200"/>
    <n v="1435181628"/>
    <b v="0"/>
    <n v="17"/>
    <b v="1"/>
    <s v="theater"/>
    <x v="6"/>
    <d v="2015-07-10T18:00:00"/>
    <d v="2015-06-24T21:33:48"/>
    <n v="2015"/>
    <n v="20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x v="5"/>
    <n v="1476158340"/>
    <n v="1472594585"/>
    <b v="0"/>
    <n v="114"/>
    <b v="1"/>
    <s v="theater"/>
    <x v="6"/>
    <d v="2016-10-11T03:59:00"/>
    <d v="2016-08-30T22:03:05"/>
    <n v="2016"/>
    <n v="103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x v="0"/>
    <n v="1471921637"/>
    <n v="1469329637"/>
    <b v="0"/>
    <n v="93"/>
    <b v="1"/>
    <s v="theater"/>
    <x v="6"/>
    <d v="2016-08-23T03:07:17"/>
    <d v="2016-07-24T03:07:17"/>
    <n v="2016"/>
    <n v="10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x v="1"/>
    <n v="1439136000"/>
    <n v="1436972472"/>
    <b v="0"/>
    <n v="36"/>
    <b v="1"/>
    <s v="theater"/>
    <x v="6"/>
    <d v="2015-08-09T16:00:00"/>
    <d v="2015-07-15T15:01:12"/>
    <n v="2015"/>
    <n v="103"/>
  </r>
  <r>
    <n v="3466"/>
    <s v="Spotlight Youth Theater Production of Wizard"/>
    <s v="The Spotlight Youth Theater is a program where every participant has a moment in the spotlight."/>
    <x v="8"/>
    <n v="4450"/>
    <x v="0"/>
    <s v="US"/>
    <x v="0"/>
    <n v="1461108450"/>
    <n v="1455928050"/>
    <b v="0"/>
    <n v="61"/>
    <b v="1"/>
    <s v="theater"/>
    <x v="6"/>
    <d v="2016-04-19T23:27:30"/>
    <d v="2016-02-20T00:27:30"/>
    <n v="2016"/>
    <n v="127"/>
  </r>
  <r>
    <n v="3467"/>
    <s v="Venus in Fur, Los Angeles."/>
    <s v="Venus in Fur, By David Ives."/>
    <x v="9"/>
    <n v="3030"/>
    <x v="0"/>
    <s v="US"/>
    <x v="0"/>
    <n v="1426864032"/>
    <n v="1424275632"/>
    <b v="0"/>
    <n v="47"/>
    <b v="1"/>
    <s v="theater"/>
    <x v="6"/>
    <d v="2015-03-20T15:07:12"/>
    <d v="2015-02-18T16:07:12"/>
    <n v="2015"/>
    <n v="101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x v="0"/>
    <n v="1474426800"/>
    <n v="1471976529"/>
    <b v="0"/>
    <n v="17"/>
    <b v="1"/>
    <s v="theater"/>
    <x v="6"/>
    <d v="2016-09-21T03:00:00"/>
    <d v="2016-08-23T18:22:09"/>
    <n v="2016"/>
    <n v="12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x v="0"/>
    <n v="1461857045"/>
    <n v="1459265045"/>
    <b v="0"/>
    <n v="63"/>
    <b v="1"/>
    <s v="theater"/>
    <x v="6"/>
    <d v="2016-04-28T15:24:05"/>
    <d v="2016-03-29T15:24:05"/>
    <n v="2016"/>
    <n v="113"/>
  </r>
  <r>
    <n v="3470"/>
    <s v="She Kills Monsters"/>
    <s v="The New Artist's Circle is a theatre company dedicated to bringing the arts to young people."/>
    <x v="49"/>
    <n v="375"/>
    <x v="0"/>
    <s v="US"/>
    <x v="0"/>
    <n v="1468618680"/>
    <n v="1465345902"/>
    <b v="0"/>
    <n v="9"/>
    <b v="1"/>
    <s v="theater"/>
    <x v="6"/>
    <d v="2016-07-15T21:38:00"/>
    <d v="2016-06-08T00:31:42"/>
    <n v="2016"/>
    <n v="15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x v="1"/>
    <n v="1409515200"/>
    <n v="1405971690"/>
    <b v="0"/>
    <n v="30"/>
    <b v="1"/>
    <s v="theater"/>
    <x v="6"/>
    <d v="2014-08-31T20:00:00"/>
    <d v="2014-07-21T19:41:30"/>
    <n v="2014"/>
    <n v="215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x v="0"/>
    <n v="1415253540"/>
    <n v="1413432331"/>
    <b v="0"/>
    <n v="23"/>
    <b v="1"/>
    <s v="theater"/>
    <x v="6"/>
    <d v="2014-11-06T05:59:00"/>
    <d v="2014-10-16T04:05:31"/>
    <n v="2014"/>
    <n v="102"/>
  </r>
  <r>
    <n v="3473"/>
    <s v="King Sisyphus"/>
    <s v="A modern telling of the Greek myth. Sisyphus defies the Gods and attempts to change the world order... but can he overcome his fate?"/>
    <x v="244"/>
    <n v="4900"/>
    <x v="0"/>
    <s v="US"/>
    <x v="0"/>
    <n v="1426883220"/>
    <n v="1425067296"/>
    <b v="0"/>
    <n v="33"/>
    <b v="1"/>
    <s v="theater"/>
    <x v="6"/>
    <d v="2015-03-20T20:27:00"/>
    <d v="2015-02-27T20:01:36"/>
    <n v="2015"/>
    <n v="100"/>
  </r>
  <r>
    <n v="3474"/>
    <s v="Be Prepared"/>
    <s v="Help us get actor-writer Ian Bonar's debut play - a hilarious, heartbreaking story of grief and loss - to the 2016 Edinburgh Fringe."/>
    <x v="13"/>
    <n v="2020"/>
    <x v="0"/>
    <s v="GB"/>
    <x v="1"/>
    <n v="1469016131"/>
    <n v="1466424131"/>
    <b v="0"/>
    <n v="39"/>
    <b v="1"/>
    <s v="theater"/>
    <x v="6"/>
    <d v="2016-07-20T12:02:11"/>
    <d v="2016-06-20T12:02:11"/>
    <n v="2016"/>
    <n v="101"/>
  </r>
  <r>
    <n v="3475"/>
    <s v="Score"/>
    <s v="Score is a musical play inspired by true stories of parents who have recovered from addiction and regained their children."/>
    <x v="43"/>
    <n v="340"/>
    <x v="0"/>
    <s v="GB"/>
    <x v="1"/>
    <n v="1414972800"/>
    <n v="1412629704"/>
    <b v="0"/>
    <n v="17"/>
    <b v="1"/>
    <s v="theater"/>
    <x v="6"/>
    <d v="2014-11-03T00:00:00"/>
    <d v="2014-10-06T21:08:24"/>
    <n v="2014"/>
    <n v="11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x v="0"/>
    <n v="1414378800"/>
    <n v="1412836990"/>
    <b v="0"/>
    <n v="6"/>
    <b v="1"/>
    <s v="theater"/>
    <x v="6"/>
    <d v="2014-10-27T03:00:00"/>
    <d v="2014-10-09T06:43:10"/>
    <n v="2014"/>
    <n v="10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x v="0"/>
    <n v="1431831600"/>
    <n v="1430761243"/>
    <b v="0"/>
    <n v="39"/>
    <b v="1"/>
    <s v="theater"/>
    <x v="6"/>
    <d v="2015-05-17T03:00:00"/>
    <d v="2015-05-04T17:40:43"/>
    <n v="2015"/>
    <n v="11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x v="0"/>
    <n v="1426539600"/>
    <n v="1424296822"/>
    <b v="0"/>
    <n v="57"/>
    <b v="1"/>
    <s v="theater"/>
    <x v="6"/>
    <d v="2015-03-16T21:00:00"/>
    <d v="2015-02-18T22:00:22"/>
    <n v="2015"/>
    <n v="113"/>
  </r>
  <r>
    <n v="3479"/>
    <s v="Civil Rogues"/>
    <s v="A new comedy about what happened to a band of foolhardy actors when the Puritans closed the theatres in the 1640s."/>
    <x v="15"/>
    <n v="1918"/>
    <x v="0"/>
    <s v="GB"/>
    <x v="1"/>
    <n v="1403382680"/>
    <n v="1400790680"/>
    <b v="0"/>
    <n v="56"/>
    <b v="1"/>
    <s v="theater"/>
    <x v="6"/>
    <d v="2014-06-21T20:31:20"/>
    <d v="2014-05-22T20:31:20"/>
    <n v="2014"/>
    <n v="128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x v="0"/>
    <n v="1436562000"/>
    <n v="1434440227"/>
    <b v="0"/>
    <n v="13"/>
    <b v="1"/>
    <s v="theater"/>
    <x v="6"/>
    <d v="2015-07-10T21:00:00"/>
    <d v="2015-06-16T07:37:07"/>
    <n v="2015"/>
    <n v="143"/>
  </r>
  <r>
    <n v="3481"/>
    <s v="FIX THE FITZ"/>
    <s v="One of Australia's greatest theatres needs your help. Please help us refurnish, fit out and restore this legendary storytelling venue."/>
    <x v="3"/>
    <n v="11880"/>
    <x v="0"/>
    <s v="AU"/>
    <x v="2"/>
    <n v="1420178188"/>
    <n v="1418709388"/>
    <b v="0"/>
    <n v="95"/>
    <b v="1"/>
    <s v="theater"/>
    <x v="6"/>
    <d v="2015-01-02T05:56:28"/>
    <d v="2014-12-16T05:56:28"/>
    <n v="2014"/>
    <n v="119"/>
  </r>
  <r>
    <n v="3482"/>
    <s v="Old Trunk - Edinburgh 2014"/>
    <s v="Critically-acclaimed new-writing company Old Trunk make their Edinburgh debut alternating their two darkly comic plays."/>
    <x v="9"/>
    <n v="4150"/>
    <x v="0"/>
    <s v="GB"/>
    <x v="1"/>
    <n v="1404671466"/>
    <n v="1402079466"/>
    <b v="0"/>
    <n v="80"/>
    <b v="1"/>
    <s v="theater"/>
    <x v="6"/>
    <d v="2014-07-06T18:31:06"/>
    <d v="2014-06-06T18:31:06"/>
    <n v="2014"/>
    <n v="138"/>
  </r>
  <r>
    <n v="3483"/>
    <s v="The Faculty Lounge"/>
    <s v="Join 5 high school teachers in the lounge of every high school in America.  Hear what they never say in the classroom."/>
    <x v="295"/>
    <n v="5358"/>
    <x v="0"/>
    <s v="US"/>
    <x v="0"/>
    <n v="1404403381"/>
    <n v="1401811381"/>
    <b v="0"/>
    <n v="133"/>
    <b v="1"/>
    <s v="theater"/>
    <x v="6"/>
    <d v="2014-07-03T16:03:01"/>
    <d v="2014-06-03T16:03:01"/>
    <n v="2014"/>
    <n v="16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x v="0"/>
    <n v="1466014499"/>
    <n v="1463422499"/>
    <b v="0"/>
    <n v="44"/>
    <b v="1"/>
    <s v="theater"/>
    <x v="6"/>
    <d v="2016-06-15T18:14:59"/>
    <d v="2016-05-16T18:14:59"/>
    <n v="2016"/>
    <n v="11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x v="0"/>
    <n v="1454431080"/>
    <n v="1451839080"/>
    <b v="0"/>
    <n v="30"/>
    <b v="1"/>
    <s v="theater"/>
    <x v="6"/>
    <d v="2016-02-02T16:38:00"/>
    <d v="2016-01-03T16:38:00"/>
    <n v="2016"/>
    <n v="10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x v="0"/>
    <n v="1433314740"/>
    <n v="1430600401"/>
    <b v="0"/>
    <n v="56"/>
    <b v="1"/>
    <s v="theater"/>
    <x v="6"/>
    <d v="2015-06-03T06:59:00"/>
    <d v="2015-05-02T21:00:01"/>
    <n v="2015"/>
    <n v="155"/>
  </r>
  <r>
    <n v="3487"/>
    <s v="Jericho Creek"/>
    <s v="Jericho Creek is an original production by Fledgling Theatre Company which will be performed at The Cockpit Theatre in July 2015"/>
    <x v="13"/>
    <n v="2555"/>
    <x v="0"/>
    <s v="GB"/>
    <x v="1"/>
    <n v="1435185252"/>
    <n v="1432593252"/>
    <b v="0"/>
    <n v="66"/>
    <b v="1"/>
    <s v="theater"/>
    <x v="6"/>
    <d v="2015-06-24T22:34:12"/>
    <d v="2015-05-25T22:34:12"/>
    <n v="2015"/>
    <n v="128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x v="0"/>
    <n v="1429286400"/>
    <n v="1427221560"/>
    <b v="0"/>
    <n v="29"/>
    <b v="1"/>
    <s v="theater"/>
    <x v="6"/>
    <d v="2015-04-17T16:00:00"/>
    <d v="2015-03-24T18:26:00"/>
    <n v="2015"/>
    <n v="121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x v="1"/>
    <n v="1400965200"/>
    <n v="1398352531"/>
    <b v="0"/>
    <n v="72"/>
    <b v="1"/>
    <s v="theater"/>
    <x v="6"/>
    <d v="2014-05-24T21:00:00"/>
    <d v="2014-04-24T15:15:31"/>
    <n v="2014"/>
    <n v="11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x v="0"/>
    <n v="1460574924"/>
    <n v="1457982924"/>
    <b v="0"/>
    <n v="27"/>
    <b v="1"/>
    <s v="theater"/>
    <x v="6"/>
    <d v="2016-04-13T19:15:24"/>
    <d v="2016-03-14T19:15:24"/>
    <n v="2016"/>
    <n v="12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x v="0"/>
    <n v="1431928784"/>
    <n v="1430114384"/>
    <b v="0"/>
    <n v="10"/>
    <b v="1"/>
    <s v="theater"/>
    <x v="6"/>
    <d v="2015-05-18T05:59:44"/>
    <d v="2015-04-27T05:59:44"/>
    <n v="2015"/>
    <n v="158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x v="0"/>
    <n v="1445818397"/>
    <n v="1442794397"/>
    <b v="0"/>
    <n v="35"/>
    <b v="1"/>
    <s v="theater"/>
    <x v="6"/>
    <d v="2015-10-26T00:13:17"/>
    <d v="2015-09-21T00:13:17"/>
    <n v="2015"/>
    <n v="10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x v="0"/>
    <n v="1408252260"/>
    <n v="1406580436"/>
    <b v="0"/>
    <n v="29"/>
    <b v="1"/>
    <s v="theater"/>
    <x v="6"/>
    <d v="2014-08-17T05:11:00"/>
    <d v="2014-07-28T20:47:16"/>
    <n v="2014"/>
    <n v="1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x v="0"/>
    <n v="1480140000"/>
    <n v="1479186575"/>
    <b v="0"/>
    <n v="13"/>
    <b v="1"/>
    <s v="theater"/>
    <x v="6"/>
    <d v="2016-11-26T06:00:00"/>
    <d v="2016-11-15T05:09:35"/>
    <n v="2016"/>
    <n v="1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x v="5"/>
    <n v="1414862280"/>
    <n v="1412360309"/>
    <b v="0"/>
    <n v="72"/>
    <b v="1"/>
    <s v="theater"/>
    <x v="6"/>
    <d v="2014-11-01T17:18:00"/>
    <d v="2014-10-03T18:18:29"/>
    <n v="2014"/>
    <n v="107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x v="0"/>
    <n v="1473625166"/>
    <n v="1470169166"/>
    <b v="0"/>
    <n v="78"/>
    <b v="1"/>
    <s v="theater"/>
    <x v="6"/>
    <d v="2016-09-11T20:19:26"/>
    <d v="2016-08-02T20:19:26"/>
    <n v="2016"/>
    <n v="12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x v="0"/>
    <n v="1464904800"/>
    <n v="1463852904"/>
    <b v="0"/>
    <n v="49"/>
    <b v="1"/>
    <s v="theater"/>
    <x v="6"/>
    <d v="2016-06-02T22:00:00"/>
    <d v="2016-05-21T17:48:24"/>
    <n v="2016"/>
    <n v="109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x v="5"/>
    <n v="1464471840"/>
    <n v="1459309704"/>
    <b v="0"/>
    <n v="42"/>
    <b v="1"/>
    <s v="theater"/>
    <x v="6"/>
    <d v="2016-05-28T21:44:00"/>
    <d v="2016-03-30T03:48:24"/>
    <n v="2016"/>
    <n v="102"/>
  </r>
  <r>
    <n v="3499"/>
    <s v="Fefu and Her Friends"/>
    <s v="Figure 8 Troupe's debut performance! A stunning piece of theatre written by premier female playwright Maria Irene Fornes."/>
    <x v="13"/>
    <n v="2110"/>
    <x v="0"/>
    <s v="US"/>
    <x v="0"/>
    <n v="1435733940"/>
    <n v="1431046325"/>
    <b v="0"/>
    <n v="35"/>
    <b v="1"/>
    <s v="theater"/>
    <x v="6"/>
    <d v="2015-07-01T06:59:00"/>
    <d v="2015-05-08T00:52:05"/>
    <n v="2015"/>
    <n v="10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x v="0"/>
    <n v="1457326740"/>
    <n v="1455919438"/>
    <b v="0"/>
    <n v="42"/>
    <b v="1"/>
    <s v="theater"/>
    <x v="6"/>
    <d v="2016-03-07T04:59:00"/>
    <d v="2016-02-19T22:03:58"/>
    <n v="2016"/>
    <n v="106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x v="1"/>
    <n v="1441995595"/>
    <n v="1439835595"/>
    <b v="0"/>
    <n v="42"/>
    <b v="1"/>
    <s v="theater"/>
    <x v="6"/>
    <d v="2015-09-11T18:19:55"/>
    <d v="2015-08-17T18:19:55"/>
    <n v="2015"/>
    <n v="101"/>
  </r>
  <r>
    <n v="3502"/>
    <s v="Dickhead"/>
    <s v="Dickhead is a play about one man's struggle with the dicks in his head. If you want to know more stop being a twat and put out...please"/>
    <x v="23"/>
    <n v="4216"/>
    <x v="0"/>
    <s v="US"/>
    <x v="0"/>
    <n v="1458100740"/>
    <n v="1456862924"/>
    <b v="0"/>
    <n v="31"/>
    <b v="1"/>
    <s v="theater"/>
    <x v="6"/>
    <d v="2016-03-16T03:59:00"/>
    <d v="2016-03-01T20:08:44"/>
    <n v="2016"/>
    <n v="105"/>
  </r>
  <r>
    <n v="3503"/>
    <s v="Tarantella"/>
    <s v="A group of Sicilian immigrants in New York struggle to deal with conflict from both within the family and from without."/>
    <x v="30"/>
    <n v="2689"/>
    <x v="0"/>
    <s v="GB"/>
    <x v="1"/>
    <n v="1469359728"/>
    <n v="1466767728"/>
    <b v="0"/>
    <n v="38"/>
    <b v="1"/>
    <s v="theater"/>
    <x v="6"/>
    <d v="2016-07-24T11:28:48"/>
    <d v="2016-06-24T11:28:48"/>
    <n v="2016"/>
    <n v="10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x v="0"/>
    <n v="1447959491"/>
    <n v="1445363891"/>
    <b v="0"/>
    <n v="8"/>
    <b v="1"/>
    <s v="theater"/>
    <x v="6"/>
    <d v="2015-11-19T18:58:11"/>
    <d v="2015-10-20T17:58:11"/>
    <n v="2015"/>
    <n v="10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x v="0"/>
    <n v="1399953600"/>
    <n v="1398983245"/>
    <b v="0"/>
    <n v="39"/>
    <b v="1"/>
    <s v="theater"/>
    <x v="6"/>
    <d v="2014-05-13T04:00:00"/>
    <d v="2014-05-01T22:27:25"/>
    <n v="2014"/>
    <n v="104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x v="0"/>
    <n v="1408815440"/>
    <n v="1404927440"/>
    <b v="0"/>
    <n v="29"/>
    <b v="1"/>
    <s v="theater"/>
    <x v="6"/>
    <d v="2014-08-23T17:37:20"/>
    <d v="2014-07-09T17:37:20"/>
    <n v="2014"/>
    <n v="102"/>
  </r>
  <r>
    <n v="3507"/>
    <s v="The Chameleon Fools Theatre Troupe Project"/>
    <s v="Please help our troupe bring our first project from planning to reality! Join us on one exciting ride!"/>
    <x v="3"/>
    <n v="10440"/>
    <x v="0"/>
    <s v="US"/>
    <x v="0"/>
    <n v="1464732537"/>
    <n v="1462140537"/>
    <b v="0"/>
    <n v="72"/>
    <b v="1"/>
    <s v="theater"/>
    <x v="6"/>
    <d v="2016-05-31T22:08:57"/>
    <d v="2016-05-01T22:08:57"/>
    <n v="2016"/>
    <n v="104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x v="1"/>
    <n v="1462914000"/>
    <n v="1460914253"/>
    <b v="0"/>
    <n v="15"/>
    <b v="1"/>
    <s v="theater"/>
    <x v="6"/>
    <d v="2016-05-10T21:00:00"/>
    <d v="2016-04-17T17:30:53"/>
    <n v="2016"/>
    <n v="18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x v="0"/>
    <n v="1416545700"/>
    <n v="1415392666"/>
    <b v="0"/>
    <n v="33"/>
    <b v="1"/>
    <s v="theater"/>
    <x v="6"/>
    <d v="2014-11-21T04:55:00"/>
    <d v="2014-11-07T20:37:46"/>
    <n v="2014"/>
    <n v="10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x v="0"/>
    <n v="1404312846"/>
    <n v="1402584846"/>
    <b v="0"/>
    <n v="15"/>
    <b v="1"/>
    <s v="theater"/>
    <x v="6"/>
    <d v="2014-07-02T14:54:06"/>
    <d v="2014-06-12T14:54:06"/>
    <n v="2014"/>
    <n v="101"/>
  </r>
  <r>
    <n v="3511"/>
    <s v="Silent Planet"/>
    <s v="The world premiere of the first full-length play by Eve Leigh, at the intimate Finborough Theatre in London."/>
    <x v="15"/>
    <n v="1518"/>
    <x v="0"/>
    <s v="GB"/>
    <x v="1"/>
    <n v="1415385000"/>
    <n v="1413406695"/>
    <b v="0"/>
    <n v="19"/>
    <b v="1"/>
    <s v="theater"/>
    <x v="6"/>
    <d v="2014-11-07T18:30:00"/>
    <d v="2014-10-15T20:58:15"/>
    <n v="2014"/>
    <n v="101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x v="1"/>
    <n v="1429789992"/>
    <n v="1424609592"/>
    <b v="0"/>
    <n v="17"/>
    <b v="1"/>
    <s v="theater"/>
    <x v="6"/>
    <d v="2015-04-23T11:53:12"/>
    <d v="2015-02-22T12:53:12"/>
    <n v="2015"/>
    <n v="1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x v="0"/>
    <n v="1401857940"/>
    <n v="1400725112"/>
    <b v="0"/>
    <n v="44"/>
    <b v="1"/>
    <s v="theater"/>
    <x v="6"/>
    <d v="2014-06-04T04:59:00"/>
    <d v="2014-05-22T02:18:32"/>
    <n v="2014"/>
    <n v="118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x v="0"/>
    <n v="1422853140"/>
    <n v="1421439552"/>
    <b v="0"/>
    <n v="10"/>
    <b v="1"/>
    <s v="theater"/>
    <x v="6"/>
    <d v="2015-02-02T04:59:00"/>
    <d v="2015-01-16T20:19:12"/>
    <n v="2015"/>
    <n v="11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x v="0"/>
    <n v="1433097171"/>
    <n v="1430505171"/>
    <b v="0"/>
    <n v="46"/>
    <b v="1"/>
    <s v="theater"/>
    <x v="6"/>
    <d v="2015-05-31T18:32:51"/>
    <d v="2015-05-01T18:32:51"/>
    <n v="2015"/>
    <n v="1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x v="0"/>
    <n v="1410145200"/>
    <n v="1407197670"/>
    <b v="0"/>
    <n v="11"/>
    <b v="1"/>
    <s v="theater"/>
    <x v="6"/>
    <d v="2014-09-08T03:00:00"/>
    <d v="2014-08-05T00:14:30"/>
    <n v="2014"/>
    <n v="1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x v="1"/>
    <n v="1404471600"/>
    <n v="1401910634"/>
    <b v="0"/>
    <n v="13"/>
    <b v="1"/>
    <s v="theater"/>
    <x v="6"/>
    <d v="2014-07-04T11:00:00"/>
    <d v="2014-06-04T19:37:14"/>
    <n v="2014"/>
    <n v="1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x v="0"/>
    <n v="1412259660"/>
    <n v="1410461299"/>
    <b v="0"/>
    <n v="33"/>
    <b v="1"/>
    <s v="theater"/>
    <x v="6"/>
    <d v="2014-10-02T14:21:00"/>
    <d v="2014-09-11T18:48:19"/>
    <n v="2014"/>
    <n v="110"/>
  </r>
  <r>
    <n v="3519"/>
    <s v="Bookstory"/>
    <s v="Bookstory is a tiny puppet musical with some very big ideas that tells the story of the story in the digital age"/>
    <x v="13"/>
    <n v="2027"/>
    <x v="0"/>
    <s v="GB"/>
    <x v="1"/>
    <n v="1425478950"/>
    <n v="1422886950"/>
    <b v="0"/>
    <n v="28"/>
    <b v="1"/>
    <s v="theater"/>
    <x v="6"/>
    <d v="2015-03-04T14:22:30"/>
    <d v="2015-02-02T14:22:30"/>
    <n v="2015"/>
    <n v="101"/>
  </r>
  <r>
    <n v="3520"/>
    <s v="Protocols"/>
    <s v="Help us to bring &quot;Protocols&quot; at the 2015 Camden Fringe. The most controversial play of the year."/>
    <x v="13"/>
    <n v="2015"/>
    <x v="0"/>
    <s v="GB"/>
    <x v="1"/>
    <n v="1441547220"/>
    <n v="1439322412"/>
    <b v="0"/>
    <n v="21"/>
    <b v="1"/>
    <s v="theater"/>
    <x v="6"/>
    <d v="2015-09-06T13:47:00"/>
    <d v="2015-08-11T19:46:52"/>
    <n v="2015"/>
    <n v="101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x v="0"/>
    <n v="1411980020"/>
    <n v="1409388020"/>
    <b v="0"/>
    <n v="13"/>
    <b v="1"/>
    <s v="theater"/>
    <x v="6"/>
    <d v="2014-09-29T08:40:20"/>
    <d v="2014-08-30T08:40:20"/>
    <n v="2014"/>
    <n v="16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x v="1"/>
    <n v="1442311560"/>
    <n v="1439924246"/>
    <b v="0"/>
    <n v="34"/>
    <b v="1"/>
    <s v="theater"/>
    <x v="6"/>
    <d v="2015-09-15T10:06:00"/>
    <d v="2015-08-18T18:57:26"/>
    <n v="2015"/>
    <n v="100"/>
  </r>
  <r>
    <n v="3523"/>
    <s v="Magnificence"/>
    <s v="An old play about our world. Set in 1970s England, Magnificence is a gut-wrenching story of radicalisation, idealism and pity."/>
    <x v="23"/>
    <n v="4546"/>
    <x v="0"/>
    <s v="GB"/>
    <x v="1"/>
    <n v="1474844400"/>
    <n v="1469871148"/>
    <b v="0"/>
    <n v="80"/>
    <b v="1"/>
    <s v="theater"/>
    <x v="6"/>
    <d v="2016-09-25T23:00:00"/>
    <d v="2016-07-30T09:32:28"/>
    <n v="2016"/>
    <n v="114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x v="0"/>
    <n v="1410580800"/>
    <n v="1409336373"/>
    <b v="0"/>
    <n v="74"/>
    <b v="1"/>
    <s v="theater"/>
    <x v="6"/>
    <d v="2014-09-13T04:00:00"/>
    <d v="2014-08-29T18:19:33"/>
    <n v="2014"/>
    <n v="10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x v="0"/>
    <n v="1439136000"/>
    <n v="1438188106"/>
    <b v="0"/>
    <n v="7"/>
    <b v="1"/>
    <s v="theater"/>
    <x v="6"/>
    <d v="2015-08-09T16:00:00"/>
    <d v="2015-07-29T16:41:46"/>
    <n v="2015"/>
    <n v="106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x v="0"/>
    <n v="1461823140"/>
    <n v="1459411371"/>
    <b v="0"/>
    <n v="34"/>
    <b v="1"/>
    <s v="theater"/>
    <x v="6"/>
    <d v="2016-04-28T05:59:00"/>
    <d v="2016-03-31T08:02:51"/>
    <n v="2016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x v="0"/>
    <n v="1436587140"/>
    <n v="1434069205"/>
    <b v="0"/>
    <n v="86"/>
    <b v="1"/>
    <s v="theater"/>
    <x v="6"/>
    <d v="2015-07-11T03:59:00"/>
    <d v="2015-06-12T00:33:25"/>
    <n v="2015"/>
    <n v="11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x v="1"/>
    <n v="1484740918"/>
    <n v="1483012918"/>
    <b v="0"/>
    <n v="37"/>
    <b v="1"/>
    <s v="theater"/>
    <x v="6"/>
    <d v="2017-01-18T12:01:58"/>
    <d v="2016-12-29T12:01:58"/>
    <n v="2016"/>
    <n v="10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x v="0"/>
    <n v="1436749200"/>
    <n v="1434997018"/>
    <b v="0"/>
    <n v="18"/>
    <b v="1"/>
    <s v="theater"/>
    <x v="6"/>
    <d v="2015-07-13T01:00:00"/>
    <d v="2015-06-22T18:16:58"/>
    <n v="2015"/>
    <n v="132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x v="1"/>
    <n v="1460318400"/>
    <n v="1457881057"/>
    <b v="0"/>
    <n v="22"/>
    <b v="1"/>
    <s v="theater"/>
    <x v="6"/>
    <d v="2016-04-10T20:00:00"/>
    <d v="2016-03-13T14:57:37"/>
    <n v="2016"/>
    <n v="100"/>
  </r>
  <r>
    <n v="3531"/>
    <s v="The Reinvention of Lily Johnson"/>
    <s v="A political comedy for a crazy election year"/>
    <x v="28"/>
    <n v="1280"/>
    <x v="0"/>
    <s v="US"/>
    <x v="0"/>
    <n v="1467301334"/>
    <n v="1464709334"/>
    <b v="0"/>
    <n v="26"/>
    <b v="1"/>
    <s v="theater"/>
    <x v="6"/>
    <d v="2016-06-30T15:42:14"/>
    <d v="2016-05-31T15:42:14"/>
    <n v="2016"/>
    <n v="12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x v="0"/>
    <n v="1411012740"/>
    <n v="1409667827"/>
    <b v="0"/>
    <n v="27"/>
    <b v="1"/>
    <s v="theater"/>
    <x v="6"/>
    <d v="2014-09-18T03:59:00"/>
    <d v="2014-09-02T14:23:47"/>
    <n v="2014"/>
    <n v="1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x v="0"/>
    <n v="1447269367"/>
    <n v="1444673767"/>
    <b v="0"/>
    <n v="8"/>
    <b v="1"/>
    <s v="theater"/>
    <x v="6"/>
    <d v="2015-11-11T19:16:07"/>
    <d v="2015-10-12T18:16:07"/>
    <n v="2015"/>
    <n v="126"/>
  </r>
  <r>
    <n v="3534"/>
    <s v="Night of Ashes"/>
    <s v="A Theatrical Prequel to Hell's Rebels, the current Pathfinder Adventure Path from Paizo Publishing"/>
    <x v="10"/>
    <n v="7810"/>
    <x v="0"/>
    <s v="US"/>
    <x v="0"/>
    <n v="1443711623"/>
    <n v="1440687623"/>
    <b v="0"/>
    <n v="204"/>
    <b v="1"/>
    <s v="theater"/>
    <x v="6"/>
    <d v="2015-10-01T15:00:23"/>
    <d v="2015-08-27T15:00:23"/>
    <n v="2015"/>
    <n v="156"/>
  </r>
  <r>
    <n v="3535"/>
    <s v="Twelve Angry Women"/>
    <s v="On the 60th anniversary of Twelve Angry Men, 12 female writers create 12 short pieces about what makes them angry."/>
    <x v="13"/>
    <n v="2063"/>
    <x v="0"/>
    <s v="GB"/>
    <x v="1"/>
    <n v="1443808800"/>
    <n v="1441120910"/>
    <b v="0"/>
    <n v="46"/>
    <b v="1"/>
    <s v="theater"/>
    <x v="6"/>
    <d v="2015-10-02T18:00:00"/>
    <d v="2015-09-01T15:21:50"/>
    <n v="2015"/>
    <n v="103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x v="1"/>
    <n v="1450612740"/>
    <n v="1448040425"/>
    <b v="0"/>
    <n v="17"/>
    <b v="1"/>
    <s v="theater"/>
    <x v="6"/>
    <d v="2015-12-20T11:59:00"/>
    <d v="2015-11-20T17:27:05"/>
    <n v="2015"/>
    <n v="153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x v="5"/>
    <n v="1416211140"/>
    <n v="1413016216"/>
    <b v="0"/>
    <n v="28"/>
    <b v="1"/>
    <s v="theater"/>
    <x v="6"/>
    <d v="2014-11-17T07:59:00"/>
    <d v="2014-10-11T08:30:16"/>
    <n v="2014"/>
    <n v="18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x v="1"/>
    <n v="1471428340"/>
    <n v="1469009140"/>
    <b v="0"/>
    <n v="83"/>
    <b v="1"/>
    <s v="theater"/>
    <x v="6"/>
    <d v="2016-08-17T10:05:40"/>
    <d v="2016-07-20T10:05:40"/>
    <n v="2016"/>
    <n v="128"/>
  </r>
  <r>
    <n v="3539"/>
    <s v="Chokehold"/>
    <s v="A searing new play that takes  an unflinching look at the terrible costs of police shootings in the African American community."/>
    <x v="20"/>
    <n v="718"/>
    <x v="0"/>
    <s v="US"/>
    <x v="0"/>
    <n v="1473358122"/>
    <n v="1471543722"/>
    <b v="0"/>
    <n v="13"/>
    <b v="1"/>
    <s v="theater"/>
    <x v="6"/>
    <d v="2016-09-08T18:08:42"/>
    <d v="2016-08-18T18:08:42"/>
    <n v="2016"/>
    <n v="12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x v="1"/>
    <n v="1466899491"/>
    <n v="1464307491"/>
    <b v="0"/>
    <n v="8"/>
    <b v="1"/>
    <s v="theater"/>
    <x v="6"/>
    <d v="2016-06-26T00:04:51"/>
    <d v="2016-05-27T00:04:51"/>
    <n v="2016"/>
    <n v="123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x v="1"/>
    <n v="1441042275"/>
    <n v="1438882275"/>
    <b v="0"/>
    <n v="32"/>
    <b v="1"/>
    <s v="theater"/>
    <x v="6"/>
    <d v="2015-08-31T17:31:15"/>
    <d v="2015-08-06T17:31:15"/>
    <n v="2015"/>
    <n v="105"/>
  </r>
  <r>
    <n v="3542"/>
    <s v="Gifts of War"/>
    <s v="Ancient Greece. Giddy, champagne soaked debauchery celebrating the Trojan War's end leads to a shocking and deadly surprise."/>
    <x v="62"/>
    <n v="5623"/>
    <x v="0"/>
    <s v="US"/>
    <x v="0"/>
    <n v="1410099822"/>
    <n v="1404915822"/>
    <b v="0"/>
    <n v="85"/>
    <b v="1"/>
    <s v="theater"/>
    <x v="6"/>
    <d v="2014-09-07T14:23:42"/>
    <d v="2014-07-09T14:23:42"/>
    <n v="2014"/>
    <n v="10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x v="3"/>
    <n v="1435255659"/>
    <n v="1432663659"/>
    <b v="0"/>
    <n v="29"/>
    <b v="1"/>
    <s v="theater"/>
    <x v="6"/>
    <d v="2015-06-25T18:07:39"/>
    <d v="2015-05-26T18:07:39"/>
    <n v="2015"/>
    <n v="105"/>
  </r>
  <r>
    <n v="3544"/>
    <s v="Gruoch, or Lady Macbeth"/>
    <s v="Death &amp; Pretzels presents the world premiere of Paul Pasulka's Gruoch, or Lady Macbeth"/>
    <x v="30"/>
    <n v="2500"/>
    <x v="0"/>
    <s v="US"/>
    <x v="0"/>
    <n v="1425758257"/>
    <n v="1423166257"/>
    <b v="0"/>
    <n v="24"/>
    <b v="1"/>
    <s v="theater"/>
    <x v="6"/>
    <d v="2015-03-07T19:57:37"/>
    <d v="2015-02-05T19:57:37"/>
    <n v="2015"/>
    <n v="10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x v="0"/>
    <n v="1428780159"/>
    <n v="1426188159"/>
    <b v="0"/>
    <n v="8"/>
    <b v="1"/>
    <s v="theater"/>
    <x v="6"/>
    <d v="2015-04-11T19:22:39"/>
    <d v="2015-03-12T19:22:39"/>
    <n v="2015"/>
    <n v="10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x v="0"/>
    <n v="1427860740"/>
    <n v="1426002684"/>
    <b v="0"/>
    <n v="19"/>
    <b v="1"/>
    <s v="theater"/>
    <x v="6"/>
    <d v="2015-04-01T03:59:00"/>
    <d v="2015-03-10T15:51:24"/>
    <n v="2015"/>
    <n v="10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x v="0"/>
    <n v="1463198340"/>
    <n v="1461117201"/>
    <b v="0"/>
    <n v="336"/>
    <b v="1"/>
    <s v="theater"/>
    <x v="6"/>
    <d v="2016-05-14T03:59:00"/>
    <d v="2016-04-20T01:53:21"/>
    <n v="2016"/>
    <n v="114"/>
  </r>
  <r>
    <n v="3548"/>
    <s v="THE UNDERSTUDY @ WORKING STAGE"/>
    <s v="We're putting together a production of THE UNDERSTUDY by Theresa Rebeck and hope you'll help us share this story."/>
    <x v="190"/>
    <n v="2140"/>
    <x v="0"/>
    <s v="US"/>
    <x v="0"/>
    <n v="1457139600"/>
    <n v="1455230214"/>
    <b v="0"/>
    <n v="13"/>
    <b v="1"/>
    <s v="theater"/>
    <x v="6"/>
    <d v="2016-03-05T01:00:00"/>
    <d v="2016-02-11T22:36:54"/>
    <n v="2016"/>
    <n v="102"/>
  </r>
  <r>
    <n v="3549"/>
    <s v="The Munitionettes"/>
    <s v="Help us bring to life tales of hardship, danger and community of extraordinary women working in WW1 munitions factories."/>
    <x v="28"/>
    <n v="1020"/>
    <x v="0"/>
    <s v="GB"/>
    <x v="1"/>
    <n v="1441358873"/>
    <n v="1438939673"/>
    <b v="0"/>
    <n v="42"/>
    <b v="1"/>
    <s v="theater"/>
    <x v="6"/>
    <d v="2015-09-04T09:27:53"/>
    <d v="2015-08-07T09:27:53"/>
    <n v="2015"/>
    <n v="102"/>
  </r>
  <r>
    <n v="3550"/>
    <s v="MOONFACE"/>
    <s v="MOONFACE explores the formative f***k-ups of adolescence. Fresh, incisive new writing. Monologue, movement and striking naturalism."/>
    <x v="30"/>
    <n v="2620"/>
    <x v="0"/>
    <s v="GB"/>
    <x v="1"/>
    <n v="1462224398"/>
    <n v="1459632398"/>
    <b v="0"/>
    <n v="64"/>
    <b v="1"/>
    <s v="theater"/>
    <x v="6"/>
    <d v="2016-05-02T21:26:38"/>
    <d v="2016-04-02T21:26:38"/>
    <n v="2016"/>
    <n v="105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x v="0"/>
    <n v="1400796420"/>
    <n v="1398342170"/>
    <b v="0"/>
    <n v="25"/>
    <b v="1"/>
    <s v="theater"/>
    <x v="6"/>
    <d v="2014-05-22T22:07:00"/>
    <d v="2014-04-24T12:22:50"/>
    <n v="2014"/>
    <n v="102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x v="1"/>
    <n v="1403964324"/>
    <n v="1401372324"/>
    <b v="0"/>
    <n v="20"/>
    <b v="1"/>
    <s v="theater"/>
    <x v="6"/>
    <d v="2014-06-28T14:05:24"/>
    <d v="2014-05-29T14:05:24"/>
    <n v="2014"/>
    <n v="100"/>
  </r>
  <r>
    <n v="3553"/>
    <s v="Coming Home"/>
    <s v="Professional actors bring to life the true stories of 5 African-Americans struggling with mental health and their search for healing."/>
    <x v="62"/>
    <n v="5845"/>
    <x v="0"/>
    <s v="US"/>
    <x v="0"/>
    <n v="1439337600"/>
    <n v="1436575280"/>
    <b v="0"/>
    <n v="104"/>
    <b v="1"/>
    <s v="theater"/>
    <x v="6"/>
    <d v="2015-08-12T00:00:00"/>
    <d v="2015-07-11T00:41:20"/>
    <n v="2015"/>
    <n v="106"/>
  </r>
  <r>
    <n v="3554"/>
    <s v="MASKS: Off-Broadway Debut"/>
    <s v="MASKS is a dramedy dealing with what it means to be alive, the reliability of identity, and what it means to suffer."/>
    <x v="10"/>
    <n v="5671.11"/>
    <x v="0"/>
    <s v="US"/>
    <x v="0"/>
    <n v="1423674000"/>
    <n v="1421025159"/>
    <b v="0"/>
    <n v="53"/>
    <b v="1"/>
    <s v="theater"/>
    <x v="6"/>
    <d v="2015-02-11T17:00:00"/>
    <d v="2015-01-12T01:12:39"/>
    <n v="2015"/>
    <n v="113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x v="3"/>
    <n v="1479382594"/>
    <n v="1476786994"/>
    <b v="0"/>
    <n v="14"/>
    <b v="1"/>
    <s v="theater"/>
    <x v="6"/>
    <d v="2016-11-17T11:36:34"/>
    <d v="2016-10-18T10:36:34"/>
    <n v="2016"/>
    <n v="100"/>
  </r>
  <r>
    <n v="3556"/>
    <s v="Immortal"/>
    <s v="'Immortal', a play about five English Air Bombers in WW2, is an exciting first project for the brand new Production Company, GreanTea."/>
    <x v="41"/>
    <n v="2210"/>
    <x v="0"/>
    <s v="GB"/>
    <x v="1"/>
    <n v="1408289724"/>
    <n v="1403105724"/>
    <b v="0"/>
    <n v="20"/>
    <b v="1"/>
    <s v="theater"/>
    <x v="6"/>
    <d v="2014-08-17T15:35:24"/>
    <d v="2014-06-18T15:35:24"/>
    <n v="2014"/>
    <n v="10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x v="0"/>
    <n v="1399271911"/>
    <n v="1396334311"/>
    <b v="0"/>
    <n v="558"/>
    <b v="1"/>
    <s v="theater"/>
    <x v="6"/>
    <d v="2014-05-05T06:38:31"/>
    <d v="2014-04-01T06:38:31"/>
    <n v="2014"/>
    <n v="10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x v="1"/>
    <n v="1435352400"/>
    <n v="1431718575"/>
    <b v="0"/>
    <n v="22"/>
    <b v="1"/>
    <s v="theater"/>
    <x v="6"/>
    <d v="2015-06-26T21:00:00"/>
    <d v="2015-05-15T19:36:15"/>
    <n v="2015"/>
    <n v="1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x v="2"/>
    <n v="1438333080"/>
    <n v="1436408308"/>
    <b v="0"/>
    <n v="24"/>
    <b v="1"/>
    <s v="theater"/>
    <x v="6"/>
    <d v="2015-07-31T08:58:00"/>
    <d v="2015-07-09T02:18:28"/>
    <n v="2015"/>
    <n v="104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x v="5"/>
    <n v="1432694700"/>
    <n v="1429651266"/>
    <b v="0"/>
    <n v="74"/>
    <b v="1"/>
    <s v="theater"/>
    <x v="6"/>
    <d v="2015-05-27T02:45:00"/>
    <d v="2015-04-21T21:21:06"/>
    <n v="2015"/>
    <n v="108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x v="0"/>
    <n v="1438799760"/>
    <n v="1437236378"/>
    <b v="0"/>
    <n v="54"/>
    <b v="1"/>
    <s v="theater"/>
    <x v="6"/>
    <d v="2015-08-05T18:36:00"/>
    <d v="2015-07-18T16:19:38"/>
    <n v="2015"/>
    <n v="102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x v="1"/>
    <n v="1457906400"/>
    <n v="1457115427"/>
    <b v="0"/>
    <n v="31"/>
    <b v="1"/>
    <s v="theater"/>
    <x v="6"/>
    <d v="2016-03-13T22:00:00"/>
    <d v="2016-03-04T18:17:07"/>
    <n v="2016"/>
    <n v="149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x v="1"/>
    <n v="1470078000"/>
    <n v="1467648456"/>
    <b v="0"/>
    <n v="25"/>
    <b v="1"/>
    <s v="theater"/>
    <x v="6"/>
    <d v="2016-08-01T19:00:00"/>
    <d v="2016-07-04T16:07:36"/>
    <n v="2016"/>
    <n v="105"/>
  </r>
  <r>
    <n v="3564"/>
    <s v="The Pillowman Aberdeen"/>
    <s v="Multi Award-Winng play THE PILLOWMAN coming to the Arts Centre Theatre, Aberdeen"/>
    <x v="28"/>
    <n v="1005"/>
    <x v="0"/>
    <s v="GB"/>
    <x v="1"/>
    <n v="1444060800"/>
    <n v="1440082649"/>
    <b v="0"/>
    <n v="17"/>
    <b v="1"/>
    <s v="theater"/>
    <x v="6"/>
    <d v="2015-10-05T16:00:00"/>
    <d v="2015-08-20T14:57:29"/>
    <n v="2015"/>
    <n v="101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x v="0"/>
    <n v="1420048208"/>
    <n v="1417456208"/>
    <b v="0"/>
    <n v="12"/>
    <b v="1"/>
    <s v="theater"/>
    <x v="6"/>
    <d v="2014-12-31T17:50:08"/>
    <d v="2014-12-01T17:50:08"/>
    <n v="2014"/>
    <n v="13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x v="1"/>
    <n v="1422015083"/>
    <n v="1419423083"/>
    <b v="0"/>
    <n v="38"/>
    <b v="1"/>
    <s v="theater"/>
    <x v="6"/>
    <d v="2015-01-23T12:11:23"/>
    <d v="2014-12-24T12:11:23"/>
    <n v="2014"/>
    <n v="105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x v="1"/>
    <n v="1433964444"/>
    <n v="1431372444"/>
    <b v="0"/>
    <n v="41"/>
    <b v="1"/>
    <s v="theater"/>
    <x v="6"/>
    <d v="2015-06-10T19:27:24"/>
    <d v="2015-05-11T19:27:24"/>
    <n v="2015"/>
    <n v="109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x v="0"/>
    <n v="1410975994"/>
    <n v="1408383994"/>
    <b v="0"/>
    <n v="19"/>
    <b v="1"/>
    <s v="theater"/>
    <x v="6"/>
    <d v="2014-09-17T17:46:34"/>
    <d v="2014-08-18T17:46:34"/>
    <n v="2014"/>
    <n v="111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x v="0"/>
    <n v="1420734696"/>
    <n v="1418142696"/>
    <b v="0"/>
    <n v="41"/>
    <b v="1"/>
    <s v="theater"/>
    <x v="6"/>
    <d v="2015-01-08T16:31:36"/>
    <d v="2014-12-09T16:31:36"/>
    <n v="2014"/>
    <n v="100"/>
  </r>
  <r>
    <n v="3570"/>
    <s v="The Lower Depths"/>
    <s v="Theatre Machine presents an all-new adaptation of Maxim Gorky's classic of Russian theatre, The Lower Depths."/>
    <x v="13"/>
    <n v="2287"/>
    <x v="0"/>
    <s v="US"/>
    <x v="0"/>
    <n v="1420009200"/>
    <n v="1417593483"/>
    <b v="0"/>
    <n v="26"/>
    <b v="1"/>
    <s v="theater"/>
    <x v="6"/>
    <d v="2014-12-31T07:00:00"/>
    <d v="2014-12-03T07:58:03"/>
    <n v="2014"/>
    <n v="114"/>
  </r>
  <r>
    <n v="3571"/>
    <s v="Cans at Theatre503"/>
    <s v="Support Kuleshovâ€™s first full length production; help to build the set and bring a fierce and important new play to life"/>
    <x v="15"/>
    <n v="1831"/>
    <x v="0"/>
    <s v="GB"/>
    <x v="1"/>
    <n v="1414701413"/>
    <n v="1412109413"/>
    <b v="0"/>
    <n v="25"/>
    <b v="1"/>
    <s v="theater"/>
    <x v="6"/>
    <d v="2014-10-30T20:36:53"/>
    <d v="2014-09-30T20:36:53"/>
    <n v="2014"/>
    <n v="122"/>
  </r>
  <r>
    <n v="3572"/>
    <s v="Monster"/>
    <s v="A darkly comic one woman show by Abram Rooney as part of The Camden Fringe 2015."/>
    <x v="2"/>
    <n v="500"/>
    <x v="0"/>
    <s v="GB"/>
    <x v="1"/>
    <n v="1434894082"/>
    <n v="1432302082"/>
    <b v="0"/>
    <n v="9"/>
    <b v="1"/>
    <s v="theater"/>
    <x v="6"/>
    <d v="2015-06-21T13:41:22"/>
    <d v="2015-05-22T13:41:22"/>
    <n v="2015"/>
    <n v="100"/>
  </r>
  <r>
    <n v="3573"/>
    <s v="Licensed To Ill"/>
    <s v="London based theatre makers collaborating to create a new show about the history of HipHop."/>
    <x v="9"/>
    <n v="3084"/>
    <x v="0"/>
    <s v="GB"/>
    <x v="1"/>
    <n v="1415440846"/>
    <n v="1412845246"/>
    <b v="0"/>
    <n v="78"/>
    <b v="1"/>
    <s v="theater"/>
    <x v="6"/>
    <d v="2014-11-08T10:00:46"/>
    <d v="2014-10-09T09:00:46"/>
    <n v="2014"/>
    <n v="10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x v="0"/>
    <n v="1415921848"/>
    <n v="1413326248"/>
    <b v="0"/>
    <n v="45"/>
    <b v="1"/>
    <s v="theater"/>
    <x v="6"/>
    <d v="2014-11-13T23:37:28"/>
    <d v="2014-10-14T22:37:28"/>
    <n v="2014"/>
    <n v="10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x v="0"/>
    <n v="1470887940"/>
    <n v="1468176527"/>
    <b v="0"/>
    <n v="102"/>
    <b v="1"/>
    <s v="theater"/>
    <x v="6"/>
    <d v="2016-08-11T03:59:00"/>
    <d v="2016-07-10T18:48:47"/>
    <n v="2016"/>
    <n v="10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x v="0"/>
    <n v="1480947054"/>
    <n v="1475759454"/>
    <b v="0"/>
    <n v="5"/>
    <b v="1"/>
    <s v="theater"/>
    <x v="6"/>
    <d v="2016-12-05T14:10:54"/>
    <d v="2016-10-06T13:10:54"/>
    <n v="2016"/>
    <n v="10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x v="0"/>
    <n v="1430029680"/>
    <n v="1427741583"/>
    <b v="0"/>
    <n v="27"/>
    <b v="1"/>
    <s v="theater"/>
    <x v="6"/>
    <d v="2015-04-26T06:28:00"/>
    <d v="2015-03-30T18:53:03"/>
    <n v="2015"/>
    <n v="130"/>
  </r>
  <r>
    <n v="3578"/>
    <s v="Home"/>
    <s v="An unsparing, slightly surreal look at the effects of the private rented sector on two young women. Based on real events."/>
    <x v="15"/>
    <n v="1500.2"/>
    <x v="0"/>
    <s v="GB"/>
    <x v="1"/>
    <n v="1462037777"/>
    <n v="1459445777"/>
    <b v="0"/>
    <n v="37"/>
    <b v="1"/>
    <s v="theater"/>
    <x v="6"/>
    <d v="2016-04-30T17:36:17"/>
    <d v="2016-03-31T17:36:17"/>
    <n v="2016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x v="1"/>
    <n v="1459444656"/>
    <n v="1456856256"/>
    <b v="0"/>
    <n v="14"/>
    <b v="1"/>
    <s v="theater"/>
    <x v="6"/>
    <d v="2016-03-31T17:17:36"/>
    <d v="2016-03-01T18:17:36"/>
    <n v="2016"/>
    <n v="100"/>
  </r>
  <r>
    <n v="3580"/>
    <s v="Annabel Lost"/>
    <s v="Annabel Lost combines visual art and performance poetry to tell the story of two orphaned refugees, Quetzal and Rhime."/>
    <x v="42"/>
    <n v="1025"/>
    <x v="0"/>
    <s v="US"/>
    <x v="0"/>
    <n v="1425185940"/>
    <n v="1421900022"/>
    <b v="0"/>
    <n v="27"/>
    <b v="1"/>
    <s v="theater"/>
    <x v="6"/>
    <d v="2015-03-01T04:59:00"/>
    <d v="2015-01-22T04:13:42"/>
    <n v="2015"/>
    <n v="114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x v="1"/>
    <n v="1406719110"/>
    <n v="1405509510"/>
    <b v="0"/>
    <n v="45"/>
    <b v="1"/>
    <s v="theater"/>
    <x v="6"/>
    <d v="2014-07-30T11:18:30"/>
    <d v="2014-07-16T11:18:30"/>
    <n v="2014"/>
    <n v="100"/>
  </r>
  <r>
    <n v="3582"/>
    <s v="REALLY REALLY"/>
    <s v="A contemporary American play touching on the scorching realities of growing up in the Millennial generation."/>
    <x v="28"/>
    <n v="2870"/>
    <x v="0"/>
    <s v="US"/>
    <x v="0"/>
    <n v="1459822682"/>
    <n v="1458613082"/>
    <b v="0"/>
    <n v="49"/>
    <b v="1"/>
    <s v="theater"/>
    <x v="6"/>
    <d v="2016-04-05T02:18:02"/>
    <d v="2016-03-22T02:18:02"/>
    <n v="2016"/>
    <n v="287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x v="0"/>
    <n v="1460970805"/>
    <n v="1455790405"/>
    <b v="0"/>
    <n v="24"/>
    <b v="1"/>
    <s v="theater"/>
    <x v="6"/>
    <d v="2016-04-18T09:13:25"/>
    <d v="2016-02-18T10:13:25"/>
    <n v="2016"/>
    <n v="10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x v="1"/>
    <n v="1436772944"/>
    <n v="1434180944"/>
    <b v="0"/>
    <n v="112"/>
    <b v="1"/>
    <s v="theater"/>
    <x v="6"/>
    <d v="2015-07-13T07:35:44"/>
    <d v="2015-06-13T07:35:44"/>
    <n v="2015"/>
    <n v="116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x v="0"/>
    <n v="1419181890"/>
    <n v="1416589890"/>
    <b v="0"/>
    <n v="23"/>
    <b v="1"/>
    <s v="theater"/>
    <x v="6"/>
    <d v="2014-12-21T17:11:30"/>
    <d v="2014-11-21T17:11:30"/>
    <n v="2014"/>
    <n v="119"/>
  </r>
  <r>
    <n v="3586"/>
    <s v="Actors &amp; Musicians who are Blind or Autistic"/>
    <s v="See Theatre In A New Light"/>
    <x v="51"/>
    <n v="8207"/>
    <x v="0"/>
    <s v="US"/>
    <x v="0"/>
    <n v="1474649070"/>
    <n v="1469465070"/>
    <b v="0"/>
    <n v="54"/>
    <b v="1"/>
    <s v="theater"/>
    <x v="6"/>
    <d v="2016-09-23T16:44:30"/>
    <d v="2016-07-25T16:44:30"/>
    <n v="2016"/>
    <n v="109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x v="1"/>
    <n v="1467054000"/>
    <n v="1463144254"/>
    <b v="0"/>
    <n v="28"/>
    <b v="1"/>
    <s v="theater"/>
    <x v="6"/>
    <d v="2016-06-27T19:00:00"/>
    <d v="2016-05-13T12:57:34"/>
    <n v="2016"/>
    <n v="127"/>
  </r>
  <r>
    <n v="3588"/>
    <s v="MENTAL Play short-tour 2015!"/>
    <s v="Touring the fast-paced, playful and poignant story of three twenty-somethings in a mental-health support group."/>
    <x v="48"/>
    <n v="201"/>
    <x v="0"/>
    <s v="GB"/>
    <x v="1"/>
    <n v="1430348400"/>
    <n v="1428436410"/>
    <b v="0"/>
    <n v="11"/>
    <b v="1"/>
    <s v="theater"/>
    <x v="6"/>
    <d v="2015-04-29T23:00:00"/>
    <d v="2015-04-07T19:53:30"/>
    <n v="2015"/>
    <n v="101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x v="0"/>
    <n v="1432654347"/>
    <n v="1430494347"/>
    <b v="0"/>
    <n v="62"/>
    <b v="1"/>
    <s v="theater"/>
    <x v="6"/>
    <d v="2015-05-26T15:32:27"/>
    <d v="2015-05-01T15:32:27"/>
    <n v="2015"/>
    <n v="128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x v="1"/>
    <n v="1413792034"/>
    <n v="1411200034"/>
    <b v="0"/>
    <n v="73"/>
    <b v="1"/>
    <s v="theater"/>
    <x v="6"/>
    <d v="2014-10-20T08:00:34"/>
    <d v="2014-09-20T08:00:34"/>
    <n v="2014"/>
    <n v="10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x v="0"/>
    <n v="1422075540"/>
    <n v="1419979544"/>
    <b v="0"/>
    <n v="18"/>
    <b v="1"/>
    <s v="theater"/>
    <x v="6"/>
    <d v="2015-01-24T04:59:00"/>
    <d v="2014-12-30T22:45:44"/>
    <n v="2014"/>
    <n v="175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x v="0"/>
    <n v="1423630740"/>
    <n v="1418673307"/>
    <b v="0"/>
    <n v="35"/>
    <b v="1"/>
    <s v="theater"/>
    <x v="6"/>
    <d v="2015-02-11T04:59:00"/>
    <d v="2014-12-15T19:55:07"/>
    <n v="2014"/>
    <n v="12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x v="0"/>
    <n v="1420489560"/>
    <n v="1417469639"/>
    <b v="0"/>
    <n v="43"/>
    <b v="1"/>
    <s v="theater"/>
    <x v="6"/>
    <d v="2015-01-05T20:26:00"/>
    <d v="2014-12-01T21:33:59"/>
    <n v="2014"/>
    <n v="111"/>
  </r>
  <r>
    <n v="3594"/>
    <s v="HEDDA"/>
    <s v="An adaptation that realizes the internal struggle of Ibsenâ€™s most renowned protagonist as she traverses a claustrophobic social world"/>
    <x v="183"/>
    <n v="2015"/>
    <x v="0"/>
    <s v="US"/>
    <x v="0"/>
    <n v="1472952982"/>
    <n v="1470792982"/>
    <b v="0"/>
    <n v="36"/>
    <b v="1"/>
    <s v="theater"/>
    <x v="6"/>
    <d v="2016-09-04T01:36:22"/>
    <d v="2016-08-10T01:36:22"/>
    <n v="2016"/>
    <n v="126"/>
  </r>
  <r>
    <n v="3595"/>
    <s v="The Flu Season"/>
    <s v="A new theatre company staging Will Eno's The Flu Season in Seattle"/>
    <x v="27"/>
    <n v="3081"/>
    <x v="0"/>
    <s v="US"/>
    <x v="0"/>
    <n v="1426229940"/>
    <n v="1423959123"/>
    <b v="0"/>
    <n v="62"/>
    <b v="1"/>
    <s v="theater"/>
    <x v="6"/>
    <d v="2015-03-13T06:59:00"/>
    <d v="2015-02-15T00:12:03"/>
    <n v="2015"/>
    <n v="119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x v="5"/>
    <n v="1409072982"/>
    <n v="1407258582"/>
    <b v="0"/>
    <n v="15"/>
    <b v="1"/>
    <s v="theater"/>
    <x v="6"/>
    <d v="2014-08-26T17:09:42"/>
    <d v="2014-08-05T17:09:42"/>
    <n v="2014"/>
    <n v="108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x v="0"/>
    <n v="1456984740"/>
    <n v="1455717790"/>
    <b v="0"/>
    <n v="33"/>
    <b v="1"/>
    <s v="theater"/>
    <x v="6"/>
    <d v="2016-03-03T05:59:00"/>
    <d v="2016-02-17T14:03:10"/>
    <n v="2016"/>
    <n v="103"/>
  </r>
  <r>
    <n v="3598"/>
    <s v="Cinderella"/>
    <s v="River City Theatre Company needs your support as we embark on our thirteenth production, CINDERELLA!"/>
    <x v="28"/>
    <n v="1101"/>
    <x v="0"/>
    <s v="US"/>
    <x v="0"/>
    <n v="1409720340"/>
    <n v="1408129822"/>
    <b v="0"/>
    <n v="27"/>
    <b v="1"/>
    <s v="theater"/>
    <x v="6"/>
    <d v="2014-09-03T04:59:00"/>
    <d v="2014-08-15T19:10:22"/>
    <n v="2014"/>
    <n v="110"/>
  </r>
  <r>
    <n v="3599"/>
    <s v="Promised Land"/>
    <s v="Help Chrysalis get this production off the ground!  An original play, we only need $500 to get this production on its feet!"/>
    <x v="2"/>
    <n v="1010"/>
    <x v="0"/>
    <s v="US"/>
    <x v="0"/>
    <n v="1440892800"/>
    <n v="1438715077"/>
    <b v="0"/>
    <n v="17"/>
    <b v="1"/>
    <s v="theater"/>
    <x v="6"/>
    <d v="2015-08-30T00:00:00"/>
    <d v="2015-08-04T19:04:37"/>
    <n v="2015"/>
    <n v="202"/>
  </r>
  <r>
    <n v="3600"/>
    <s v="Pariah"/>
    <s v="The First Play From The Man Who Brought You The Black James Bond!"/>
    <x v="185"/>
    <n v="13"/>
    <x v="0"/>
    <s v="US"/>
    <x v="0"/>
    <n v="1476390164"/>
    <n v="1473970964"/>
    <b v="0"/>
    <n v="4"/>
    <b v="1"/>
    <s v="theater"/>
    <x v="6"/>
    <d v="2016-10-13T20:22:44"/>
    <d v="2016-09-15T20:22:44"/>
    <n v="2016"/>
    <n v="13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x v="1"/>
    <n v="1421452682"/>
    <n v="1418860682"/>
    <b v="0"/>
    <n v="53"/>
    <b v="1"/>
    <s v="theater"/>
    <x v="6"/>
    <d v="2015-01-16T23:58:02"/>
    <d v="2014-12-17T23:58:02"/>
    <n v="2014"/>
    <n v="104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x v="0"/>
    <n v="1463520479"/>
    <n v="1458336479"/>
    <b v="0"/>
    <n v="49"/>
    <b v="1"/>
    <s v="theater"/>
    <x v="6"/>
    <d v="2016-05-17T21:27:59"/>
    <d v="2016-03-18T21:27:59"/>
    <n v="2016"/>
    <n v="10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x v="0"/>
    <n v="1446759880"/>
    <n v="1444164280"/>
    <b v="0"/>
    <n v="57"/>
    <b v="1"/>
    <s v="theater"/>
    <x v="6"/>
    <d v="2015-11-05T21:44:40"/>
    <d v="2015-10-06T20:44:40"/>
    <n v="2015"/>
    <n v="171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x v="0"/>
    <n v="1461913140"/>
    <n v="1461370956"/>
    <b v="0"/>
    <n v="69"/>
    <b v="1"/>
    <s v="theater"/>
    <x v="6"/>
    <d v="2016-04-29T06:59:00"/>
    <d v="2016-04-23T00:22:36"/>
    <n v="2016"/>
    <n v="113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x v="1"/>
    <n v="1455390126"/>
    <n v="1452798126"/>
    <b v="0"/>
    <n v="15"/>
    <b v="1"/>
    <s v="theater"/>
    <x v="6"/>
    <d v="2016-02-13T19:02:06"/>
    <d v="2016-01-14T19:02:06"/>
    <n v="2016"/>
    <n v="184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x v="1"/>
    <n v="1471185057"/>
    <n v="1468593057"/>
    <b v="0"/>
    <n v="64"/>
    <b v="1"/>
    <s v="theater"/>
    <x v="6"/>
    <d v="2016-08-14T14:30:57"/>
    <d v="2016-07-15T14:30:57"/>
    <n v="2016"/>
    <n v="130"/>
  </r>
  <r>
    <n v="3607"/>
    <s v="E15 at The Pleasance and CPT"/>
    <s v="'E15' is a verbatim project that looks at the story of the Focus E15 Campaign"/>
    <x v="131"/>
    <n v="580"/>
    <x v="0"/>
    <s v="GB"/>
    <x v="1"/>
    <n v="1450137600"/>
    <n v="1448924882"/>
    <b v="0"/>
    <n v="20"/>
    <b v="1"/>
    <s v="theater"/>
    <x v="6"/>
    <d v="2015-12-15T00:00:00"/>
    <d v="2015-11-30T23:08:02"/>
    <n v="2015"/>
    <n v="105"/>
  </r>
  <r>
    <n v="3608"/>
    <s v="Petrification"/>
    <s v="Help us get the show on the road! Petrification is a new play about home, memory and identity and we need your help to tour."/>
    <x v="134"/>
    <n v="800"/>
    <x v="0"/>
    <s v="GB"/>
    <x v="1"/>
    <n v="1466172000"/>
    <n v="1463418090"/>
    <b v="0"/>
    <n v="27"/>
    <b v="1"/>
    <s v="theater"/>
    <x v="6"/>
    <d v="2016-06-17T14:00:00"/>
    <d v="2016-05-16T17:01:30"/>
    <n v="2016"/>
    <n v="1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x v="1"/>
    <n v="1459378085"/>
    <n v="1456789685"/>
    <b v="0"/>
    <n v="21"/>
    <b v="1"/>
    <s v="theater"/>
    <x v="6"/>
    <d v="2016-03-30T22:48:05"/>
    <d v="2016-02-29T23:48:05"/>
    <n v="2016"/>
    <n v="153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x v="1"/>
    <n v="1439806936"/>
    <n v="1437214936"/>
    <b v="0"/>
    <n v="31"/>
    <b v="1"/>
    <s v="theater"/>
    <x v="6"/>
    <d v="2015-08-17T10:22:16"/>
    <d v="2015-07-18T10:22:16"/>
    <n v="2015"/>
    <n v="162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x v="1"/>
    <n v="1428483201"/>
    <n v="1425891201"/>
    <b v="0"/>
    <n v="51"/>
    <b v="1"/>
    <s v="theater"/>
    <x v="6"/>
    <d v="2015-04-08T08:53:21"/>
    <d v="2015-03-09T08:53:21"/>
    <n v="2015"/>
    <n v="136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x v="5"/>
    <n v="1402334811"/>
    <n v="1401470811"/>
    <b v="0"/>
    <n v="57"/>
    <b v="1"/>
    <s v="theater"/>
    <x v="6"/>
    <d v="2014-06-09T17:26:51"/>
    <d v="2014-05-30T17:26:51"/>
    <n v="2014"/>
    <n v="144"/>
  </r>
  <r>
    <n v="3613"/>
    <s v="HIS NAME IS ARTHUR HOLMBERG"/>
    <s v="a woman walks into a bar except she looks like a man and no one's serving drinks. one night only"/>
    <x v="21"/>
    <n v="1250"/>
    <x v="0"/>
    <s v="US"/>
    <x v="0"/>
    <n v="1403964574"/>
    <n v="1401372574"/>
    <b v="0"/>
    <n v="20"/>
    <b v="1"/>
    <s v="theater"/>
    <x v="6"/>
    <d v="2014-06-28T14:09:34"/>
    <d v="2014-05-29T14:09:34"/>
    <n v="2014"/>
    <n v="10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x v="0"/>
    <n v="1434675616"/>
    <n v="1432083616"/>
    <b v="0"/>
    <n v="71"/>
    <b v="1"/>
    <s v="theater"/>
    <x v="6"/>
    <d v="2015-06-19T01:00:16"/>
    <d v="2015-05-20T01:00:16"/>
    <n v="2015"/>
    <n v="101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x v="1"/>
    <n v="1449756896"/>
    <n v="1447164896"/>
    <b v="0"/>
    <n v="72"/>
    <b v="1"/>
    <s v="theater"/>
    <x v="6"/>
    <d v="2015-12-10T14:14:56"/>
    <d v="2015-11-10T14:14:56"/>
    <n v="2015"/>
    <n v="107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x v="1"/>
    <n v="1426801664"/>
    <n v="1424213264"/>
    <b v="0"/>
    <n v="45"/>
    <b v="1"/>
    <s v="theater"/>
    <x v="6"/>
    <d v="2015-03-19T21:47:44"/>
    <d v="2015-02-17T22:47:44"/>
    <n v="2015"/>
    <n v="125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x v="1"/>
    <n v="1488240000"/>
    <n v="1486996729"/>
    <b v="0"/>
    <n v="51"/>
    <b v="1"/>
    <s v="theater"/>
    <x v="6"/>
    <d v="2017-02-28T00:00:00"/>
    <d v="2017-02-13T14:38:49"/>
    <n v="2017"/>
    <n v="119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x v="1"/>
    <n v="1433343850"/>
    <n v="1430751850"/>
    <b v="0"/>
    <n v="56"/>
    <b v="1"/>
    <s v="theater"/>
    <x v="6"/>
    <d v="2015-06-03T15:04:10"/>
    <d v="2015-05-04T15:04:10"/>
    <n v="2015"/>
    <n v="101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x v="0"/>
    <n v="1479592800"/>
    <n v="1476760226"/>
    <b v="0"/>
    <n v="17"/>
    <b v="1"/>
    <s v="theater"/>
    <x v="6"/>
    <d v="2016-11-19T22:00:00"/>
    <d v="2016-10-18T03:10:26"/>
    <n v="2016"/>
    <n v="113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x v="0"/>
    <n v="1425528000"/>
    <n v="1422916261"/>
    <b v="0"/>
    <n v="197"/>
    <b v="1"/>
    <s v="theater"/>
    <x v="6"/>
    <d v="2015-03-05T04:00:00"/>
    <d v="2015-02-02T22:31:01"/>
    <n v="2015"/>
    <n v="105"/>
  </r>
  <r>
    <n v="3621"/>
    <s v="EverScape"/>
    <s v="Bare Theatre and Sonorous Road collaborate on the NC debut of  Allan Maule's gamer fantasy play that was extended in New York."/>
    <x v="9"/>
    <n v="3292"/>
    <x v="0"/>
    <s v="US"/>
    <x v="0"/>
    <n v="1475269200"/>
    <n v="1473200844"/>
    <b v="0"/>
    <n v="70"/>
    <b v="1"/>
    <s v="theater"/>
    <x v="6"/>
    <d v="2016-09-30T21:00:00"/>
    <d v="2016-09-06T22:27:24"/>
    <n v="2016"/>
    <n v="110"/>
  </r>
  <r>
    <n v="3622"/>
    <s v="Shakespeare's Pericles, Prince of Tyre"/>
    <s v="5 actors. 39 characters. 1 epic adventure. Presented by the Cradle Theatre Company."/>
    <x v="28"/>
    <n v="1000.99"/>
    <x v="0"/>
    <s v="US"/>
    <x v="0"/>
    <n v="1411874580"/>
    <n v="1409030371"/>
    <b v="0"/>
    <n v="21"/>
    <b v="1"/>
    <s v="theater"/>
    <x v="6"/>
    <d v="2014-09-28T03:23:00"/>
    <d v="2014-08-26T05:19:31"/>
    <n v="2014"/>
    <n v="100"/>
  </r>
  <r>
    <n v="3623"/>
    <s v="Since I've Been Here"/>
    <s v="An original play exploring the complications of romantic relationships in all forms."/>
    <x v="30"/>
    <n v="3000"/>
    <x v="0"/>
    <s v="US"/>
    <x v="0"/>
    <n v="1406358000"/>
    <n v="1404841270"/>
    <b v="0"/>
    <n v="34"/>
    <b v="1"/>
    <s v="theater"/>
    <x v="6"/>
    <d v="2014-07-26T07:00:00"/>
    <d v="2014-07-08T17:41:10"/>
    <n v="2014"/>
    <n v="12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x v="0"/>
    <n v="1471977290"/>
    <n v="1466793290"/>
    <b v="0"/>
    <n v="39"/>
    <b v="1"/>
    <s v="theater"/>
    <x v="6"/>
    <d v="2016-08-23T18:34:50"/>
    <d v="2016-06-24T18:34:50"/>
    <n v="2016"/>
    <n v="105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x v="1"/>
    <n v="1435851577"/>
    <n v="1433259577"/>
    <b v="0"/>
    <n v="78"/>
    <b v="1"/>
    <s v="theater"/>
    <x v="6"/>
    <d v="2015-07-02T15:39:37"/>
    <d v="2015-06-02T15:39:37"/>
    <n v="2015"/>
    <n v="103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x v="1"/>
    <n v="1408204857"/>
    <n v="1406390457"/>
    <b v="0"/>
    <n v="48"/>
    <b v="1"/>
    <s v="theater"/>
    <x v="6"/>
    <d v="2014-08-16T16:00:57"/>
    <d v="2014-07-26T16:00:57"/>
    <n v="2014"/>
    <n v="10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x v="0"/>
    <n v="1463803140"/>
    <n v="1459446487"/>
    <b v="0"/>
    <n v="29"/>
    <b v="1"/>
    <s v="theater"/>
    <x v="6"/>
    <d v="2016-05-21T03:59:00"/>
    <d v="2016-03-31T17:48:07"/>
    <n v="2016"/>
    <n v="1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x v="0"/>
    <n v="1450040396"/>
    <n v="1444852796"/>
    <b v="0"/>
    <n v="0"/>
    <b v="0"/>
    <s v="theater"/>
    <x v="40"/>
    <d v="2015-12-13T20:59:56"/>
    <d v="2015-10-14T19:59:56"/>
    <n v="2015"/>
    <n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x v="0"/>
    <n v="1462467600"/>
    <n v="1457403364"/>
    <b v="0"/>
    <n v="2"/>
    <b v="0"/>
    <s v="theater"/>
    <x v="40"/>
    <d v="2016-05-05T17:00:00"/>
    <d v="2016-03-08T02:16:04"/>
    <n v="2016"/>
    <n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x v="1"/>
    <n v="1417295990"/>
    <n v="1414700390"/>
    <b v="0"/>
    <n v="1"/>
    <b v="0"/>
    <s v="theater"/>
    <x v="40"/>
    <d v="2014-11-29T21:19:50"/>
    <d v="2014-10-30T20:19:50"/>
    <n v="2014"/>
    <n v="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x v="0"/>
    <n v="1411444740"/>
    <n v="1409335497"/>
    <b v="0"/>
    <n v="59"/>
    <b v="0"/>
    <s v="theater"/>
    <x v="40"/>
    <d v="2014-09-23T03:59:00"/>
    <d v="2014-08-29T18:04:57"/>
    <n v="2014"/>
    <n v="5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x v="1"/>
    <n v="1416781749"/>
    <n v="1415053749"/>
    <b v="0"/>
    <n v="1"/>
    <b v="0"/>
    <s v="theater"/>
    <x v="40"/>
    <d v="2014-11-23T22:29:09"/>
    <d v="2014-11-03T22:29:09"/>
    <n v="2014"/>
    <n v="20"/>
  </r>
  <r>
    <n v="3633"/>
    <s v="SMOKEY AND THE BANDIT: THE MUSICAL"/>
    <s v="SMOKEY AND THE BANDIT: THE MUSICAL_x000a_The classic film, characters and music you love, on stage, LIVE!"/>
    <x v="10"/>
    <n v="1762"/>
    <x v="2"/>
    <s v="US"/>
    <x v="0"/>
    <n v="1479517200"/>
    <n v="1475765867"/>
    <b v="0"/>
    <n v="31"/>
    <b v="0"/>
    <s v="theater"/>
    <x v="40"/>
    <d v="2016-11-19T01:00:00"/>
    <d v="2016-10-06T14:57:47"/>
    <n v="2016"/>
    <n v="35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x v="5"/>
    <n v="1484366340"/>
    <n v="1480219174"/>
    <b v="0"/>
    <n v="18"/>
    <b v="0"/>
    <s v="theater"/>
    <x v="40"/>
    <d v="2017-01-14T03:59:00"/>
    <d v="2016-11-27T03:59:34"/>
    <n v="2016"/>
    <n v="4"/>
  </r>
  <r>
    <n v="3635"/>
    <s v="Mary's Son"/>
    <s v="Mary's Son is a pop opera about Jesus and the hope he brings to all people."/>
    <x v="8"/>
    <n v="1276"/>
    <x v="2"/>
    <s v="US"/>
    <x v="0"/>
    <n v="1461186676"/>
    <n v="1458594676"/>
    <b v="0"/>
    <n v="10"/>
    <b v="0"/>
    <s v="theater"/>
    <x v="40"/>
    <d v="2016-04-20T21:11:16"/>
    <d v="2016-03-21T21:11:16"/>
    <n v="2016"/>
    <n v="36"/>
  </r>
  <r>
    <n v="3636"/>
    <s v="The Brother's of B-Block"/>
    <s v="The Brotherâ€™s of B-block is a musical play. A new take on &quot;OZ&quot; _x000a_The Wizard of OZ meets HBO's OZ."/>
    <x v="60"/>
    <n v="0"/>
    <x v="2"/>
    <s v="US"/>
    <x v="0"/>
    <n v="1442248829"/>
    <n v="1439224829"/>
    <b v="0"/>
    <n v="0"/>
    <b v="0"/>
    <s v="theater"/>
    <x v="40"/>
    <d v="2015-09-14T16:40:29"/>
    <d v="2015-08-10T16:40:29"/>
    <n v="2015"/>
    <n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x v="0"/>
    <n v="1420130935"/>
    <n v="1417538935"/>
    <b v="0"/>
    <n v="14"/>
    <b v="0"/>
    <s v="theater"/>
    <x v="40"/>
    <d v="2015-01-01T16:48:55"/>
    <d v="2014-12-02T16:48:55"/>
    <n v="2014"/>
    <n v="31"/>
  </r>
  <r>
    <n v="3638"/>
    <s v="Project Hedwig and the Angry Inch"/>
    <s v="A rock and roll journey that explores love, loss, redemption, duality and ascension."/>
    <x v="126"/>
    <n v="216"/>
    <x v="2"/>
    <s v="CA"/>
    <x v="5"/>
    <n v="1429456132"/>
    <n v="1424275732"/>
    <b v="0"/>
    <n v="2"/>
    <b v="0"/>
    <s v="theater"/>
    <x v="40"/>
    <d v="2015-04-19T15:08:52"/>
    <d v="2015-02-18T16:08:52"/>
    <n v="2015"/>
    <n v="7"/>
  </r>
  <r>
    <n v="3639"/>
    <s v="POE!"/>
    <s v="POE is a tragicomic musical about the life and works of Edgar Poe, with Death as his therapist helping him find peace in the beyond."/>
    <x v="31"/>
    <n v="1"/>
    <x v="2"/>
    <s v="US"/>
    <x v="0"/>
    <n v="1475853060"/>
    <n v="1470672906"/>
    <b v="0"/>
    <n v="1"/>
    <b v="0"/>
    <s v="theater"/>
    <x v="40"/>
    <d v="2016-10-07T15:11:00"/>
    <d v="2016-08-08T16:15:06"/>
    <n v="2016"/>
    <n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x v="0"/>
    <n v="1431283530"/>
    <n v="1428691530"/>
    <b v="0"/>
    <n v="3"/>
    <b v="0"/>
    <s v="theater"/>
    <x v="40"/>
    <d v="2015-05-10T18:45:30"/>
    <d v="2015-04-10T18:45:30"/>
    <n v="2015"/>
    <n v="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x v="0"/>
    <n v="1412485200"/>
    <n v="1410966179"/>
    <b v="0"/>
    <n v="0"/>
    <b v="0"/>
    <s v="theater"/>
    <x v="40"/>
    <d v="2014-10-05T05:00:00"/>
    <d v="2014-09-17T15:02:59"/>
    <n v="2014"/>
    <n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x v="3"/>
    <n v="1448902800"/>
    <n v="1445369727"/>
    <b v="0"/>
    <n v="2"/>
    <b v="0"/>
    <s v="theater"/>
    <x v="40"/>
    <d v="2015-11-30T17:00:00"/>
    <d v="2015-10-20T19:35:27"/>
    <n v="2015"/>
    <n v="2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x v="0"/>
    <n v="1447734439"/>
    <n v="1444274839"/>
    <b v="0"/>
    <n v="0"/>
    <b v="0"/>
    <s v="theater"/>
    <x v="40"/>
    <d v="2015-11-17T04:27:19"/>
    <d v="2015-10-08T03:27:19"/>
    <n v="2015"/>
    <n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x v="0"/>
    <n v="1457413140"/>
    <n v="1454996887"/>
    <b v="0"/>
    <n v="12"/>
    <b v="0"/>
    <s v="theater"/>
    <x v="40"/>
    <d v="2016-03-08T04:59:00"/>
    <d v="2016-02-09T05:48:07"/>
    <n v="2016"/>
    <n v="16"/>
  </r>
  <r>
    <n v="3645"/>
    <s v="If the Shoe Fits"/>
    <s v="This new musical comedy empowers women and girls of all ages to be themselves in their shoes, whatever shoes they choose."/>
    <x v="28"/>
    <n v="1"/>
    <x v="2"/>
    <s v="CA"/>
    <x v="5"/>
    <n v="1479773838"/>
    <n v="1477178238"/>
    <b v="0"/>
    <n v="1"/>
    <b v="0"/>
    <s v="theater"/>
    <x v="40"/>
    <d v="2016-11-22T00:17:18"/>
    <d v="2016-10-22T23:17:18"/>
    <n v="2016"/>
    <n v="0"/>
  </r>
  <r>
    <n v="3646"/>
    <s v="Our Sacred Honor"/>
    <s v="Develop demo materials for new, true story of teen Revolutionary War heroes - for hybrid film/live stage musical"/>
    <x v="3"/>
    <n v="481"/>
    <x v="2"/>
    <s v="US"/>
    <x v="0"/>
    <n v="1434497400"/>
    <n v="1431770802"/>
    <b v="0"/>
    <n v="8"/>
    <b v="0"/>
    <s v="theater"/>
    <x v="40"/>
    <d v="2015-06-16T23:30:00"/>
    <d v="2015-05-16T10:06:42"/>
    <n v="2015"/>
    <n v="5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x v="1"/>
    <n v="1475258327"/>
    <n v="1471370327"/>
    <b v="0"/>
    <n v="2"/>
    <b v="0"/>
    <s v="theater"/>
    <x v="40"/>
    <d v="2016-09-30T17:58:47"/>
    <d v="2016-08-16T17:58:47"/>
    <n v="2016"/>
    <n v="6"/>
  </r>
  <r>
    <n v="3648"/>
    <s v="Moth Theater Lives"/>
    <s v="Help Moth Live! Support Moth and its artist collective to achieve its 2014/15 season."/>
    <x v="79"/>
    <n v="40153"/>
    <x v="0"/>
    <s v="US"/>
    <x v="0"/>
    <n v="1412492445"/>
    <n v="1409900445"/>
    <b v="0"/>
    <n v="73"/>
    <b v="1"/>
    <s v="theater"/>
    <x v="6"/>
    <d v="2014-10-05T07:00:45"/>
    <d v="2014-09-05T07:00:45"/>
    <n v="2014"/>
    <n v="10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x v="5"/>
    <n v="1402938394"/>
    <n v="1400691994"/>
    <b v="0"/>
    <n v="8"/>
    <b v="1"/>
    <s v="theater"/>
    <x v="6"/>
    <d v="2014-06-16T17:06:34"/>
    <d v="2014-05-21T17:06:34"/>
    <n v="2014"/>
    <n v="10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x v="1"/>
    <n v="1454412584"/>
    <n v="1452598184"/>
    <b v="0"/>
    <n v="17"/>
    <b v="1"/>
    <s v="theater"/>
    <x v="6"/>
    <d v="2016-02-02T11:29:44"/>
    <d v="2016-01-12T11:29:44"/>
    <n v="2016"/>
    <n v="10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x v="0"/>
    <n v="1407686340"/>
    <n v="1404833442"/>
    <b v="0"/>
    <n v="9"/>
    <b v="1"/>
    <s v="theater"/>
    <x v="6"/>
    <d v="2014-08-10T15:59:00"/>
    <d v="2014-07-08T15:30:42"/>
    <n v="2014"/>
    <n v="104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x v="5"/>
    <n v="1472097540"/>
    <n v="1471188502"/>
    <b v="0"/>
    <n v="17"/>
    <b v="1"/>
    <s v="theater"/>
    <x v="6"/>
    <d v="2016-08-25T03:59:00"/>
    <d v="2016-08-14T15:28:22"/>
    <n v="2016"/>
    <n v="251"/>
  </r>
  <r>
    <n v="3653"/>
    <s v="ALLIE"/>
    <s v="ALLIE is a new dark comedy play which will premiere at the Edinburgh Festival Fringe 2015. Written and produced by Ruaraidh Murray."/>
    <x v="13"/>
    <n v="2010"/>
    <x v="0"/>
    <s v="GB"/>
    <x v="1"/>
    <n v="1438764207"/>
    <n v="1436172207"/>
    <b v="0"/>
    <n v="33"/>
    <b v="1"/>
    <s v="theater"/>
    <x v="6"/>
    <d v="2015-08-05T08:43:27"/>
    <d v="2015-07-06T08:43:27"/>
    <n v="2015"/>
    <n v="10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x v="1"/>
    <n v="1459702800"/>
    <n v="1457690386"/>
    <b v="0"/>
    <n v="38"/>
    <b v="1"/>
    <s v="theater"/>
    <x v="6"/>
    <d v="2016-04-03T17:00:00"/>
    <d v="2016-03-11T09:59:46"/>
    <n v="2016"/>
    <n v="174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x v="0"/>
    <n v="1437202740"/>
    <n v="1434654998"/>
    <b v="0"/>
    <n v="79"/>
    <b v="1"/>
    <s v="theater"/>
    <x v="6"/>
    <d v="2015-07-18T06:59:00"/>
    <d v="2015-06-18T19:16:38"/>
    <n v="2015"/>
    <n v="11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x v="11"/>
    <n v="1485989940"/>
    <n v="1483393836"/>
    <b v="0"/>
    <n v="46"/>
    <b v="1"/>
    <s v="theater"/>
    <x v="6"/>
    <d v="2017-02-01T22:59:00"/>
    <d v="2017-01-02T21:50:36"/>
    <n v="2017"/>
    <n v="10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x v="7"/>
    <n v="1464817320"/>
    <n v="1462806419"/>
    <b v="0"/>
    <n v="20"/>
    <b v="1"/>
    <s v="theater"/>
    <x v="6"/>
    <d v="2016-06-01T21:42:00"/>
    <d v="2016-05-09T15:06:59"/>
    <n v="2016"/>
    <n v="111"/>
  </r>
  <r>
    <n v="3658"/>
    <s v="Mr. Marmalade"/>
    <s v="Life is hard when your own imaginary friend can't make time for you."/>
    <x v="15"/>
    <n v="1510"/>
    <x v="0"/>
    <s v="US"/>
    <x v="0"/>
    <n v="1404273540"/>
    <n v="1400272580"/>
    <b v="0"/>
    <n v="20"/>
    <b v="1"/>
    <s v="theater"/>
    <x v="6"/>
    <d v="2014-07-02T03:59:00"/>
    <d v="2014-05-16T20:36:20"/>
    <n v="2014"/>
    <n v="101"/>
  </r>
  <r>
    <n v="3659"/>
    <s v="Reality of Love Remix (Love in Disguise)"/>
    <s v="We want you to analyze while we dramatize if people who romanticize can recognize true love in a disguise."/>
    <x v="9"/>
    <n v="3061"/>
    <x v="0"/>
    <s v="US"/>
    <x v="0"/>
    <n v="1426775940"/>
    <n v="1424414350"/>
    <b v="0"/>
    <n v="13"/>
    <b v="1"/>
    <s v="theater"/>
    <x v="6"/>
    <d v="2015-03-19T14:39:00"/>
    <d v="2015-02-20T06:39:10"/>
    <n v="2015"/>
    <n v="102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x v="1"/>
    <n v="1419368925"/>
    <n v="1417208925"/>
    <b v="0"/>
    <n v="22"/>
    <b v="1"/>
    <s v="theater"/>
    <x v="6"/>
    <d v="2014-12-23T21:08:45"/>
    <d v="2014-11-28T21:08:45"/>
    <n v="2014"/>
    <n v="1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x v="0"/>
    <n v="1460260800"/>
    <n v="1458336672"/>
    <b v="0"/>
    <n v="36"/>
    <b v="1"/>
    <s v="theater"/>
    <x v="6"/>
    <d v="2016-04-10T04:00:00"/>
    <d v="2016-03-18T21:31:12"/>
    <n v="2016"/>
    <n v="11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x v="5"/>
    <n v="1427775414"/>
    <n v="1425187014"/>
    <b v="0"/>
    <n v="40"/>
    <b v="1"/>
    <s v="theater"/>
    <x v="6"/>
    <d v="2015-03-31T04:16:54"/>
    <d v="2015-03-01T05:16:54"/>
    <n v="2015"/>
    <n v="101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x v="1"/>
    <n v="1482321030"/>
    <n v="1477133430"/>
    <b v="0"/>
    <n v="9"/>
    <b v="1"/>
    <s v="theater"/>
    <x v="6"/>
    <d v="2016-12-21T11:50:30"/>
    <d v="2016-10-22T10:50:30"/>
    <n v="2016"/>
    <n v="104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x v="0"/>
    <n v="1466056689"/>
    <n v="1464847089"/>
    <b v="0"/>
    <n v="19"/>
    <b v="1"/>
    <s v="theater"/>
    <x v="6"/>
    <d v="2016-06-16T05:58:09"/>
    <d v="2016-06-02T05:58:09"/>
    <n v="2016"/>
    <n v="1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x v="3"/>
    <n v="1446062040"/>
    <n v="1445109822"/>
    <b v="0"/>
    <n v="14"/>
    <b v="1"/>
    <s v="theater"/>
    <x v="6"/>
    <d v="2015-10-28T19:54:00"/>
    <d v="2015-10-17T19:23:42"/>
    <n v="2015"/>
    <n v="115"/>
  </r>
  <r>
    <n v="3666"/>
    <s v="Israel LÃ³pez @ Ojai Playwrights Conference"/>
    <s v="Artistic Internship @ Ojai Playwrights Conference"/>
    <x v="38"/>
    <n v="1200"/>
    <x v="0"/>
    <s v="US"/>
    <x v="0"/>
    <n v="1406185200"/>
    <n v="1404337382"/>
    <b v="0"/>
    <n v="38"/>
    <b v="1"/>
    <s v="theater"/>
    <x v="6"/>
    <d v="2014-07-24T07:00:00"/>
    <d v="2014-07-02T21:43:02"/>
    <n v="2014"/>
    <n v="1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x v="1"/>
    <n v="1437261419"/>
    <n v="1434669419"/>
    <b v="0"/>
    <n v="58"/>
    <b v="1"/>
    <s v="theater"/>
    <x v="6"/>
    <d v="2015-07-18T23:16:59"/>
    <d v="2015-06-18T23:16:59"/>
    <n v="2015"/>
    <n v="10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x v="0"/>
    <n v="1437676380"/>
    <n v="1435670452"/>
    <b v="0"/>
    <n v="28"/>
    <b v="1"/>
    <s v="theater"/>
    <x v="6"/>
    <d v="2015-07-23T18:33:00"/>
    <d v="2015-06-30T13:20:52"/>
    <n v="2015"/>
    <n v="10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x v="1"/>
    <n v="1434039137"/>
    <n v="1431447137"/>
    <b v="0"/>
    <n v="17"/>
    <b v="1"/>
    <s v="theater"/>
    <x v="6"/>
    <d v="2015-06-11T16:12:17"/>
    <d v="2015-05-12T16:12:17"/>
    <n v="2015"/>
    <n v="138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x v="1"/>
    <n v="1433113200"/>
    <n v="1431951611"/>
    <b v="0"/>
    <n v="12"/>
    <b v="1"/>
    <s v="theater"/>
    <x v="6"/>
    <d v="2015-05-31T23:00:00"/>
    <d v="2015-05-18T12:20:11"/>
    <n v="2015"/>
    <n v="11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x v="0"/>
    <n v="1405915140"/>
    <n v="1404140667"/>
    <b v="0"/>
    <n v="40"/>
    <b v="1"/>
    <s v="theater"/>
    <x v="6"/>
    <d v="2014-07-21T03:59:00"/>
    <d v="2014-06-30T15:04:27"/>
    <n v="2014"/>
    <n v="10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x v="1"/>
    <n v="1411771384"/>
    <n v="1409179384"/>
    <b v="0"/>
    <n v="57"/>
    <b v="1"/>
    <s v="theater"/>
    <x v="6"/>
    <d v="2014-09-26T22:43:04"/>
    <d v="2014-08-27T22:43:04"/>
    <n v="2014"/>
    <n v="102"/>
  </r>
  <r>
    <n v="3673"/>
    <s v="CHILD Z"/>
    <s v="Zoe is a teenage girl growing up in a deeply disturbing society. If those paid to protect her aren't listening, then who is?"/>
    <x v="23"/>
    <n v="4545"/>
    <x v="0"/>
    <s v="GB"/>
    <x v="1"/>
    <n v="1415191920"/>
    <n v="1412233497"/>
    <b v="0"/>
    <n v="114"/>
    <b v="1"/>
    <s v="theater"/>
    <x v="6"/>
    <d v="2014-11-05T12:52:00"/>
    <d v="2014-10-02T07:04:57"/>
    <n v="2014"/>
    <n v="114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x v="3"/>
    <n v="1472936229"/>
    <n v="1467752229"/>
    <b v="0"/>
    <n v="31"/>
    <b v="1"/>
    <s v="theater"/>
    <x v="6"/>
    <d v="2016-09-03T20:57:09"/>
    <d v="2016-07-05T20:57:09"/>
    <n v="2016"/>
    <n v="10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x v="1"/>
    <n v="1463353200"/>
    <n v="1462285182"/>
    <b v="0"/>
    <n v="3"/>
    <b v="1"/>
    <s v="theater"/>
    <x v="6"/>
    <d v="2016-05-15T23:00:00"/>
    <d v="2016-05-03T14:19:42"/>
    <n v="2016"/>
    <n v="14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x v="0"/>
    <n v="1410550484"/>
    <n v="1408995284"/>
    <b v="0"/>
    <n v="16"/>
    <b v="1"/>
    <s v="theater"/>
    <x v="6"/>
    <d v="2014-09-12T19:34:44"/>
    <d v="2014-08-25T19:34:44"/>
    <n v="2014"/>
    <n v="129"/>
  </r>
  <r>
    <n v="3677"/>
    <s v="Goldfish Memory Productions"/>
    <s v="Goldfish Memory Productions seeks at least $12,000 to begin their first 3 professional projects."/>
    <x v="14"/>
    <n v="12348.5"/>
    <x v="0"/>
    <s v="US"/>
    <x v="0"/>
    <n v="1404359940"/>
    <n v="1402580818"/>
    <b v="0"/>
    <n v="199"/>
    <b v="1"/>
    <s v="theater"/>
    <x v="6"/>
    <d v="2014-07-03T03:59:00"/>
    <d v="2014-06-12T13:46:58"/>
    <n v="2014"/>
    <n v="103"/>
  </r>
  <r>
    <n v="3678"/>
    <s v="Some big Some bang"/>
    <s v="The Ugly Collective takes Some big Some bang to the Underbelly Venues at the Edinburgh Fringe!"/>
    <x v="13"/>
    <n v="2050"/>
    <x v="0"/>
    <s v="GB"/>
    <x v="1"/>
    <n v="1433076298"/>
    <n v="1430052298"/>
    <b v="0"/>
    <n v="31"/>
    <b v="1"/>
    <s v="theater"/>
    <x v="6"/>
    <d v="2015-05-31T12:44:58"/>
    <d v="2015-04-26T12:44:58"/>
    <n v="2015"/>
    <n v="103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x v="0"/>
    <n v="1404190740"/>
    <n v="1401214581"/>
    <b v="0"/>
    <n v="30"/>
    <b v="1"/>
    <s v="theater"/>
    <x v="6"/>
    <d v="2014-07-01T04:59:00"/>
    <d v="2014-05-27T18:16:21"/>
    <n v="2014"/>
    <n v="11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x v="0"/>
    <n v="1475664834"/>
    <n v="1473850434"/>
    <b v="0"/>
    <n v="34"/>
    <b v="1"/>
    <s v="theater"/>
    <x v="6"/>
    <d v="2016-10-05T10:53:54"/>
    <d v="2016-09-14T10:53:54"/>
    <n v="2016"/>
    <n v="11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x v="0"/>
    <n v="1452872290"/>
    <n v="1452008290"/>
    <b v="0"/>
    <n v="18"/>
    <b v="1"/>
    <s v="theater"/>
    <x v="6"/>
    <d v="2016-01-15T15:38:10"/>
    <d v="2016-01-05T15:38:10"/>
    <n v="2016"/>
    <n v="11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x v="0"/>
    <n v="1402901940"/>
    <n v="1399998418"/>
    <b v="0"/>
    <n v="67"/>
    <b v="1"/>
    <s v="theater"/>
    <x v="6"/>
    <d v="2014-06-16T06:59:00"/>
    <d v="2014-05-13T16:26:58"/>
    <n v="2014"/>
    <n v="139"/>
  </r>
  <r>
    <n v="3683"/>
    <s v="A Krumpus Story - World Premiere"/>
    <s v="A Krumpus Story is a dark holiday comedy for anyone who wants a little more spice in their holiday fare."/>
    <x v="8"/>
    <n v="3880"/>
    <x v="0"/>
    <s v="US"/>
    <x v="0"/>
    <n v="1476931696"/>
    <n v="1474339696"/>
    <b v="0"/>
    <n v="66"/>
    <b v="1"/>
    <s v="theater"/>
    <x v="6"/>
    <d v="2016-10-20T02:48:16"/>
    <d v="2016-09-20T02:48:16"/>
    <n v="2016"/>
    <n v="111"/>
  </r>
  <r>
    <n v="3684"/>
    <s v="Cassiopeia"/>
    <s v="Thespis Theater Festival presents Cassiopeia: A romantic tale of a bride finding her way to her unknown groom before it is too late."/>
    <x v="47"/>
    <n v="1043"/>
    <x v="0"/>
    <s v="US"/>
    <x v="0"/>
    <n v="1441167586"/>
    <n v="1438575586"/>
    <b v="0"/>
    <n v="23"/>
    <b v="1"/>
    <s v="theater"/>
    <x v="6"/>
    <d v="2015-09-02T04:19:46"/>
    <d v="2015-08-03T04:19:46"/>
    <n v="2015"/>
    <n v="139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x v="0"/>
    <n v="1400533200"/>
    <n v="1398348859"/>
    <b v="0"/>
    <n v="126"/>
    <b v="1"/>
    <s v="theater"/>
    <x v="6"/>
    <d v="2014-05-19T21:00:00"/>
    <d v="2014-04-24T14:14:19"/>
    <n v="2014"/>
    <n v="106"/>
  </r>
  <r>
    <n v="3686"/>
    <s v="Dog sees God by Bert V. Royal @ FSU"/>
    <s v="This October, in association with Rogue Productions at FSU, I will be directing a production of Dog sees God."/>
    <x v="18"/>
    <n v="355"/>
    <x v="0"/>
    <s v="US"/>
    <x v="0"/>
    <n v="1440820740"/>
    <n v="1439567660"/>
    <b v="0"/>
    <n v="6"/>
    <b v="1"/>
    <s v="theater"/>
    <x v="6"/>
    <d v="2015-08-29T03:59:00"/>
    <d v="2015-08-14T15:54:20"/>
    <n v="2015"/>
    <n v="101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x v="0"/>
    <n v="1403846055"/>
    <n v="1401254055"/>
    <b v="0"/>
    <n v="25"/>
    <b v="1"/>
    <s v="theater"/>
    <x v="6"/>
    <d v="2014-06-27T05:14:15"/>
    <d v="2014-05-28T05:14:15"/>
    <n v="2014"/>
    <n v="100"/>
  </r>
  <r>
    <n v="3688"/>
    <s v="The Tulip Tree 2014"/>
    <s v="The Tulip Tree is a project I have been passionate about for 5 years. It is an unforgettable story that has never been told."/>
    <x v="9"/>
    <n v="3275"/>
    <x v="0"/>
    <s v="GB"/>
    <x v="1"/>
    <n v="1407524004"/>
    <n v="1404932004"/>
    <b v="0"/>
    <n v="39"/>
    <b v="1"/>
    <s v="theater"/>
    <x v="6"/>
    <d v="2014-08-08T18:53:24"/>
    <d v="2014-07-09T18:53:24"/>
    <n v="2014"/>
    <n v="109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x v="0"/>
    <n v="1434925500"/>
    <n v="1432410639"/>
    <b v="0"/>
    <n v="62"/>
    <b v="1"/>
    <s v="theater"/>
    <x v="6"/>
    <d v="2015-06-21T22:25:00"/>
    <d v="2015-05-23T19:50:39"/>
    <n v="2015"/>
    <n v="118"/>
  </r>
  <r>
    <n v="3690"/>
    <s v="We Rise"/>
    <s v="A play honoring the lives and legacies of the activists and those remembered at the 1992 ACT UP Ashes Action at The White House"/>
    <x v="15"/>
    <n v="1800"/>
    <x v="0"/>
    <s v="US"/>
    <x v="0"/>
    <n v="1417101683"/>
    <n v="1414506083"/>
    <b v="0"/>
    <n v="31"/>
    <b v="1"/>
    <s v="theater"/>
    <x v="6"/>
    <d v="2014-11-27T15:21:23"/>
    <d v="2014-10-28T14:21:23"/>
    <n v="2014"/>
    <n v="120"/>
  </r>
  <r>
    <n v="3691"/>
    <s v="Most Dangerous Man in America (WEB DuBois) by Amiri  Baraka"/>
    <s v="World Premiere of last play written by Amiri Baraka"/>
    <x v="79"/>
    <n v="51184"/>
    <x v="0"/>
    <s v="US"/>
    <x v="0"/>
    <n v="1425272340"/>
    <n v="1421426929"/>
    <b v="0"/>
    <n v="274"/>
    <b v="1"/>
    <s v="theater"/>
    <x v="6"/>
    <d v="2015-03-02T04:59:00"/>
    <d v="2015-01-16T16:48:49"/>
    <n v="2015"/>
    <n v="128"/>
  </r>
  <r>
    <n v="3692"/>
    <s v="An Evening With Durang"/>
    <s v="Help us independently produce two great comedies by Christopher Durang."/>
    <x v="28"/>
    <n v="1260"/>
    <x v="0"/>
    <s v="US"/>
    <x v="0"/>
    <n v="1411084800"/>
    <n v="1410304179"/>
    <b v="0"/>
    <n v="17"/>
    <b v="1"/>
    <s v="theater"/>
    <x v="6"/>
    <d v="2014-09-19T00:00:00"/>
    <d v="2014-09-09T23:09:39"/>
    <n v="2014"/>
    <n v="12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x v="1"/>
    <n v="1448922600"/>
    <n v="1446352529"/>
    <b v="0"/>
    <n v="14"/>
    <b v="1"/>
    <s v="theater"/>
    <x v="6"/>
    <d v="2015-11-30T22:30:00"/>
    <d v="2015-11-01T04:35:29"/>
    <n v="2015"/>
    <n v="1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x v="0"/>
    <n v="1465178400"/>
    <n v="1461985967"/>
    <b v="0"/>
    <n v="60"/>
    <b v="1"/>
    <s v="theater"/>
    <x v="6"/>
    <d v="2016-06-06T02:00:00"/>
    <d v="2016-04-30T03:12:47"/>
    <n v="2016"/>
    <n v="107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x v="0"/>
    <n v="1421009610"/>
    <n v="1419281610"/>
    <b v="0"/>
    <n v="33"/>
    <b v="1"/>
    <s v="theater"/>
    <x v="6"/>
    <d v="2015-01-11T20:53:30"/>
    <d v="2014-12-22T20:53:30"/>
    <n v="2014"/>
    <n v="10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x v="1"/>
    <n v="1423838916"/>
    <n v="1418654916"/>
    <b v="0"/>
    <n v="78"/>
    <b v="1"/>
    <s v="theater"/>
    <x v="6"/>
    <d v="2015-02-13T14:48:36"/>
    <d v="2014-12-15T14:48:36"/>
    <n v="2014"/>
    <n v="155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x v="1"/>
    <n v="1462878648"/>
    <n v="1461064248"/>
    <b v="0"/>
    <n v="30"/>
    <b v="1"/>
    <s v="theater"/>
    <x v="6"/>
    <d v="2016-05-10T11:10:48"/>
    <d v="2016-04-19T11:10:48"/>
    <n v="2016"/>
    <n v="10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x v="0"/>
    <n v="1456946487"/>
    <n v="1454354487"/>
    <b v="0"/>
    <n v="136"/>
    <b v="1"/>
    <s v="theater"/>
    <x v="6"/>
    <d v="2016-03-02T19:21:27"/>
    <d v="2016-02-01T19:21:27"/>
    <n v="2016"/>
    <n v="111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x v="0"/>
    <n v="1413383216"/>
    <n v="1410791216"/>
    <b v="0"/>
    <n v="40"/>
    <b v="1"/>
    <s v="theater"/>
    <x v="6"/>
    <d v="2014-10-15T14:26:56"/>
    <d v="2014-09-15T14:26:56"/>
    <n v="2014"/>
    <n v="101"/>
  </r>
  <r>
    <n v="3700"/>
    <s v="Generations (Senior Project)"/>
    <s v="Help me produce the play I have written for my senior project!"/>
    <x v="2"/>
    <n v="606"/>
    <x v="0"/>
    <s v="US"/>
    <x v="0"/>
    <n v="1412092800"/>
    <n v="1409493800"/>
    <b v="0"/>
    <n v="18"/>
    <b v="1"/>
    <s v="theater"/>
    <x v="6"/>
    <d v="2014-09-30T16:00:00"/>
    <d v="2014-08-31T14:03:20"/>
    <n v="2014"/>
    <n v="121"/>
  </r>
  <r>
    <n v="3701"/>
    <s v="Dog Show"/>
    <s v="Part-silent film, part-thriller, Dog Show sees four actors play a community of dogs and their owners. One autumn, a killer strikes."/>
    <x v="15"/>
    <n v="1505"/>
    <x v="0"/>
    <s v="GB"/>
    <x v="1"/>
    <n v="1433422793"/>
    <n v="1430830793"/>
    <b v="0"/>
    <n v="39"/>
    <b v="1"/>
    <s v="theater"/>
    <x v="6"/>
    <d v="2015-06-04T12:59:53"/>
    <d v="2015-05-05T12:59:53"/>
    <n v="2015"/>
    <n v="10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x v="1"/>
    <n v="1468191540"/>
    <n v="1464958484"/>
    <b v="0"/>
    <n v="21"/>
    <b v="1"/>
    <s v="theater"/>
    <x v="6"/>
    <d v="2016-07-10T22:59:00"/>
    <d v="2016-06-03T12:54:44"/>
    <n v="2016"/>
    <n v="10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x v="0"/>
    <n v="1471071540"/>
    <n v="1467720388"/>
    <b v="0"/>
    <n v="30"/>
    <b v="1"/>
    <s v="theater"/>
    <x v="6"/>
    <d v="2016-08-13T06:59:00"/>
    <d v="2016-07-05T12:06:28"/>
    <n v="2016"/>
    <n v="12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x v="1"/>
    <n v="1464712394"/>
    <n v="1459528394"/>
    <b v="0"/>
    <n v="27"/>
    <b v="1"/>
    <s v="theater"/>
    <x v="6"/>
    <d v="2016-05-31T16:33:14"/>
    <d v="2016-04-01T16:33:14"/>
    <n v="2016"/>
    <n v="136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x v="0"/>
    <n v="1403546400"/>
    <n v="1401714114"/>
    <b v="0"/>
    <n v="35"/>
    <b v="1"/>
    <s v="theater"/>
    <x v="6"/>
    <d v="2014-06-23T18:00:00"/>
    <d v="2014-06-02T13:01:54"/>
    <n v="2014"/>
    <n v="10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x v="0"/>
    <n v="1410558949"/>
    <n v="1409262949"/>
    <b v="0"/>
    <n v="13"/>
    <b v="1"/>
    <s v="theater"/>
    <x v="6"/>
    <d v="2014-09-12T21:55:49"/>
    <d v="2014-08-28T21:55:49"/>
    <n v="2014"/>
    <n v="121"/>
  </r>
  <r>
    <n v="3707"/>
    <s v="A KC Fringe World Premiere: DESPERATE ACTS"/>
    <s v="Support this collection of new plays by Kansas City writers and the artists who are bringing it to life!"/>
    <x v="28"/>
    <n v="1860"/>
    <x v="0"/>
    <s v="US"/>
    <x v="0"/>
    <n v="1469165160"/>
    <n v="1467335378"/>
    <b v="0"/>
    <n v="23"/>
    <b v="1"/>
    <s v="theater"/>
    <x v="6"/>
    <d v="2016-07-22T05:26:00"/>
    <d v="2016-07-01T01:09:38"/>
    <n v="2016"/>
    <n v="186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x v="0"/>
    <n v="1404444286"/>
    <n v="1403234686"/>
    <b v="0"/>
    <n v="39"/>
    <b v="1"/>
    <s v="theater"/>
    <x v="6"/>
    <d v="2014-07-04T03:24:46"/>
    <d v="2014-06-20T03:24:46"/>
    <n v="2014"/>
    <n v="300"/>
  </r>
  <r>
    <n v="3709"/>
    <s v="The Ruby Darlings Show"/>
    <s v="The filthily talented Ruby and Darling, take you on a raunch-tastic musical discovery of life with a vagina. #sayno"/>
    <x v="28"/>
    <n v="1082.5"/>
    <x v="0"/>
    <s v="GB"/>
    <x v="1"/>
    <n v="1403715546"/>
    <n v="1401123546"/>
    <b v="0"/>
    <n v="35"/>
    <b v="1"/>
    <s v="theater"/>
    <x v="6"/>
    <d v="2014-06-25T16:59:06"/>
    <d v="2014-05-26T16:59:06"/>
    <n v="2014"/>
    <n v="108"/>
  </r>
  <r>
    <n v="3710"/>
    <s v="&quot;Loving Alanis&quot; Rocky Mountain Regional Premier"/>
    <s v="A comedy about, life, death, men, women, and the power of a good Kegel."/>
    <x v="46"/>
    <n v="1835"/>
    <x v="0"/>
    <s v="US"/>
    <x v="0"/>
    <n v="1428068988"/>
    <n v="1425908988"/>
    <b v="0"/>
    <n v="27"/>
    <b v="1"/>
    <s v="theater"/>
    <x v="6"/>
    <d v="2015-04-03T13:49:48"/>
    <d v="2015-03-09T13:49:48"/>
    <n v="2015"/>
    <n v="141"/>
  </r>
  <r>
    <n v="3711"/>
    <s v="The Youth Shakespeare Project 2014"/>
    <s v="Two teachers and twenty kids bring one of Shakespeare's plays to life!"/>
    <x v="2"/>
    <n v="570"/>
    <x v="0"/>
    <s v="US"/>
    <x v="0"/>
    <n v="1402848000"/>
    <n v="1400606573"/>
    <b v="0"/>
    <n v="21"/>
    <b v="1"/>
    <s v="theater"/>
    <x v="6"/>
    <d v="2014-06-15T16:00:00"/>
    <d v="2014-05-20T17:22:53"/>
    <n v="2014"/>
    <n v="11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x v="0"/>
    <n v="1433055540"/>
    <n v="1431230867"/>
    <b v="0"/>
    <n v="104"/>
    <b v="1"/>
    <s v="theater"/>
    <x v="6"/>
    <d v="2015-05-31T06:59:00"/>
    <d v="2015-05-10T04:07:47"/>
    <n v="2015"/>
    <n v="154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x v="0"/>
    <n v="1465062166"/>
    <n v="1463334166"/>
    <b v="0"/>
    <n v="19"/>
    <b v="1"/>
    <s v="theater"/>
    <x v="6"/>
    <d v="2016-06-04T17:42:46"/>
    <d v="2016-05-15T17:42:46"/>
    <n v="2016"/>
    <n v="10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x v="0"/>
    <n v="1432612740"/>
    <n v="1429881667"/>
    <b v="0"/>
    <n v="97"/>
    <b v="1"/>
    <s v="theater"/>
    <x v="6"/>
    <d v="2015-05-26T03:59:00"/>
    <d v="2015-04-24T13:21:07"/>
    <n v="2015"/>
    <n v="102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x v="1"/>
    <n v="1427806320"/>
    <n v="1422834819"/>
    <b v="0"/>
    <n v="27"/>
    <b v="1"/>
    <s v="theater"/>
    <x v="6"/>
    <d v="2015-03-31T12:52:00"/>
    <d v="2015-02-01T23:53:39"/>
    <n v="2015"/>
    <n v="103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x v="0"/>
    <n v="1453411109"/>
    <n v="1450819109"/>
    <b v="0"/>
    <n v="24"/>
    <b v="1"/>
    <s v="theater"/>
    <x v="6"/>
    <d v="2016-01-21T21:18:29"/>
    <d v="2015-12-22T21:18:29"/>
    <n v="2015"/>
    <n v="15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x v="1"/>
    <n v="1431204449"/>
    <n v="1428526049"/>
    <b v="0"/>
    <n v="13"/>
    <b v="1"/>
    <s v="theater"/>
    <x v="6"/>
    <d v="2015-05-09T20:47:29"/>
    <d v="2015-04-08T20:47:29"/>
    <n v="2015"/>
    <n v="101"/>
  </r>
  <r>
    <n v="3718"/>
    <s v="PUNK ROCK"/>
    <s v="William Carlisle has the world at his feet but its weight on his shoulders. He is intelligent, articulate and fucked."/>
    <x v="2"/>
    <n v="1197"/>
    <x v="0"/>
    <s v="GB"/>
    <x v="1"/>
    <n v="1425057075"/>
    <n v="1422465075"/>
    <b v="0"/>
    <n v="46"/>
    <b v="1"/>
    <s v="theater"/>
    <x v="6"/>
    <d v="2015-02-27T17:11:15"/>
    <d v="2015-01-28T17:11:15"/>
    <n v="2015"/>
    <n v="239"/>
  </r>
  <r>
    <n v="3719"/>
    <s v="Corium"/>
    <s v="A new piece of physical theatre about love, regret and longing."/>
    <x v="48"/>
    <n v="420"/>
    <x v="0"/>
    <s v="GB"/>
    <x v="1"/>
    <n v="1434994266"/>
    <n v="1432402266"/>
    <b v="0"/>
    <n v="4"/>
    <b v="1"/>
    <s v="theater"/>
    <x v="6"/>
    <d v="2015-06-22T17:31:06"/>
    <d v="2015-05-23T17:31:06"/>
    <n v="2015"/>
    <n v="210"/>
  </r>
  <r>
    <n v="3720"/>
    <s v="Lakotas and the American Theatre"/>
    <s v="Breaking the American Indian stereotype in the American Theatre."/>
    <x v="126"/>
    <n v="3449"/>
    <x v="0"/>
    <s v="US"/>
    <x v="0"/>
    <n v="1435881006"/>
    <n v="1433980206"/>
    <b v="0"/>
    <n v="40"/>
    <b v="1"/>
    <s v="theater"/>
    <x v="6"/>
    <d v="2015-07-02T23:50:06"/>
    <d v="2015-06-10T23:50:06"/>
    <n v="2015"/>
    <n v="1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x v="0"/>
    <n v="1415230084"/>
    <n v="1413412084"/>
    <b v="0"/>
    <n v="44"/>
    <b v="1"/>
    <s v="theater"/>
    <x v="6"/>
    <d v="2014-11-05T23:28:04"/>
    <d v="2014-10-15T22:28:04"/>
    <n v="2014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x v="5"/>
    <n v="1455231540"/>
    <n v="1452614847"/>
    <b v="0"/>
    <n v="35"/>
    <b v="1"/>
    <s v="theater"/>
    <x v="6"/>
    <d v="2016-02-11T22:59:00"/>
    <d v="2016-01-12T16:07:27"/>
    <n v="2016"/>
    <n v="111"/>
  </r>
  <r>
    <n v="3723"/>
    <s v="Beauty and the Beast"/>
    <s v="Saltmine Theatre Company present Beauty and the Beast:"/>
    <x v="37"/>
    <n v="4592"/>
    <x v="0"/>
    <s v="GB"/>
    <x v="1"/>
    <n v="1417374262"/>
    <n v="1414778662"/>
    <b v="0"/>
    <n v="63"/>
    <b v="1"/>
    <s v="theater"/>
    <x v="6"/>
    <d v="2014-11-30T19:04:22"/>
    <d v="2014-10-31T18:04:22"/>
    <n v="2014"/>
    <n v="10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x v="1"/>
    <n v="1462402800"/>
    <n v="1459856860"/>
    <b v="0"/>
    <n v="89"/>
    <b v="1"/>
    <s v="theater"/>
    <x v="6"/>
    <d v="2016-05-04T23:00:00"/>
    <d v="2016-04-05T11:47:40"/>
    <n v="2016"/>
    <n v="103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x v="1"/>
    <n v="1455831000"/>
    <n v="1454366467"/>
    <b v="0"/>
    <n v="15"/>
    <b v="1"/>
    <s v="theater"/>
    <x v="6"/>
    <d v="2016-02-18T21:30:00"/>
    <d v="2016-02-01T22:41:07"/>
    <n v="2016"/>
    <n v="127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x v="0"/>
    <n v="1461963600"/>
    <n v="1459567371"/>
    <b v="0"/>
    <n v="46"/>
    <b v="1"/>
    <s v="theater"/>
    <x v="6"/>
    <d v="2016-04-29T21:00:00"/>
    <d v="2016-04-02T03:22:51"/>
    <n v="2016"/>
    <n v="33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x v="0"/>
    <n v="1476939300"/>
    <n v="1474273294"/>
    <b v="0"/>
    <n v="33"/>
    <b v="1"/>
    <s v="theater"/>
    <x v="6"/>
    <d v="2016-10-20T04:55:00"/>
    <d v="2016-09-19T08:21:34"/>
    <n v="2016"/>
    <n v="101"/>
  </r>
  <r>
    <n v="3728"/>
    <s v="Bare Bones Shakespeare 2015-16 Season"/>
    <s v="Bare Bones Shakespeare's first season will start with a DFW school touring show: Romeo and Juliet."/>
    <x v="22"/>
    <n v="1862"/>
    <x v="2"/>
    <s v="US"/>
    <x v="0"/>
    <n v="1439957176"/>
    <n v="1437365176"/>
    <b v="0"/>
    <n v="31"/>
    <b v="0"/>
    <s v="theater"/>
    <x v="6"/>
    <d v="2015-08-19T04:06:16"/>
    <d v="2015-07-20T04:06:16"/>
    <n v="2015"/>
    <n v="9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x v="0"/>
    <n v="1427082912"/>
    <n v="1423198512"/>
    <b v="0"/>
    <n v="5"/>
    <b v="0"/>
    <s v="theater"/>
    <x v="6"/>
    <d v="2015-03-23T03:55:12"/>
    <d v="2015-02-06T04:55:12"/>
    <n v="2015"/>
    <n v="7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x v="0"/>
    <n v="1439828159"/>
    <n v="1437236159"/>
    <b v="0"/>
    <n v="1"/>
    <b v="0"/>
    <s v="theater"/>
    <x v="6"/>
    <d v="2015-08-17T16:15:59"/>
    <d v="2015-07-18T16:15:59"/>
    <n v="2015"/>
    <n v="1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x v="0"/>
    <n v="1420860180"/>
    <n v="1418234646"/>
    <b v="0"/>
    <n v="12"/>
    <b v="0"/>
    <s v="theater"/>
    <x v="6"/>
    <d v="2015-01-10T03:23:00"/>
    <d v="2014-12-10T18:04:06"/>
    <n v="2014"/>
    <n v="11"/>
  </r>
  <r>
    <n v="3732"/>
    <s v="Elektra Bekent - Afstudeervoorstelling"/>
    <s v="Mijn solo voorstelling gaat over Elektra (Sophokles) en hoe zij als jongere alles beleeft en meemaakt!"/>
    <x v="16"/>
    <n v="131"/>
    <x v="2"/>
    <s v="NL"/>
    <x v="3"/>
    <n v="1422100800"/>
    <n v="1416932133"/>
    <b v="0"/>
    <n v="4"/>
    <b v="0"/>
    <s v="theater"/>
    <x v="6"/>
    <d v="2015-01-24T12:00:00"/>
    <d v="2014-11-25T16:15:33"/>
    <n v="2014"/>
    <n v="15"/>
  </r>
  <r>
    <n v="3733"/>
    <s v="laughter in the hood"/>
    <s v="want to donate tickets to residents who live in the community that cant afford the 35.00 price of ticket"/>
    <x v="15"/>
    <n v="0"/>
    <x v="2"/>
    <s v="US"/>
    <x v="0"/>
    <n v="1429396200"/>
    <n v="1428539708"/>
    <b v="0"/>
    <n v="0"/>
    <b v="0"/>
    <s v="theater"/>
    <x v="6"/>
    <d v="2015-04-18T22:30:00"/>
    <d v="2015-04-09T00:35:08"/>
    <n v="2015"/>
    <n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x v="0"/>
    <n v="1432589896"/>
    <n v="1427405896"/>
    <b v="0"/>
    <n v="7"/>
    <b v="0"/>
    <s v="theater"/>
    <x v="6"/>
    <d v="2015-05-25T21:38:16"/>
    <d v="2015-03-26T21:38:16"/>
    <n v="2015"/>
    <n v="28"/>
  </r>
  <r>
    <n v="3735"/>
    <s v="Women Beware Women"/>
    <s v="Young Actor's taking on a Jacobean tragedy. Family, betrayal, love, lust, sex and death."/>
    <x v="325"/>
    <n v="20"/>
    <x v="2"/>
    <s v="GB"/>
    <x v="1"/>
    <n v="1432831089"/>
    <n v="1430239089"/>
    <b v="0"/>
    <n v="2"/>
    <b v="0"/>
    <s v="theater"/>
    <x v="6"/>
    <d v="2015-05-28T16:38:09"/>
    <d v="2015-04-28T16:38:09"/>
    <n v="2015"/>
    <n v="13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x v="1"/>
    <n v="1427133600"/>
    <n v="1423847093"/>
    <b v="0"/>
    <n v="1"/>
    <b v="0"/>
    <s v="theater"/>
    <x v="6"/>
    <d v="2015-03-23T18:00:00"/>
    <d v="2015-02-13T17:04:53"/>
    <n v="2015"/>
    <n v="1"/>
  </r>
  <r>
    <n v="3737"/>
    <s v="Measure For Measure"/>
    <s v="The ASU Theatre and Shakespeare Club presents Measure For Measure directed by Jordyn Ochser."/>
    <x v="176"/>
    <n v="150"/>
    <x v="2"/>
    <s v="US"/>
    <x v="0"/>
    <n v="1447311540"/>
    <n v="1445358903"/>
    <b v="0"/>
    <n v="4"/>
    <b v="0"/>
    <s v="theater"/>
    <x v="6"/>
    <d v="2015-11-12T06:59:00"/>
    <d v="2015-10-20T16:35:03"/>
    <n v="2015"/>
    <n v="21"/>
  </r>
  <r>
    <n v="3738"/>
    <s v="'GULF' - a new play by PIVOT THEATRE"/>
    <s v="A filmic, fast-paced exploration of trust, making its debut at Camden People's Theatre this July."/>
    <x v="15"/>
    <n v="270"/>
    <x v="2"/>
    <s v="GB"/>
    <x v="1"/>
    <n v="1405461600"/>
    <n v="1403562705"/>
    <b v="0"/>
    <n v="6"/>
    <b v="0"/>
    <s v="theater"/>
    <x v="6"/>
    <d v="2014-07-15T22:00:00"/>
    <d v="2014-06-23T22:31:45"/>
    <n v="2014"/>
    <n v="1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x v="1"/>
    <n v="1468752468"/>
    <n v="1467024468"/>
    <b v="0"/>
    <n v="8"/>
    <b v="0"/>
    <s v="theater"/>
    <x v="6"/>
    <d v="2016-07-17T10:47:48"/>
    <d v="2016-06-27T10:47:48"/>
    <n v="2016"/>
    <n v="2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x v="0"/>
    <n v="1407808438"/>
    <n v="1405217355"/>
    <b v="0"/>
    <n v="14"/>
    <b v="0"/>
    <s v="theater"/>
    <x v="6"/>
    <d v="2014-08-12T01:53:58"/>
    <d v="2014-07-13T02:09:15"/>
    <n v="2014"/>
    <n v="18"/>
  </r>
  <r>
    <n v="3741"/>
    <s v="Open House Theater"/>
    <s v="A small community with a love for theater would like to continue. Help the children of this community continue."/>
    <x v="22"/>
    <n v="0"/>
    <x v="2"/>
    <s v="US"/>
    <x v="0"/>
    <n v="1450389950"/>
    <n v="1447797950"/>
    <b v="0"/>
    <n v="0"/>
    <b v="0"/>
    <s v="theater"/>
    <x v="6"/>
    <d v="2015-12-17T22:05:50"/>
    <d v="2015-11-17T22:05:50"/>
    <n v="2015"/>
    <n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x v="0"/>
    <n v="1409980144"/>
    <n v="1407388144"/>
    <b v="0"/>
    <n v="4"/>
    <b v="0"/>
    <s v="theater"/>
    <x v="6"/>
    <d v="2014-09-06T05:09:04"/>
    <d v="2014-08-07T05:09:04"/>
    <n v="2014"/>
    <n v="2"/>
  </r>
  <r>
    <n v="3743"/>
    <s v="Down the Mississippi"/>
    <s v="I'm taking the Adventures of Huckleberry Finn puppet show down the Mississippi River!"/>
    <x v="41"/>
    <n v="0"/>
    <x v="2"/>
    <s v="US"/>
    <x v="0"/>
    <n v="1404406964"/>
    <n v="1401814964"/>
    <b v="0"/>
    <n v="0"/>
    <b v="0"/>
    <s v="theater"/>
    <x v="6"/>
    <d v="2014-07-03T17:02:44"/>
    <d v="2014-06-03T17:02:44"/>
    <n v="2014"/>
    <n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x v="0"/>
    <n v="1404532740"/>
    <n v="1401823952"/>
    <b v="0"/>
    <n v="0"/>
    <b v="0"/>
    <s v="theater"/>
    <x v="6"/>
    <d v="2014-07-05T03:59:00"/>
    <d v="2014-06-03T19:32:32"/>
    <n v="2014"/>
    <n v="0"/>
  </r>
  <r>
    <n v="3745"/>
    <s v="Tyke Theatre Web Show"/>
    <s v="Tyke wants to expand her puppet theater show to weekly online web shows and is looking for backers."/>
    <x v="213"/>
    <n v="10"/>
    <x v="2"/>
    <s v="US"/>
    <x v="0"/>
    <n v="1407689102"/>
    <n v="1405097102"/>
    <b v="0"/>
    <n v="1"/>
    <b v="0"/>
    <s v="theater"/>
    <x v="6"/>
    <d v="2014-08-10T16:45:02"/>
    <d v="2014-07-11T16:45:02"/>
    <n v="2014"/>
    <n v="10"/>
  </r>
  <r>
    <n v="3746"/>
    <s v="Stage Play Production - &quot;I Love You to Death&quot;"/>
    <s v="Generational curses CAN be broken...right?"/>
    <x v="0"/>
    <n v="202"/>
    <x v="2"/>
    <s v="US"/>
    <x v="0"/>
    <n v="1475918439"/>
    <n v="1473326439"/>
    <b v="0"/>
    <n v="1"/>
    <b v="0"/>
    <s v="theater"/>
    <x v="6"/>
    <d v="2016-10-08T09:20:39"/>
    <d v="2016-09-08T09:20:39"/>
    <n v="2016"/>
    <n v="2"/>
  </r>
  <r>
    <n v="3747"/>
    <s v="Counting Stars"/>
    <s v="The world premiere of an astonishing new play by acclaimed writer Atiha Sen Gupta."/>
    <x v="30"/>
    <n v="25"/>
    <x v="2"/>
    <s v="GB"/>
    <x v="1"/>
    <n v="1436137140"/>
    <n v="1433833896"/>
    <b v="0"/>
    <n v="1"/>
    <b v="0"/>
    <s v="theater"/>
    <x v="6"/>
    <d v="2015-07-05T22:59:00"/>
    <d v="2015-06-09T07:11:36"/>
    <n v="2015"/>
    <n v="1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x v="0"/>
    <n v="1455602340"/>
    <n v="1453827436"/>
    <b v="0"/>
    <n v="52"/>
    <b v="1"/>
    <s v="theater"/>
    <x v="40"/>
    <d v="2016-02-16T05:59:00"/>
    <d v="2016-01-26T16:57:16"/>
    <n v="2016"/>
    <n v="104"/>
  </r>
  <r>
    <n v="3749"/>
    <s v="Dante's Capstone Project: Who am I?"/>
    <s v="A night of music, fellowship, and a reflection of my experiences over the past 4 years at Ball State University."/>
    <x v="2"/>
    <n v="525"/>
    <x v="0"/>
    <s v="US"/>
    <x v="0"/>
    <n v="1461902340"/>
    <n v="1459220588"/>
    <b v="0"/>
    <n v="7"/>
    <b v="1"/>
    <s v="theater"/>
    <x v="40"/>
    <d v="2016-04-29T03:59:00"/>
    <d v="2016-03-29T03:03:08"/>
    <n v="2016"/>
    <n v="105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x v="0"/>
    <n v="1423555140"/>
    <n v="1421105608"/>
    <b v="0"/>
    <n v="28"/>
    <b v="1"/>
    <s v="theater"/>
    <x v="40"/>
    <d v="2015-02-10T07:59:00"/>
    <d v="2015-01-12T23:33:28"/>
    <n v="2015"/>
    <n v="100"/>
  </r>
  <r>
    <n v="3751"/>
    <s v="GGC Productions 2016"/>
    <s v="I will be performing in TWO productions to kick off the 2016 season. NEED HELP TO FUND THESE GREAT SHOWS!"/>
    <x v="28"/>
    <n v="1326"/>
    <x v="0"/>
    <s v="US"/>
    <x v="0"/>
    <n v="1459641073"/>
    <n v="1454460673"/>
    <b v="0"/>
    <n v="11"/>
    <b v="1"/>
    <s v="theater"/>
    <x v="40"/>
    <d v="2016-04-02T23:51:13"/>
    <d v="2016-02-03T00:51:13"/>
    <n v="2016"/>
    <n v="13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x v="1"/>
    <n v="1476651600"/>
    <n v="1473189335"/>
    <b v="0"/>
    <n v="15"/>
    <b v="1"/>
    <s v="theater"/>
    <x v="40"/>
    <d v="2016-10-16T21:00:00"/>
    <d v="2016-09-06T19:15:35"/>
    <n v="2016"/>
    <n v="113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x v="0"/>
    <n v="1433289600"/>
    <n v="1430768800"/>
    <b v="0"/>
    <n v="30"/>
    <b v="1"/>
    <s v="theater"/>
    <x v="40"/>
    <d v="2015-06-03T00:00:00"/>
    <d v="2015-05-04T19:46:40"/>
    <n v="2015"/>
    <n v="103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x v="0"/>
    <n v="1406350740"/>
    <n v="1403125737"/>
    <b v="0"/>
    <n v="27"/>
    <b v="1"/>
    <s v="theater"/>
    <x v="40"/>
    <d v="2014-07-26T04:59:00"/>
    <d v="2014-06-18T21:08:57"/>
    <n v="2014"/>
    <n v="120"/>
  </r>
  <r>
    <n v="3755"/>
    <s v="Retro Rhapsody"/>
    <s v="We have formed an innovative company that aims to create musical comedic performances suitable for a range of venues."/>
    <x v="131"/>
    <n v="713"/>
    <x v="0"/>
    <s v="GB"/>
    <x v="1"/>
    <n v="1460753307"/>
    <n v="1458161307"/>
    <b v="0"/>
    <n v="28"/>
    <b v="1"/>
    <s v="theater"/>
    <x v="40"/>
    <d v="2016-04-15T20:48:27"/>
    <d v="2016-03-16T20:48:27"/>
    <n v="2016"/>
    <n v="13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x v="0"/>
    <n v="1402515198"/>
    <n v="1399923198"/>
    <b v="0"/>
    <n v="17"/>
    <b v="1"/>
    <s v="theater"/>
    <x v="40"/>
    <d v="2014-06-11T19:33:18"/>
    <d v="2014-05-12T19:33:18"/>
    <n v="2014"/>
    <n v="10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x v="0"/>
    <n v="1417465515"/>
    <n v="1415737515"/>
    <b v="0"/>
    <n v="50"/>
    <b v="1"/>
    <s v="theater"/>
    <x v="40"/>
    <d v="2014-12-01T20:25:15"/>
    <d v="2014-11-11T20:25:15"/>
    <n v="2014"/>
    <n v="109"/>
  </r>
  <r>
    <n v="3758"/>
    <s v="Luigi's Ladies"/>
    <s v="LUIGI'S LADIES: an original one-woman musical comedy"/>
    <x v="15"/>
    <n v="1535"/>
    <x v="0"/>
    <s v="US"/>
    <x v="0"/>
    <n v="1400475600"/>
    <n v="1397819938"/>
    <b v="0"/>
    <n v="26"/>
    <b v="1"/>
    <s v="theater"/>
    <x v="40"/>
    <d v="2014-05-19T05:00:00"/>
    <d v="2014-04-18T11:18:58"/>
    <n v="2014"/>
    <n v="102"/>
  </r>
  <r>
    <n v="3759"/>
    <s v="Pared Down Productions"/>
    <s v="A production company specializing in small-scale musicals"/>
    <x v="23"/>
    <n v="4409.7700000000004"/>
    <x v="0"/>
    <s v="US"/>
    <x v="0"/>
    <n v="1440556553"/>
    <n v="1435372553"/>
    <b v="0"/>
    <n v="88"/>
    <b v="1"/>
    <s v="theater"/>
    <x v="40"/>
    <d v="2015-08-26T02:35:53"/>
    <d v="2015-06-27T02:35:53"/>
    <n v="2015"/>
    <n v="11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x v="0"/>
    <n v="1399293386"/>
    <n v="1397133386"/>
    <b v="0"/>
    <n v="91"/>
    <b v="1"/>
    <s v="theater"/>
    <x v="40"/>
    <d v="2014-05-05T12:36:26"/>
    <d v="2014-04-10T12:36:26"/>
    <n v="2014"/>
    <n v="101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x v="1"/>
    <n v="1439247600"/>
    <n v="1434625937"/>
    <b v="0"/>
    <n v="3"/>
    <b v="1"/>
    <s v="theater"/>
    <x v="40"/>
    <d v="2015-08-10T23:00:00"/>
    <d v="2015-06-18T11:12:17"/>
    <n v="2015"/>
    <n v="100"/>
  </r>
  <r>
    <n v="3762"/>
    <s v="iolite the musical"/>
    <s v="We are trying to raise money to perform a musical we have written, called &quot;Iolite&quot;, at the Edinburgh Fringe in 2015."/>
    <x v="21"/>
    <n v="1328"/>
    <x v="0"/>
    <s v="GB"/>
    <x v="1"/>
    <n v="1438543889"/>
    <n v="1436383889"/>
    <b v="0"/>
    <n v="28"/>
    <b v="1"/>
    <s v="theater"/>
    <x v="40"/>
    <d v="2015-08-02T19:31:29"/>
    <d v="2015-07-08T19:31:29"/>
    <n v="2015"/>
    <n v="106"/>
  </r>
  <r>
    <n v="3763"/>
    <s v="[title of show] â€” The Chicago Storefront Premiere"/>
    <s v="A musical about two guys writing a musical about...two guys writing a musical."/>
    <x v="10"/>
    <n v="5000"/>
    <x v="0"/>
    <s v="US"/>
    <x v="0"/>
    <n v="1427907626"/>
    <n v="1425319226"/>
    <b v="0"/>
    <n v="77"/>
    <b v="1"/>
    <s v="theater"/>
    <x v="40"/>
    <d v="2015-04-01T17:00:26"/>
    <d v="2015-03-02T18:00:26"/>
    <n v="2015"/>
    <n v="10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x v="0"/>
    <n v="1464482160"/>
    <n v="1462824832"/>
    <b v="0"/>
    <n v="27"/>
    <b v="1"/>
    <s v="theater"/>
    <x v="40"/>
    <d v="2016-05-29T00:36:00"/>
    <d v="2016-05-09T20:13:52"/>
    <n v="2016"/>
    <n v="1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x v="0"/>
    <n v="1406745482"/>
    <n v="1404153482"/>
    <b v="0"/>
    <n v="107"/>
    <b v="1"/>
    <s v="theater"/>
    <x v="40"/>
    <d v="2014-07-30T18:38:02"/>
    <d v="2014-06-30T18:38:02"/>
    <n v="2014"/>
    <n v="11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x v="0"/>
    <n v="1404360045"/>
    <n v="1401336045"/>
    <b v="0"/>
    <n v="96"/>
    <b v="1"/>
    <s v="theater"/>
    <x v="40"/>
    <d v="2014-07-03T04:00:45"/>
    <d v="2014-05-29T04:00:45"/>
    <n v="2014"/>
    <n v="10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x v="0"/>
    <n v="1425185940"/>
    <n v="1423960097"/>
    <b v="0"/>
    <n v="56"/>
    <b v="1"/>
    <s v="theater"/>
    <x v="40"/>
    <d v="2015-03-01T04:59:00"/>
    <d v="2015-02-15T00:28:17"/>
    <n v="2015"/>
    <n v="11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x v="0"/>
    <n v="1402594090"/>
    <n v="1400002090"/>
    <b v="0"/>
    <n v="58"/>
    <b v="1"/>
    <s v="theater"/>
    <x v="40"/>
    <d v="2014-06-12T17:28:10"/>
    <d v="2014-05-13T17:28:10"/>
    <n v="2014"/>
    <n v="10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x v="0"/>
    <n v="1460730079"/>
    <n v="1458138079"/>
    <b v="0"/>
    <n v="15"/>
    <b v="1"/>
    <s v="theater"/>
    <x v="40"/>
    <d v="2016-04-15T14:21:19"/>
    <d v="2016-03-16T14:21:19"/>
    <n v="2016"/>
    <n v="10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x v="1"/>
    <n v="1434234010"/>
    <n v="1431642010"/>
    <b v="0"/>
    <n v="20"/>
    <b v="1"/>
    <s v="theater"/>
    <x v="40"/>
    <d v="2015-06-13T22:20:10"/>
    <d v="2015-05-14T22:20:10"/>
    <n v="2015"/>
    <n v="100"/>
  </r>
  <r>
    <n v="3771"/>
    <s v="COME OUT SWINGIN'!"/>
    <s v="I would like to make a demo recording of six songs from COME OUT SWINGIN'!"/>
    <x v="28"/>
    <n v="1460"/>
    <x v="0"/>
    <s v="US"/>
    <x v="0"/>
    <n v="1463529600"/>
    <n v="1462307652"/>
    <b v="0"/>
    <n v="38"/>
    <b v="1"/>
    <s v="theater"/>
    <x v="40"/>
    <d v="2016-05-18T00:00:00"/>
    <d v="2016-05-03T20:34:12"/>
    <n v="2016"/>
    <n v="146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x v="0"/>
    <n v="1480399200"/>
    <n v="1478616506"/>
    <b v="0"/>
    <n v="33"/>
    <b v="1"/>
    <s v="theater"/>
    <x v="40"/>
    <d v="2016-11-29T06:00:00"/>
    <d v="2016-11-08T14:48:26"/>
    <n v="2016"/>
    <n v="110"/>
  </r>
  <r>
    <n v="3773"/>
    <s v="Dundee: A Hip-Hopera"/>
    <s v="A dramatic hip-hopera, inspired from monologues written by the performers."/>
    <x v="10"/>
    <n v="5410"/>
    <x v="0"/>
    <s v="US"/>
    <x v="0"/>
    <n v="1479175680"/>
    <n v="1476317247"/>
    <b v="0"/>
    <n v="57"/>
    <b v="1"/>
    <s v="theater"/>
    <x v="40"/>
    <d v="2016-11-15T02:08:00"/>
    <d v="2016-10-13T00:07:27"/>
    <n v="2016"/>
    <n v="108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x v="5"/>
    <n v="1428606055"/>
    <n v="1427223655"/>
    <b v="0"/>
    <n v="25"/>
    <b v="1"/>
    <s v="theater"/>
    <x v="40"/>
    <d v="2015-04-09T19:00:55"/>
    <d v="2015-03-24T19:00:55"/>
    <n v="2015"/>
    <n v="10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x v="0"/>
    <n v="1428552000"/>
    <n v="1426199843"/>
    <b v="0"/>
    <n v="14"/>
    <b v="1"/>
    <s v="theater"/>
    <x v="40"/>
    <d v="2015-04-09T04:00:00"/>
    <d v="2015-03-12T22:37:23"/>
    <n v="2015"/>
    <n v="1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x v="0"/>
    <n v="1406854800"/>
    <n v="1403599778"/>
    <b v="0"/>
    <n v="94"/>
    <b v="1"/>
    <s v="theater"/>
    <x v="40"/>
    <d v="2014-08-01T01:00:00"/>
    <d v="2014-06-24T08:49:38"/>
    <n v="2014"/>
    <n v="107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x v="0"/>
    <n v="1411790400"/>
    <n v="1409884821"/>
    <b v="0"/>
    <n v="59"/>
    <b v="1"/>
    <s v="theater"/>
    <x v="40"/>
    <d v="2014-09-27T04:00:00"/>
    <d v="2014-09-05T02:40:21"/>
    <n v="2014"/>
    <n v="143"/>
  </r>
  <r>
    <n v="3778"/>
    <s v="Give a Puppet a Hand"/>
    <s v="Sponsor an AVENUE Q puppet for The Barn Players April 2015 production."/>
    <x v="262"/>
    <n v="2521"/>
    <x v="0"/>
    <s v="US"/>
    <x v="0"/>
    <n v="1423942780"/>
    <n v="1418758780"/>
    <b v="0"/>
    <n v="36"/>
    <b v="1"/>
    <s v="theater"/>
    <x v="40"/>
    <d v="2015-02-14T19:39:40"/>
    <d v="2014-12-16T19:39:40"/>
    <n v="2014"/>
    <n v="105"/>
  </r>
  <r>
    <n v="3779"/>
    <s v="&quot;The Last Adam&quot; A New Musical, NYC reading"/>
    <s v="A fresh, re-telling of the Jesus story for a new generation."/>
    <x v="36"/>
    <n v="15597"/>
    <x v="0"/>
    <s v="US"/>
    <x v="0"/>
    <n v="1459010340"/>
    <n v="1456421940"/>
    <b v="0"/>
    <n v="115"/>
    <b v="1"/>
    <s v="theater"/>
    <x v="40"/>
    <d v="2016-03-26T16:39:00"/>
    <d v="2016-02-25T17:39:00"/>
    <n v="2016"/>
    <n v="104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x v="0"/>
    <n v="1436817960"/>
    <n v="1433999785"/>
    <b v="0"/>
    <n v="30"/>
    <b v="1"/>
    <s v="theater"/>
    <x v="40"/>
    <d v="2015-07-13T20:06:00"/>
    <d v="2015-06-11T05:16:25"/>
    <n v="2015"/>
    <n v="12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x v="0"/>
    <n v="1410210685"/>
    <n v="1408050685"/>
    <b v="0"/>
    <n v="52"/>
    <b v="1"/>
    <s v="theater"/>
    <x v="40"/>
    <d v="2014-09-08T21:11:25"/>
    <d v="2014-08-14T21:11:25"/>
    <n v="2014"/>
    <n v="11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x v="1"/>
    <n v="1469401200"/>
    <n v="1466887297"/>
    <b v="0"/>
    <n v="27"/>
    <b v="1"/>
    <s v="theater"/>
    <x v="40"/>
    <d v="2016-07-24T23:00:00"/>
    <d v="2016-06-25T20:41:37"/>
    <n v="2016"/>
    <n v="10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x v="0"/>
    <n v="1458057600"/>
    <n v="1455938520"/>
    <b v="0"/>
    <n v="24"/>
    <b v="1"/>
    <s v="theater"/>
    <x v="40"/>
    <d v="2016-03-15T16:00:00"/>
    <d v="2016-02-20T03:22:00"/>
    <n v="2016"/>
    <n v="129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x v="5"/>
    <n v="1468193532"/>
    <n v="1465601532"/>
    <b v="0"/>
    <n v="10"/>
    <b v="1"/>
    <s v="theater"/>
    <x v="40"/>
    <d v="2016-07-10T23:32:12"/>
    <d v="2016-06-10T23:32:12"/>
    <n v="2016"/>
    <n v="115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x v="1"/>
    <n v="1470132180"/>
    <n v="1467040769"/>
    <b v="0"/>
    <n v="30"/>
    <b v="1"/>
    <s v="theater"/>
    <x v="40"/>
    <d v="2016-08-02T10:03:00"/>
    <d v="2016-06-27T15:19:29"/>
    <n v="2016"/>
    <n v="151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x v="0"/>
    <n v="1464310475"/>
    <n v="1461718475"/>
    <b v="0"/>
    <n v="71"/>
    <b v="1"/>
    <s v="theater"/>
    <x v="40"/>
    <d v="2016-05-27T00:54:35"/>
    <d v="2016-04-27T00:54:35"/>
    <n v="2016"/>
    <n v="111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x v="0"/>
    <n v="1436587140"/>
    <n v="1434113406"/>
    <b v="0"/>
    <n v="10"/>
    <b v="1"/>
    <s v="theater"/>
    <x v="40"/>
    <d v="2015-07-11T03:59:00"/>
    <d v="2015-06-12T12:50:06"/>
    <n v="2015"/>
    <n v="1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x v="0"/>
    <n v="1450887480"/>
    <n v="1448469719"/>
    <b v="0"/>
    <n v="1"/>
    <b v="0"/>
    <s v="theater"/>
    <x v="40"/>
    <d v="2015-12-23T16:18:00"/>
    <d v="2015-11-25T16:41:59"/>
    <n v="2015"/>
    <n v="1"/>
  </r>
  <r>
    <n v="3789"/>
    <s v="Austen a New Musical Play"/>
    <s v="This fabulous new play explores the little known love life of England's most famous romantic novelist, Jane Austen."/>
    <x v="424"/>
    <n v="116"/>
    <x v="2"/>
    <s v="GB"/>
    <x v="1"/>
    <n v="1434395418"/>
    <n v="1431630618"/>
    <b v="0"/>
    <n v="4"/>
    <b v="0"/>
    <s v="theater"/>
    <x v="40"/>
    <d v="2015-06-15T19:10:18"/>
    <d v="2015-05-14T19:10:18"/>
    <n v="2015"/>
    <n v="3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x v="0"/>
    <n v="1479834023"/>
    <n v="1477238423"/>
    <b v="0"/>
    <n v="0"/>
    <b v="0"/>
    <s v="theater"/>
    <x v="40"/>
    <d v="2016-11-22T17:00:23"/>
    <d v="2016-10-23T16:00:23"/>
    <n v="2016"/>
    <n v="0"/>
  </r>
  <r>
    <n v="3791"/>
    <s v="Spin! at The Cumming Playhouse"/>
    <s v="Spin! is an original musical comedy-drama presented by Blue Palm Productions."/>
    <x v="15"/>
    <n v="0"/>
    <x v="2"/>
    <s v="US"/>
    <x v="0"/>
    <n v="1404664592"/>
    <n v="1399480592"/>
    <b v="0"/>
    <n v="0"/>
    <b v="0"/>
    <s v="theater"/>
    <x v="40"/>
    <d v="2014-07-06T16:36:32"/>
    <d v="2014-05-07T16:36:32"/>
    <n v="2014"/>
    <n v="0"/>
  </r>
  <r>
    <n v="3792"/>
    <s v="BorikÃ©n: The Show"/>
    <s v="A cultural and historic journey through Puerto Rico's music and dance!"/>
    <x v="78"/>
    <n v="35"/>
    <x v="2"/>
    <s v="US"/>
    <x v="0"/>
    <n v="1436957022"/>
    <n v="1434365022"/>
    <b v="0"/>
    <n v="2"/>
    <b v="0"/>
    <s v="theater"/>
    <x v="40"/>
    <d v="2015-07-15T10:43:42"/>
    <d v="2015-06-15T10:43:42"/>
    <n v="2015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x v="0"/>
    <n v="1418769129"/>
    <n v="1416954729"/>
    <b v="0"/>
    <n v="24"/>
    <b v="0"/>
    <s v="theater"/>
    <x v="40"/>
    <d v="2014-12-16T22:32:09"/>
    <d v="2014-11-25T22:32:09"/>
    <n v="2014"/>
    <n v="6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x v="1"/>
    <n v="1433685354"/>
    <n v="1431093354"/>
    <b v="0"/>
    <n v="1"/>
    <b v="0"/>
    <s v="theater"/>
    <x v="40"/>
    <d v="2015-06-07T13:55:54"/>
    <d v="2015-05-08T13:55:54"/>
    <n v="2015"/>
    <n v="1"/>
  </r>
  <r>
    <n v="3795"/>
    <s v="Duodeca"/>
    <s v="Poppin Productions are currently entering the development stage of their very first production -  &quot;Duodeca&quot;."/>
    <x v="20"/>
    <n v="10"/>
    <x v="2"/>
    <s v="GB"/>
    <x v="1"/>
    <n v="1440801000"/>
    <n v="1437042490"/>
    <b v="0"/>
    <n v="2"/>
    <b v="0"/>
    <s v="theater"/>
    <x v="40"/>
    <d v="2015-08-28T22:30:00"/>
    <d v="2015-07-16T10:28:10"/>
    <n v="2015"/>
    <n v="2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x v="0"/>
    <n v="1484354556"/>
    <n v="1479170556"/>
    <b v="0"/>
    <n v="1"/>
    <b v="0"/>
    <s v="theater"/>
    <x v="40"/>
    <d v="2017-01-14T00:42:36"/>
    <d v="2016-11-15T00:42:36"/>
    <n v="2016"/>
    <n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x v="0"/>
    <n v="1429564165"/>
    <n v="1426972165"/>
    <b v="0"/>
    <n v="37"/>
    <b v="0"/>
    <s v="theater"/>
    <x v="40"/>
    <d v="2015-04-20T21:09:25"/>
    <d v="2015-03-21T21:09:25"/>
    <n v="2015"/>
    <n v="9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x v="0"/>
    <n v="1407691248"/>
    <n v="1405099248"/>
    <b v="0"/>
    <n v="5"/>
    <b v="0"/>
    <s v="theater"/>
    <x v="40"/>
    <d v="2014-08-10T17:20:48"/>
    <d v="2014-07-11T17:20:48"/>
    <n v="2014"/>
    <n v="1"/>
  </r>
  <r>
    <n v="3799"/>
    <s v="A Story Once Told"/>
    <s v="An original musical on it's way to the stage in Minneapolis, MN. Feel free to ask any questions."/>
    <x v="3"/>
    <n v="402"/>
    <x v="2"/>
    <s v="US"/>
    <x v="0"/>
    <n v="1457734843"/>
    <n v="1455142843"/>
    <b v="0"/>
    <n v="4"/>
    <b v="0"/>
    <s v="theater"/>
    <x v="40"/>
    <d v="2016-03-11T22:20:43"/>
    <d v="2016-02-10T22:20:43"/>
    <n v="2016"/>
    <n v="4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x v="0"/>
    <n v="1420952340"/>
    <n v="1418146883"/>
    <b v="0"/>
    <n v="16"/>
    <b v="0"/>
    <s v="theater"/>
    <x v="40"/>
    <d v="2015-01-11T04:59:00"/>
    <d v="2014-12-09T17:41:23"/>
    <n v="2014"/>
    <n v="4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x v="0"/>
    <n v="1420215216"/>
    <n v="1417536816"/>
    <b v="0"/>
    <n v="9"/>
    <b v="0"/>
    <s v="theater"/>
    <x v="40"/>
    <d v="2015-01-02T16:13:36"/>
    <d v="2014-12-02T16:13:36"/>
    <n v="2014"/>
    <n v="9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x v="0"/>
    <n v="1445482906"/>
    <n v="1442890906"/>
    <b v="0"/>
    <n v="0"/>
    <b v="0"/>
    <s v="theater"/>
    <x v="40"/>
    <d v="2015-10-22T03:01:46"/>
    <d v="2015-09-22T03:01:46"/>
    <n v="2015"/>
    <n v="0"/>
  </r>
  <r>
    <n v="3803"/>
    <s v="Benjamin Button the Musical Concept Album"/>
    <s v="A fully orchestrated concept album of Benjamin Button the Musical!"/>
    <x v="14"/>
    <n v="2358"/>
    <x v="2"/>
    <s v="US"/>
    <x v="0"/>
    <n v="1457133568"/>
    <n v="1454541568"/>
    <b v="0"/>
    <n v="40"/>
    <b v="0"/>
    <s v="theater"/>
    <x v="40"/>
    <d v="2016-03-04T23:19:28"/>
    <d v="2016-02-03T23:19:28"/>
    <n v="2016"/>
    <n v="2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x v="0"/>
    <n v="1469948400"/>
    <n v="1465172024"/>
    <b v="0"/>
    <n v="0"/>
    <b v="0"/>
    <s v="theater"/>
    <x v="40"/>
    <d v="2016-07-31T07:00:00"/>
    <d v="2016-06-06T00:13:44"/>
    <n v="2016"/>
    <n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x v="0"/>
    <n v="1411852640"/>
    <n v="1406668640"/>
    <b v="0"/>
    <n v="2"/>
    <b v="0"/>
    <s v="theater"/>
    <x v="40"/>
    <d v="2014-09-27T21:17:20"/>
    <d v="2014-07-29T21:17:20"/>
    <n v="2014"/>
    <n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x v="2"/>
    <n v="1404022381"/>
    <n v="1402294381"/>
    <b v="0"/>
    <n v="1"/>
    <b v="0"/>
    <s v="theater"/>
    <x v="40"/>
    <d v="2014-06-29T06:13:01"/>
    <d v="2014-06-09T06:13:01"/>
    <n v="2014"/>
    <n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x v="0"/>
    <n v="1428097739"/>
    <n v="1427492939"/>
    <b v="0"/>
    <n v="9"/>
    <b v="0"/>
    <s v="theater"/>
    <x v="40"/>
    <d v="2015-04-03T21:48:59"/>
    <d v="2015-03-27T21:48:59"/>
    <n v="2015"/>
    <n v="3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x v="1"/>
    <n v="1429955619"/>
    <n v="1424775219"/>
    <b v="0"/>
    <n v="24"/>
    <b v="1"/>
    <s v="theater"/>
    <x v="6"/>
    <d v="2015-04-25T09:53:39"/>
    <d v="2015-02-24T10:53:39"/>
    <n v="2015"/>
    <n v="10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x v="1"/>
    <n v="1406761200"/>
    <n v="1402403907"/>
    <b v="0"/>
    <n v="38"/>
    <b v="1"/>
    <s v="theater"/>
    <x v="6"/>
    <d v="2014-07-30T23:00:00"/>
    <d v="2014-06-10T12:38:27"/>
    <n v="2014"/>
    <n v="101"/>
  </r>
  <r>
    <n v="3810"/>
    <s v="Romeo &amp; Juliet"/>
    <s v="Theater students of UMass present a large-scale theater collaboration that will revolutionize the way you see Shakespeare."/>
    <x v="15"/>
    <n v="1826"/>
    <x v="0"/>
    <s v="US"/>
    <x v="0"/>
    <n v="1426965758"/>
    <n v="1424377358"/>
    <b v="0"/>
    <n v="26"/>
    <b v="1"/>
    <s v="theater"/>
    <x v="6"/>
    <d v="2015-03-21T19:22:38"/>
    <d v="2015-02-19T20:22:38"/>
    <n v="2015"/>
    <n v="122"/>
  </r>
  <r>
    <n v="3811"/>
    <s v="The Merchant of Venice"/>
    <s v="The University of Exeter Shakespeare Society is touring its acclaimed show The Merchant of Venice to Stratford-upon-Avon!"/>
    <x v="49"/>
    <n v="825"/>
    <x v="0"/>
    <s v="GB"/>
    <x v="1"/>
    <n v="1464692400"/>
    <n v="1461769373"/>
    <b v="0"/>
    <n v="19"/>
    <b v="1"/>
    <s v="theater"/>
    <x v="6"/>
    <d v="2016-05-31T11:00:00"/>
    <d v="2016-04-27T15:02:53"/>
    <n v="2016"/>
    <n v="33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x v="5"/>
    <n v="1433131140"/>
    <n v="1429120908"/>
    <b v="0"/>
    <n v="11"/>
    <b v="1"/>
    <s v="theater"/>
    <x v="6"/>
    <d v="2015-06-01T03:59:00"/>
    <d v="2015-04-15T18:01:48"/>
    <n v="2015"/>
    <n v="11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x v="0"/>
    <n v="1465940580"/>
    <n v="1462603021"/>
    <b v="0"/>
    <n v="27"/>
    <b v="1"/>
    <s v="theater"/>
    <x v="6"/>
    <d v="2016-06-14T21:43:00"/>
    <d v="2016-05-07T06:37:01"/>
    <n v="2016"/>
    <n v="10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x v="0"/>
    <n v="1427860740"/>
    <n v="1424727712"/>
    <b v="0"/>
    <n v="34"/>
    <b v="1"/>
    <s v="theater"/>
    <x v="6"/>
    <d v="2015-04-01T03:59:00"/>
    <d v="2015-02-23T21:41:52"/>
    <n v="2015"/>
    <n v="140"/>
  </r>
  <r>
    <n v="3815"/>
    <s v="The Canterbury Shakespeare Festival - first season"/>
    <s v="Come and help us make the Canterbury Shakespeare Festival a reality"/>
    <x v="28"/>
    <n v="1000.01"/>
    <x v="0"/>
    <s v="GB"/>
    <x v="1"/>
    <n v="1440111600"/>
    <n v="1437545657"/>
    <b v="0"/>
    <n v="20"/>
    <b v="1"/>
    <s v="theater"/>
    <x v="6"/>
    <d v="2015-08-20T23:00:00"/>
    <d v="2015-07-22T06:14:17"/>
    <n v="2015"/>
    <n v="1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x v="0"/>
    <n v="1405614823"/>
    <n v="1403022823"/>
    <b v="0"/>
    <n v="37"/>
    <b v="1"/>
    <s v="theater"/>
    <x v="6"/>
    <d v="2014-07-17T16:33:43"/>
    <d v="2014-06-17T16:33:43"/>
    <n v="2014"/>
    <n v="119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x v="0"/>
    <n v="1445659140"/>
    <n v="1444236216"/>
    <b v="0"/>
    <n v="20"/>
    <b v="1"/>
    <s v="theater"/>
    <x v="6"/>
    <d v="2015-10-24T03:59:00"/>
    <d v="2015-10-07T16:43:36"/>
    <n v="2015"/>
    <n v="107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x v="0"/>
    <n v="1426187582"/>
    <n v="1423599182"/>
    <b v="0"/>
    <n v="10"/>
    <b v="1"/>
    <s v="theater"/>
    <x v="6"/>
    <d v="2015-03-12T19:13:02"/>
    <d v="2015-02-10T20:13:02"/>
    <n v="2015"/>
    <n v="22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x v="0"/>
    <n v="1437166920"/>
    <n v="1435554104"/>
    <b v="0"/>
    <n v="26"/>
    <b v="1"/>
    <s v="theater"/>
    <x v="6"/>
    <d v="2015-07-17T21:02:00"/>
    <d v="2015-06-29T05:01:44"/>
    <n v="2015"/>
    <n v="106"/>
  </r>
  <r>
    <n v="3820"/>
    <s v="TUSENTACK THEATRE"/>
    <s v="Tusentack Theatre is a professional theatre company providing opportunities to adults who access Mental Health Services."/>
    <x v="43"/>
    <n v="430"/>
    <x v="0"/>
    <s v="GB"/>
    <x v="1"/>
    <n v="1436110717"/>
    <n v="1433518717"/>
    <b v="0"/>
    <n v="20"/>
    <b v="1"/>
    <s v="theater"/>
    <x v="6"/>
    <d v="2015-07-05T15:38:37"/>
    <d v="2015-06-05T15:38:37"/>
    <n v="2015"/>
    <n v="143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x v="0"/>
    <n v="1451881207"/>
    <n v="1449116407"/>
    <b v="0"/>
    <n v="46"/>
    <b v="1"/>
    <s v="theater"/>
    <x v="6"/>
    <d v="2016-01-04T04:20:07"/>
    <d v="2015-12-03T04:20:07"/>
    <n v="2015"/>
    <n v="105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x v="3"/>
    <n v="1453244340"/>
    <n v="1448136417"/>
    <b v="0"/>
    <n v="76"/>
    <b v="1"/>
    <s v="theater"/>
    <x v="6"/>
    <d v="2016-01-19T22:59:00"/>
    <d v="2015-11-21T20:06:57"/>
    <n v="2015"/>
    <n v="110"/>
  </r>
  <r>
    <n v="3823"/>
    <s v="FEED"/>
    <s v="Feed, a new play by Garrett Markgraf (based on the novel by M.T. Anderson), Directed by Anna Marck at Oakland University."/>
    <x v="30"/>
    <n v="2650"/>
    <x v="0"/>
    <s v="US"/>
    <x v="0"/>
    <n v="1437364740"/>
    <n v="1434405044"/>
    <b v="0"/>
    <n v="41"/>
    <b v="1"/>
    <s v="theater"/>
    <x v="6"/>
    <d v="2015-07-20T03:59:00"/>
    <d v="2015-06-15T21:50:44"/>
    <n v="2015"/>
    <n v="10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x v="1"/>
    <n v="1470058860"/>
    <n v="1469026903"/>
    <b v="0"/>
    <n v="7"/>
    <b v="1"/>
    <s v="theater"/>
    <x v="6"/>
    <d v="2016-08-01T13:41:00"/>
    <d v="2016-07-20T15:01:43"/>
    <n v="2016"/>
    <n v="108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x v="0"/>
    <n v="1434505214"/>
    <n v="1432690814"/>
    <b v="0"/>
    <n v="49"/>
    <b v="1"/>
    <s v="theater"/>
    <x v="6"/>
    <d v="2015-06-17T01:40:14"/>
    <d v="2015-05-27T01:40:14"/>
    <n v="2015"/>
    <n v="105"/>
  </r>
  <r>
    <n v="3826"/>
    <s v="DAY OF THE DOG by Blue Sparrow Theatre Company"/>
    <s v="This is the story about the Westons. One family who live with mental illness on a daily basis."/>
    <x v="20"/>
    <n v="715"/>
    <x v="0"/>
    <s v="GB"/>
    <x v="1"/>
    <n v="1430993394"/>
    <n v="1428401394"/>
    <b v="0"/>
    <n v="26"/>
    <b v="1"/>
    <s v="theater"/>
    <x v="6"/>
    <d v="2015-05-07T10:09:54"/>
    <d v="2015-04-07T10:09:54"/>
    <n v="2015"/>
    <n v="119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x v="1"/>
    <n v="1427414400"/>
    <n v="1422656201"/>
    <b v="0"/>
    <n v="65"/>
    <b v="1"/>
    <s v="theater"/>
    <x v="6"/>
    <d v="2015-03-27T00:00:00"/>
    <d v="2015-01-30T22:16:41"/>
    <n v="2015"/>
    <n v="153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x v="0"/>
    <n v="1420033187"/>
    <n v="1414845587"/>
    <b v="0"/>
    <n v="28"/>
    <b v="1"/>
    <s v="theater"/>
    <x v="6"/>
    <d v="2014-12-31T13:39:47"/>
    <d v="2014-11-01T12:39:47"/>
    <n v="2014"/>
    <n v="10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x v="0"/>
    <n v="1472676371"/>
    <n v="1470948371"/>
    <b v="0"/>
    <n v="8"/>
    <b v="1"/>
    <s v="theater"/>
    <x v="6"/>
    <d v="2016-08-31T20:46:11"/>
    <d v="2016-08-11T20:46:11"/>
    <n v="2016"/>
    <n v="100"/>
  </r>
  <r>
    <n v="3830"/>
    <s v="Run Away"/>
    <s v="The Aeon Theatre company is producing another original play by Parker Hale at the Manhattan Reportory Theatre"/>
    <x v="213"/>
    <n v="225"/>
    <x v="0"/>
    <s v="US"/>
    <x v="0"/>
    <n v="1464371211"/>
    <n v="1463161611"/>
    <b v="0"/>
    <n v="3"/>
    <b v="1"/>
    <s v="theater"/>
    <x v="6"/>
    <d v="2016-05-27T17:46:51"/>
    <d v="2016-05-13T17:46:51"/>
    <n v="2016"/>
    <n v="225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x v="0"/>
    <n v="1415222545"/>
    <n v="1413404545"/>
    <b v="0"/>
    <n v="9"/>
    <b v="1"/>
    <s v="theater"/>
    <x v="6"/>
    <d v="2014-11-05T21:22:25"/>
    <d v="2014-10-15T20:22:25"/>
    <n v="2014"/>
    <n v="10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x v="0"/>
    <n v="1455936335"/>
    <n v="1452048335"/>
    <b v="0"/>
    <n v="9"/>
    <b v="1"/>
    <s v="theater"/>
    <x v="6"/>
    <d v="2016-02-20T02:45:35"/>
    <d v="2016-01-06T02:45:35"/>
    <n v="2016"/>
    <n v="10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x v="5"/>
    <n v="1417460940"/>
    <n v="1416516972"/>
    <b v="0"/>
    <n v="20"/>
    <b v="1"/>
    <s v="theater"/>
    <x v="6"/>
    <d v="2014-12-01T19:09:00"/>
    <d v="2014-11-20T20:56:12"/>
    <n v="2014"/>
    <n v="117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x v="1"/>
    <n v="1434624067"/>
    <n v="1432032067"/>
    <b v="0"/>
    <n v="57"/>
    <b v="1"/>
    <s v="theater"/>
    <x v="6"/>
    <d v="2015-06-18T10:41:07"/>
    <d v="2015-05-19T10:41:07"/>
    <n v="2015"/>
    <n v="109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x v="1"/>
    <n v="1461278208"/>
    <n v="1459463808"/>
    <b v="0"/>
    <n v="8"/>
    <b v="1"/>
    <s v="theater"/>
    <x v="6"/>
    <d v="2016-04-21T22:36:48"/>
    <d v="2016-03-31T22:36:48"/>
    <n v="2016"/>
    <n v="16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x v="0"/>
    <n v="1470197340"/>
    <n v="1467497652"/>
    <b v="0"/>
    <n v="14"/>
    <b v="1"/>
    <s v="theater"/>
    <x v="6"/>
    <d v="2016-08-03T04:09:00"/>
    <d v="2016-07-02T22:14:12"/>
    <n v="2016"/>
    <n v="113"/>
  </r>
  <r>
    <n v="3837"/>
    <s v="Farcical Elements Presents Boeing-Boeing"/>
    <s v="A high-flying French farce with the thrust of a well-tuned jet engine"/>
    <x v="13"/>
    <n v="2042"/>
    <x v="0"/>
    <s v="GB"/>
    <x v="1"/>
    <n v="1435947758"/>
    <n v="1432837358"/>
    <b v="0"/>
    <n v="17"/>
    <b v="1"/>
    <s v="theater"/>
    <x v="6"/>
    <d v="2015-07-03T18:22:38"/>
    <d v="2015-05-28T18:22:38"/>
    <n v="2015"/>
    <n v="10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x v="9"/>
    <n v="1432314209"/>
    <n v="1429722209"/>
    <b v="0"/>
    <n v="100"/>
    <b v="1"/>
    <s v="theater"/>
    <x v="6"/>
    <d v="2015-05-22T17:03:29"/>
    <d v="2015-04-22T17:03:29"/>
    <n v="2015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x v="0"/>
    <n v="1438226724"/>
    <n v="1433042724"/>
    <b v="0"/>
    <n v="32"/>
    <b v="1"/>
    <s v="theater"/>
    <x v="6"/>
    <d v="2015-07-30T03:25:24"/>
    <d v="2015-05-31T03:25:24"/>
    <n v="2015"/>
    <n v="101"/>
  </r>
  <r>
    <n v="3840"/>
    <s v="Tonight I'll be April"/>
    <s v="A gritty play looking at a modern day relationship, highlighting issues of mental health and abuse suffered by men."/>
    <x v="332"/>
    <n v="65"/>
    <x v="0"/>
    <s v="GB"/>
    <x v="1"/>
    <n v="1459180229"/>
    <n v="1457023829"/>
    <b v="0"/>
    <n v="3"/>
    <b v="1"/>
    <s v="theater"/>
    <x v="6"/>
    <d v="2016-03-28T15:50:29"/>
    <d v="2016-03-03T16:50:29"/>
    <n v="2016"/>
    <n v="650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x v="0"/>
    <n v="1405882287"/>
    <n v="1400698287"/>
    <b v="1"/>
    <n v="34"/>
    <b v="0"/>
    <s v="theater"/>
    <x v="6"/>
    <d v="2014-07-20T18:51:27"/>
    <d v="2014-05-21T18:51:27"/>
    <n v="2014"/>
    <n v="9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x v="1"/>
    <n v="1399809052"/>
    <n v="1397217052"/>
    <b v="1"/>
    <n v="23"/>
    <b v="0"/>
    <s v="theater"/>
    <x v="6"/>
    <d v="2014-05-11T11:50:52"/>
    <d v="2014-04-11T11:50:52"/>
    <n v="2014"/>
    <n v="2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x v="0"/>
    <n v="1401587064"/>
    <n v="1399427064"/>
    <b v="1"/>
    <n v="19"/>
    <b v="0"/>
    <s v="theater"/>
    <x v="6"/>
    <d v="2014-06-01T01:44:24"/>
    <d v="2014-05-07T01:44:24"/>
    <n v="2014"/>
    <n v="21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x v="0"/>
    <n v="1401778740"/>
    <n v="1399474134"/>
    <b v="1"/>
    <n v="50"/>
    <b v="0"/>
    <s v="theater"/>
    <x v="6"/>
    <d v="2014-06-03T06:59:00"/>
    <d v="2014-05-07T14:48:54"/>
    <n v="2014"/>
    <n v="41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x v="0"/>
    <n v="1443711774"/>
    <n v="1441119774"/>
    <b v="1"/>
    <n v="12"/>
    <b v="0"/>
    <s v="theater"/>
    <x v="6"/>
    <d v="2015-10-01T15:02:54"/>
    <d v="2015-09-01T15:02:54"/>
    <n v="2015"/>
    <n v="2"/>
  </r>
  <r>
    <n v="3846"/>
    <s v="My Insane Shakespeare"/>
    <s v="My Insane Shakespeare. An original play by Arthur Elbakyan premiering October 13th at United Solo, New York City."/>
    <x v="39"/>
    <n v="189"/>
    <x v="2"/>
    <s v="US"/>
    <x v="0"/>
    <n v="1412405940"/>
    <n v="1409721542"/>
    <b v="1"/>
    <n v="8"/>
    <b v="0"/>
    <s v="theater"/>
    <x v="6"/>
    <d v="2014-10-04T06:59:00"/>
    <d v="2014-09-03T05:19:02"/>
    <n v="2014"/>
    <n v="3"/>
  </r>
  <r>
    <n v="3847"/>
    <s v="Madame X"/>
    <s v="The production of the original play &quot;Madame X&quot; by Amanda Davison. Inspired by the painting by John Singer Sargent."/>
    <x v="124"/>
    <n v="1697"/>
    <x v="2"/>
    <s v="US"/>
    <x v="0"/>
    <n v="1437283391"/>
    <n v="1433395391"/>
    <b v="1"/>
    <n v="9"/>
    <b v="0"/>
    <s v="theater"/>
    <x v="6"/>
    <d v="2015-07-19T05:23:11"/>
    <d v="2015-06-04T05:23:11"/>
    <n v="2015"/>
    <n v="1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x v="0"/>
    <n v="1445196989"/>
    <n v="1442604989"/>
    <b v="1"/>
    <n v="43"/>
    <b v="0"/>
    <s v="theater"/>
    <x v="6"/>
    <d v="2015-10-18T19:36:29"/>
    <d v="2015-09-18T19:36:29"/>
    <n v="2015"/>
    <n v="1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x v="3"/>
    <n v="1434047084"/>
    <n v="1431455084"/>
    <b v="1"/>
    <n v="28"/>
    <b v="0"/>
    <s v="theater"/>
    <x v="6"/>
    <d v="2015-06-11T18:24:44"/>
    <d v="2015-05-12T18:24:44"/>
    <n v="2015"/>
    <n v="7"/>
  </r>
  <r>
    <n v="3850"/>
    <s v="The Vagina Monologues 2015"/>
    <s v="V-Day is a global activist movement to end violence against women and girls."/>
    <x v="28"/>
    <n v="38"/>
    <x v="2"/>
    <s v="US"/>
    <x v="0"/>
    <n v="1420081143"/>
    <n v="1417489143"/>
    <b v="1"/>
    <n v="4"/>
    <b v="0"/>
    <s v="theater"/>
    <x v="6"/>
    <d v="2015-01-01T02:59:03"/>
    <d v="2014-12-02T02:59:03"/>
    <n v="2014"/>
    <n v="4"/>
  </r>
  <r>
    <n v="3851"/>
    <s v="Waving Goodbye"/>
    <s v="A play about the horrible choices we have to make every day. Should we take a risk, or take the road most travelled?"/>
    <x v="30"/>
    <n v="852"/>
    <x v="2"/>
    <s v="GB"/>
    <x v="1"/>
    <n v="1437129179"/>
    <n v="1434537179"/>
    <b v="1"/>
    <n v="24"/>
    <b v="0"/>
    <s v="theater"/>
    <x v="6"/>
    <d v="2015-07-17T10:32:59"/>
    <d v="2015-06-17T10:32:59"/>
    <n v="2015"/>
    <n v="34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x v="0"/>
    <n v="1427427276"/>
    <n v="1425270876"/>
    <b v="0"/>
    <n v="2"/>
    <b v="0"/>
    <s v="theater"/>
    <x v="6"/>
    <d v="2015-03-27T03:34:36"/>
    <d v="2015-03-02T04:34:36"/>
    <n v="2015"/>
    <n v="0"/>
  </r>
  <r>
    <n v="3853"/>
    <s v="The Original Laughter Therapist"/>
    <s v="A dose of One-woman &quot;Dramedy&quot; to cure those daily blues is just what the doctor ordered!"/>
    <x v="57"/>
    <n v="26"/>
    <x v="2"/>
    <s v="US"/>
    <x v="0"/>
    <n v="1409602178"/>
    <n v="1406578178"/>
    <b v="0"/>
    <n v="2"/>
    <b v="0"/>
    <s v="theater"/>
    <x v="6"/>
    <d v="2014-09-01T20:09:38"/>
    <d v="2014-07-28T20:09:38"/>
    <n v="2014"/>
    <n v="0"/>
  </r>
  <r>
    <n v="3854"/>
    <s v="The Case Of Soghomon Tehlirian"/>
    <s v="A play dedicated to the 100th anniversary of the Armenian Genocide."/>
    <x v="34"/>
    <n v="1788"/>
    <x v="2"/>
    <s v="US"/>
    <x v="0"/>
    <n v="1431206058"/>
    <n v="1428614058"/>
    <b v="0"/>
    <n v="20"/>
    <b v="0"/>
    <s v="theater"/>
    <x v="6"/>
    <d v="2015-05-09T21:14:18"/>
    <d v="2015-04-09T21:14:18"/>
    <n v="2015"/>
    <n v="1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x v="0"/>
    <n v="1427408271"/>
    <n v="1424819871"/>
    <b v="0"/>
    <n v="1"/>
    <b v="0"/>
    <s v="theater"/>
    <x v="6"/>
    <d v="2015-03-26T22:17:51"/>
    <d v="2015-02-24T23:17:51"/>
    <n v="2015"/>
    <n v="3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x v="0"/>
    <n v="1425833403"/>
    <n v="1423245003"/>
    <b v="0"/>
    <n v="1"/>
    <b v="0"/>
    <s v="theater"/>
    <x v="6"/>
    <d v="2015-03-08T16:50:03"/>
    <d v="2015-02-06T17:50:03"/>
    <n v="2015"/>
    <n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x v="0"/>
    <n v="1406913120"/>
    <n v="1404927690"/>
    <b v="0"/>
    <n v="4"/>
    <b v="0"/>
    <s v="theater"/>
    <x v="6"/>
    <d v="2014-08-01T17:12:00"/>
    <d v="2014-07-09T17:41:30"/>
    <n v="2014"/>
    <n v="5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x v="1"/>
    <n v="1432328400"/>
    <n v="1430734844"/>
    <b v="0"/>
    <n v="1"/>
    <b v="0"/>
    <s v="theater"/>
    <x v="6"/>
    <d v="2015-05-22T21:00:00"/>
    <d v="2015-05-04T10:20:44"/>
    <n v="2015"/>
    <n v="2"/>
  </r>
  <r>
    <n v="3859"/>
    <s v="What Dreams Were Made Of"/>
    <s v="This is a play that will have each and everyone that sees it thinking about the dreams they had growing up. It's a dramady"/>
    <x v="30"/>
    <n v="1"/>
    <x v="2"/>
    <s v="US"/>
    <x v="0"/>
    <n v="1403730000"/>
    <n v="1401485207"/>
    <b v="0"/>
    <n v="1"/>
    <b v="0"/>
    <s v="theater"/>
    <x v="6"/>
    <d v="2014-06-25T21:00:00"/>
    <d v="2014-05-30T21:26:47"/>
    <n v="2014"/>
    <n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x v="0"/>
    <n v="1407858710"/>
    <n v="1405266710"/>
    <b v="0"/>
    <n v="13"/>
    <b v="0"/>
    <s v="theater"/>
    <x v="6"/>
    <d v="2014-08-12T15:51:50"/>
    <d v="2014-07-13T15:51:50"/>
    <n v="2014"/>
    <n v="18"/>
  </r>
  <r>
    <n v="3861"/>
    <s v="READY OR NOT HERE I COME"/>
    <s v="THE COMING OF THE LORD!"/>
    <x v="13"/>
    <n v="100"/>
    <x v="2"/>
    <s v="US"/>
    <x v="0"/>
    <n v="1415828820"/>
    <n v="1412258977"/>
    <b v="0"/>
    <n v="1"/>
    <b v="0"/>
    <s v="theater"/>
    <x v="6"/>
    <d v="2014-11-12T21:47:00"/>
    <d v="2014-10-02T14:09:37"/>
    <n v="2014"/>
    <n v="5"/>
  </r>
  <r>
    <n v="3862"/>
    <s v="The Container Play"/>
    <s v="The hit immersive theatre experience of England comes to Corpus Christi!"/>
    <x v="51"/>
    <n v="1"/>
    <x v="2"/>
    <s v="US"/>
    <x v="0"/>
    <n v="1473699540"/>
    <n v="1472451356"/>
    <b v="0"/>
    <n v="1"/>
    <b v="0"/>
    <s v="theater"/>
    <x v="6"/>
    <d v="2016-09-12T16:59:00"/>
    <d v="2016-08-29T06:15:56"/>
    <n v="2016"/>
    <n v="0"/>
  </r>
  <r>
    <n v="3863"/>
    <s v="Umma Yemaya"/>
    <s v="Umma Yemaya is  a play that examines the challenges of unconventional love. The Lady  and the Artist create their own world for love."/>
    <x v="12"/>
    <n v="0"/>
    <x v="2"/>
    <s v="US"/>
    <x v="0"/>
    <n v="1446739905"/>
    <n v="1441552305"/>
    <b v="0"/>
    <n v="0"/>
    <b v="0"/>
    <s v="theater"/>
    <x v="6"/>
    <d v="2015-11-05T16:11:45"/>
    <d v="2015-09-06T15:11:45"/>
    <n v="2015"/>
    <n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x v="0"/>
    <n v="1447799054"/>
    <n v="1445203454"/>
    <b v="0"/>
    <n v="3"/>
    <b v="0"/>
    <s v="theater"/>
    <x v="6"/>
    <d v="2015-11-17T22:24:14"/>
    <d v="2015-10-18T21:24:14"/>
    <n v="2015"/>
    <n v="1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x v="5"/>
    <n v="1409376600"/>
    <n v="1405957098"/>
    <b v="0"/>
    <n v="14"/>
    <b v="0"/>
    <s v="theater"/>
    <x v="6"/>
    <d v="2014-08-30T05:30:00"/>
    <d v="2014-07-21T15:38:18"/>
    <n v="2014"/>
    <n v="27"/>
  </r>
  <r>
    <n v="3866"/>
    <s v="a feminine ending, brought to you by the East End Theatre Co"/>
    <s v="A funny, moving, witty piece about a girl, her oboe, and her dreams."/>
    <x v="13"/>
    <n v="11"/>
    <x v="2"/>
    <s v="US"/>
    <x v="0"/>
    <n v="1458703740"/>
    <n v="1454453021"/>
    <b v="0"/>
    <n v="2"/>
    <b v="0"/>
    <s v="theater"/>
    <x v="6"/>
    <d v="2016-03-23T03:29:00"/>
    <d v="2016-02-02T22:43:41"/>
    <n v="2016"/>
    <n v="1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x v="0"/>
    <n v="1466278339"/>
    <n v="1463686339"/>
    <b v="0"/>
    <n v="5"/>
    <b v="0"/>
    <s v="theater"/>
    <x v="6"/>
    <d v="2016-06-18T19:32:19"/>
    <d v="2016-05-19T19:32:19"/>
    <n v="2016"/>
    <n v="13"/>
  </r>
  <r>
    <n v="3868"/>
    <s v="1000 words (Canceled)"/>
    <s v="New collection of music by Scott Evan Davis!"/>
    <x v="10"/>
    <n v="10"/>
    <x v="1"/>
    <s v="GB"/>
    <x v="1"/>
    <n v="1410191405"/>
    <n v="1408031405"/>
    <b v="0"/>
    <n v="1"/>
    <b v="0"/>
    <s v="theater"/>
    <x v="40"/>
    <d v="2014-09-08T15:50:05"/>
    <d v="2014-08-14T15:50:05"/>
    <n v="2014"/>
    <n v="0"/>
  </r>
  <r>
    <n v="3869"/>
    <s v="The Masturbation Musical (Canceled)"/>
    <s v="A Musical about 3 women who pursue their Pleasure and end up finding themselves."/>
    <x v="426"/>
    <n v="452"/>
    <x v="1"/>
    <s v="US"/>
    <x v="0"/>
    <n v="1426302660"/>
    <n v="1423761792"/>
    <b v="0"/>
    <n v="15"/>
    <b v="0"/>
    <s v="theater"/>
    <x v="40"/>
    <d v="2015-03-14T03:11:00"/>
    <d v="2015-02-12T17:23:12"/>
    <n v="2015"/>
    <n v="3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x v="0"/>
    <n v="1404360478"/>
    <n v="1401768478"/>
    <b v="0"/>
    <n v="10"/>
    <b v="0"/>
    <s v="theater"/>
    <x v="40"/>
    <d v="2014-07-03T04:07:58"/>
    <d v="2014-06-03T04:07:58"/>
    <n v="2014"/>
    <n v="15"/>
  </r>
  <r>
    <n v="3871"/>
    <s v="Pocket Monsters: A Musical Parody (Canceled)"/>
    <s v="Our musical is finally ready to come to life, and we're raising funds to help make that happen!"/>
    <x v="15"/>
    <n v="40"/>
    <x v="1"/>
    <s v="US"/>
    <x v="0"/>
    <n v="1490809450"/>
    <n v="1485629050"/>
    <b v="0"/>
    <n v="3"/>
    <b v="0"/>
    <s v="theater"/>
    <x v="40"/>
    <d v="2017-03-29T17:44:10"/>
    <d v="2017-01-28T18:44:10"/>
    <n v="2017"/>
    <n v="3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x v="0"/>
    <n v="1439522996"/>
    <n v="1435202996"/>
    <b v="0"/>
    <n v="0"/>
    <b v="0"/>
    <s v="theater"/>
    <x v="40"/>
    <d v="2015-08-14T03:29:56"/>
    <d v="2015-06-25T03:29:56"/>
    <n v="2015"/>
    <n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x v="0"/>
    <n v="1444322535"/>
    <n v="1441730535"/>
    <b v="0"/>
    <n v="0"/>
    <b v="0"/>
    <s v="theater"/>
    <x v="40"/>
    <d v="2015-10-08T16:42:15"/>
    <d v="2015-09-08T16:42:15"/>
    <n v="2015"/>
    <n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x v="4"/>
    <n v="1422061200"/>
    <n v="1420244622"/>
    <b v="0"/>
    <n v="0"/>
    <b v="0"/>
    <s v="theater"/>
    <x v="40"/>
    <d v="2015-01-24T01:00:00"/>
    <d v="2015-01-03T00:23:42"/>
    <n v="2015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x v="7"/>
    <n v="1472896800"/>
    <n v="1472804365"/>
    <b v="0"/>
    <n v="0"/>
    <b v="0"/>
    <s v="theater"/>
    <x v="40"/>
    <d v="2016-09-03T10:00:00"/>
    <d v="2016-09-02T08:19:25"/>
    <n v="2016"/>
    <n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x v="1"/>
    <n v="1454425128"/>
    <n v="1451833128"/>
    <b v="0"/>
    <n v="46"/>
    <b v="0"/>
    <s v="theater"/>
    <x v="40"/>
    <d v="2016-02-02T14:58:48"/>
    <d v="2016-01-03T14:58:48"/>
    <n v="2016"/>
    <n v="53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x v="0"/>
    <n v="1481213752"/>
    <n v="1478621752"/>
    <b v="0"/>
    <n v="14"/>
    <b v="0"/>
    <s v="theater"/>
    <x v="40"/>
    <d v="2016-12-08T16:15:52"/>
    <d v="2016-11-08T16:15:52"/>
    <n v="2016"/>
    <n v="5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x v="0"/>
    <n v="1435636740"/>
    <n v="1433014746"/>
    <b v="0"/>
    <n v="1"/>
    <b v="0"/>
    <s v="theater"/>
    <x v="40"/>
    <d v="2015-06-30T03:59:00"/>
    <d v="2015-05-30T19:39:06"/>
    <n v="2015"/>
    <n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x v="1"/>
    <n v="1422218396"/>
    <n v="1419626396"/>
    <b v="0"/>
    <n v="0"/>
    <b v="0"/>
    <s v="theater"/>
    <x v="40"/>
    <d v="2015-01-25T20:39:56"/>
    <d v="2014-12-26T20:39:56"/>
    <n v="2014"/>
    <n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x v="1"/>
    <n v="1406761200"/>
    <n v="1403724820"/>
    <b v="0"/>
    <n v="17"/>
    <b v="0"/>
    <s v="theater"/>
    <x v="40"/>
    <d v="2014-07-30T23:00:00"/>
    <d v="2014-06-25T19:33:40"/>
    <n v="2014"/>
    <n v="13"/>
  </r>
  <r>
    <n v="3881"/>
    <s v="My Real Mother's Name is... (Canceled)"/>
    <s v="A musical journey coming to the Blue Venue at the 2017 Orlando Fringe Festival!"/>
    <x v="2"/>
    <n v="25"/>
    <x v="1"/>
    <s v="US"/>
    <x v="0"/>
    <n v="1487550399"/>
    <n v="1484958399"/>
    <b v="0"/>
    <n v="1"/>
    <b v="0"/>
    <s v="theater"/>
    <x v="40"/>
    <d v="2017-02-20T00:26:39"/>
    <d v="2017-01-21T00:26:39"/>
    <n v="2017"/>
    <n v="5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x v="2"/>
    <n v="1454281380"/>
    <n v="1451950570"/>
    <b v="0"/>
    <n v="0"/>
    <b v="0"/>
    <s v="theater"/>
    <x v="40"/>
    <d v="2016-01-31T23:03:00"/>
    <d v="2016-01-04T23:36:10"/>
    <n v="2016"/>
    <n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x v="1"/>
    <n v="1409668069"/>
    <n v="1407076069"/>
    <b v="0"/>
    <n v="0"/>
    <b v="0"/>
    <s v="theater"/>
    <x v="40"/>
    <d v="2014-09-02T14:27:49"/>
    <d v="2014-08-03T14:27:49"/>
    <n v="2014"/>
    <n v="0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x v="0"/>
    <n v="1427479192"/>
    <n v="1425322792"/>
    <b v="0"/>
    <n v="0"/>
    <b v="0"/>
    <s v="theater"/>
    <x v="40"/>
    <d v="2015-03-27T17:59:52"/>
    <d v="2015-03-02T18:59:52"/>
    <n v="2015"/>
    <n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x v="0"/>
    <n v="1462834191"/>
    <n v="1460242191"/>
    <b v="0"/>
    <n v="0"/>
    <b v="0"/>
    <s v="theater"/>
    <x v="40"/>
    <d v="2016-05-09T22:49:51"/>
    <d v="2016-04-09T22:49:51"/>
    <n v="2016"/>
    <n v="0"/>
  </r>
  <r>
    <n v="3886"/>
    <s v="a (Canceled)"/>
    <n v="1"/>
    <x v="3"/>
    <n v="0"/>
    <x v="1"/>
    <s v="AU"/>
    <x v="2"/>
    <n v="1418275702"/>
    <n v="1415683702"/>
    <b v="0"/>
    <n v="0"/>
    <b v="0"/>
    <s v="theater"/>
    <x v="40"/>
    <d v="2014-12-11T05:28:22"/>
    <d v="2014-11-11T05:28:22"/>
    <n v="2014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x v="0"/>
    <n v="1430517600"/>
    <n v="1426538129"/>
    <b v="0"/>
    <n v="2"/>
    <b v="0"/>
    <s v="theater"/>
    <x v="40"/>
    <d v="2015-05-01T22:00:00"/>
    <d v="2015-03-16T20:35:29"/>
    <n v="2015"/>
    <n v="2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x v="1"/>
    <n v="1488114358"/>
    <n v="1485522358"/>
    <b v="0"/>
    <n v="14"/>
    <b v="0"/>
    <s v="theater"/>
    <x v="6"/>
    <d v="2017-02-26T13:05:58"/>
    <d v="2017-01-27T13:05:58"/>
    <n v="2017"/>
    <n v="27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x v="0"/>
    <n v="1420413960"/>
    <n v="1417651630"/>
    <b v="0"/>
    <n v="9"/>
    <b v="0"/>
    <s v="theater"/>
    <x v="6"/>
    <d v="2015-01-04T23:26:00"/>
    <d v="2014-12-04T00:07:10"/>
    <n v="2014"/>
    <n v="1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x v="0"/>
    <n v="1439662344"/>
    <n v="1434478344"/>
    <b v="0"/>
    <n v="8"/>
    <b v="0"/>
    <s v="theater"/>
    <x v="6"/>
    <d v="2015-08-15T18:12:24"/>
    <d v="2015-06-16T18:12:24"/>
    <n v="2015"/>
    <n v="17"/>
  </r>
  <r>
    <n v="3891"/>
    <s v="Out of the Box: A Mime Story"/>
    <s v="A comedy about a mime who dreams of becoming a stand up comedian."/>
    <x v="134"/>
    <n v="260"/>
    <x v="2"/>
    <s v="US"/>
    <x v="0"/>
    <n v="1427086740"/>
    <n v="1424488244"/>
    <b v="0"/>
    <n v="7"/>
    <b v="0"/>
    <s v="theater"/>
    <x v="6"/>
    <d v="2015-03-23T04:59:00"/>
    <d v="2015-02-21T03:10:44"/>
    <n v="2015"/>
    <n v="33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x v="0"/>
    <n v="1408863600"/>
    <n v="1408203557"/>
    <b v="0"/>
    <n v="0"/>
    <b v="0"/>
    <s v="theater"/>
    <x v="6"/>
    <d v="2014-08-24T07:00:00"/>
    <d v="2014-08-16T15:39:17"/>
    <n v="2014"/>
    <n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x v="0"/>
    <n v="1404194400"/>
    <n v="1400600840"/>
    <b v="0"/>
    <n v="84"/>
    <b v="0"/>
    <s v="theater"/>
    <x v="6"/>
    <d v="2014-07-01T06:00:00"/>
    <d v="2014-05-20T15:47:20"/>
    <n v="2014"/>
    <n v="22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x v="0"/>
    <n v="1481000340"/>
    <n v="1478386812"/>
    <b v="0"/>
    <n v="11"/>
    <b v="0"/>
    <s v="theater"/>
    <x v="6"/>
    <d v="2016-12-06T04:59:00"/>
    <d v="2016-11-05T23:00:12"/>
    <n v="2016"/>
    <n v="3"/>
  </r>
  <r>
    <n v="3895"/>
    <s v="Vestige"/>
    <s v="A Transgender makeup artist calls into question the loyalty of her best friend in a 1980's circus while dealing with her dying mother."/>
    <x v="28"/>
    <n v="50"/>
    <x v="2"/>
    <s v="US"/>
    <x v="0"/>
    <n v="1425103218"/>
    <n v="1422424818"/>
    <b v="0"/>
    <n v="1"/>
    <b v="0"/>
    <s v="theater"/>
    <x v="6"/>
    <d v="2015-02-28T06:00:18"/>
    <d v="2015-01-28T06:00:18"/>
    <n v="2015"/>
    <n v="5"/>
  </r>
  <r>
    <n v="3896"/>
    <s v="Yorick and Company"/>
    <s v="Yorick and Co. is a comedy about a struggling theatre company whose mysterious benefactor starts haunting the show!"/>
    <x v="183"/>
    <n v="170"/>
    <x v="2"/>
    <s v="US"/>
    <x v="0"/>
    <n v="1402979778"/>
    <n v="1401770178"/>
    <b v="0"/>
    <n v="4"/>
    <b v="0"/>
    <s v="theater"/>
    <x v="6"/>
    <d v="2014-06-17T04:36:18"/>
    <d v="2014-06-03T04:36:18"/>
    <n v="2014"/>
    <n v="11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x v="4"/>
    <n v="1420750683"/>
    <n v="1418158683"/>
    <b v="0"/>
    <n v="10"/>
    <b v="0"/>
    <s v="theater"/>
    <x v="6"/>
    <d v="2015-01-08T20:58:03"/>
    <d v="2014-12-09T20:58:03"/>
    <n v="2014"/>
    <n v="18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x v="1"/>
    <n v="1439827200"/>
    <n v="1436355270"/>
    <b v="0"/>
    <n v="16"/>
    <b v="0"/>
    <s v="theater"/>
    <x v="6"/>
    <d v="2015-08-17T16:00:00"/>
    <d v="2015-07-08T11:34:30"/>
    <n v="2015"/>
    <n v="33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x v="0"/>
    <n v="1407868561"/>
    <n v="1406140561"/>
    <b v="0"/>
    <n v="2"/>
    <b v="0"/>
    <s v="theater"/>
    <x v="6"/>
    <d v="2014-08-12T18:36:01"/>
    <d v="2014-07-23T18:36:01"/>
    <n v="2014"/>
    <n v="1"/>
  </r>
  <r>
    <n v="3900"/>
    <s v="HUB Theatre Group presents John Logan's RED"/>
    <s v="HUB Theatre Group collaborates with local artists to present John Logan's RED to the community."/>
    <x v="30"/>
    <n v="135"/>
    <x v="2"/>
    <s v="US"/>
    <x v="0"/>
    <n v="1433988791"/>
    <n v="1431396791"/>
    <b v="0"/>
    <n v="5"/>
    <b v="0"/>
    <s v="theater"/>
    <x v="6"/>
    <d v="2015-06-11T02:13:11"/>
    <d v="2015-05-12T02:13:11"/>
    <n v="2015"/>
    <n v="5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x v="0"/>
    <n v="1450554599"/>
    <n v="1447098599"/>
    <b v="0"/>
    <n v="1"/>
    <b v="0"/>
    <s v="theater"/>
    <x v="6"/>
    <d v="2015-12-19T19:49:59"/>
    <d v="2015-11-09T19:49:59"/>
    <n v="2015"/>
    <n v="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x v="1"/>
    <n v="1479125642"/>
    <n v="1476962042"/>
    <b v="0"/>
    <n v="31"/>
    <b v="0"/>
    <s v="theater"/>
    <x v="6"/>
    <d v="2016-11-14T12:14:02"/>
    <d v="2016-10-20T11:14:02"/>
    <n v="2016"/>
    <n v="49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x v="0"/>
    <n v="1439581080"/>
    <n v="1435709765"/>
    <b v="0"/>
    <n v="0"/>
    <b v="0"/>
    <s v="theater"/>
    <x v="6"/>
    <d v="2015-08-14T19:38:00"/>
    <d v="2015-07-01T00:16:05"/>
    <n v="2015"/>
    <n v="0"/>
  </r>
  <r>
    <n v="3904"/>
    <s v="Black America from Prophets to Pimps"/>
    <s v="A play that will cover 4000 years of black history."/>
    <x v="3"/>
    <n v="3"/>
    <x v="2"/>
    <s v="US"/>
    <x v="0"/>
    <n v="1429074240"/>
    <n v="1427866200"/>
    <b v="0"/>
    <n v="2"/>
    <b v="0"/>
    <s v="theater"/>
    <x v="6"/>
    <d v="2015-04-15T05:04:00"/>
    <d v="2015-04-01T05:30:00"/>
    <n v="2015"/>
    <n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x v="1"/>
    <n v="1434063600"/>
    <n v="1430405903"/>
    <b v="0"/>
    <n v="7"/>
    <b v="0"/>
    <s v="theater"/>
    <x v="6"/>
    <d v="2015-06-11T23:00:00"/>
    <d v="2015-04-30T14:58:23"/>
    <n v="2015"/>
    <n v="12"/>
  </r>
  <r>
    <n v="3906"/>
    <s v="First Draft Theatre"/>
    <s v="We will workshop, stage and develop new writing, devised work and adaptations. A joyful leap into the possibilities of an idea!"/>
    <x v="15"/>
    <n v="1010"/>
    <x v="2"/>
    <s v="GB"/>
    <x v="1"/>
    <n v="1435325100"/>
    <n v="1432072893"/>
    <b v="0"/>
    <n v="16"/>
    <b v="0"/>
    <s v="theater"/>
    <x v="6"/>
    <d v="2015-06-26T13:25:00"/>
    <d v="2015-05-19T22:01:33"/>
    <n v="2015"/>
    <n v="67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x v="0"/>
    <n v="1414354080"/>
    <n v="1411587606"/>
    <b v="0"/>
    <n v="4"/>
    <b v="0"/>
    <s v="theater"/>
    <x v="6"/>
    <d v="2014-10-26T20:08:00"/>
    <d v="2014-09-24T19:40:06"/>
    <n v="2014"/>
    <n v="15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x v="0"/>
    <n v="1406603696"/>
    <n v="1405307696"/>
    <b v="0"/>
    <n v="4"/>
    <b v="0"/>
    <s v="theater"/>
    <x v="6"/>
    <d v="2014-07-29T03:14:56"/>
    <d v="2014-07-14T03:14:56"/>
    <n v="2014"/>
    <n v="9"/>
  </r>
  <r>
    <n v="3909"/>
    <s v="Woman2Woman"/>
    <s v="I am trying to put on a gospel comedy stage play that is full of laughter and life lessons as well that will change your life forever,"/>
    <x v="127"/>
    <n v="135"/>
    <x v="2"/>
    <s v="US"/>
    <x v="0"/>
    <n v="1410424642"/>
    <n v="1407832642"/>
    <b v="0"/>
    <n v="4"/>
    <b v="0"/>
    <s v="theater"/>
    <x v="6"/>
    <d v="2014-09-11T08:37:22"/>
    <d v="2014-08-12T08:37:22"/>
    <n v="2014"/>
    <n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x v="0"/>
    <n v="1441649397"/>
    <n v="1439057397"/>
    <b v="0"/>
    <n v="3"/>
    <b v="0"/>
    <s v="theater"/>
    <x v="6"/>
    <d v="2015-09-07T18:09:57"/>
    <d v="2015-08-08T18:09:57"/>
    <n v="2015"/>
    <n v="3"/>
  </r>
  <r>
    <n v="3911"/>
    <s v="Ministers of Grace"/>
    <s v="â€˜Ministers of Graceâ€™ imagines what the movie Ghostbusters would be like if written by William Shakespeare."/>
    <x v="6"/>
    <n v="2993"/>
    <x v="2"/>
    <s v="US"/>
    <x v="0"/>
    <n v="1417033777"/>
    <n v="1414438177"/>
    <b v="0"/>
    <n v="36"/>
    <b v="0"/>
    <s v="theater"/>
    <x v="6"/>
    <d v="2014-11-26T20:29:37"/>
    <d v="2014-10-27T19:29:37"/>
    <n v="2014"/>
    <n v="37"/>
  </r>
  <r>
    <n v="3912"/>
    <s v="JoLee Productions"/>
    <s v="Producing &amp; directing Jake's Women by Neil Simon opening July 9 and running through July 26 for Sonoma Arts Live"/>
    <x v="36"/>
    <n v="1"/>
    <x v="2"/>
    <s v="US"/>
    <x v="0"/>
    <n v="1429936500"/>
    <n v="1424759330"/>
    <b v="0"/>
    <n v="1"/>
    <b v="0"/>
    <s v="theater"/>
    <x v="6"/>
    <d v="2015-04-25T04:35:00"/>
    <d v="2015-02-24T06:28:50"/>
    <n v="2015"/>
    <n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x v="0"/>
    <n v="1448863449"/>
    <n v="1446267849"/>
    <b v="0"/>
    <n v="7"/>
    <b v="0"/>
    <s v="theater"/>
    <x v="6"/>
    <d v="2015-11-30T06:04:09"/>
    <d v="2015-10-31T05:04:09"/>
    <n v="2015"/>
    <n v="1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x v="1"/>
    <n v="1431298740"/>
    <n v="1429558756"/>
    <b v="0"/>
    <n v="27"/>
    <b v="0"/>
    <s v="theater"/>
    <x v="6"/>
    <d v="2015-05-10T22:59:00"/>
    <d v="2015-04-20T19:39:16"/>
    <n v="2015"/>
    <n v="36"/>
  </r>
  <r>
    <n v="3915"/>
    <s v="Hardcross"/>
    <s v="Following the enormous success of Hardcross, we are looking for new ways to bring this wonderful play to a wider audience."/>
    <x v="15"/>
    <n v="5"/>
    <x v="2"/>
    <s v="GB"/>
    <x v="1"/>
    <n v="1464824309"/>
    <n v="1462232309"/>
    <b v="0"/>
    <n v="1"/>
    <b v="0"/>
    <s v="theater"/>
    <x v="6"/>
    <d v="2016-06-01T23:38:29"/>
    <d v="2016-05-02T23:38:29"/>
    <n v="2016"/>
    <n v="0"/>
  </r>
  <r>
    <n v="3916"/>
    <s v="Final exam"/>
    <s v="We're a small group of University students who need a little help making our final exam production the best product possible."/>
    <x v="13"/>
    <n v="0"/>
    <x v="2"/>
    <s v="DK"/>
    <x v="7"/>
    <n v="1464952752"/>
    <n v="1462360752"/>
    <b v="0"/>
    <n v="0"/>
    <b v="0"/>
    <s v="theater"/>
    <x v="6"/>
    <d v="2016-06-03T11:19:12"/>
    <d v="2016-05-04T11:19:12"/>
    <n v="2016"/>
    <n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x v="1"/>
    <n v="1410439161"/>
    <n v="1407847161"/>
    <b v="0"/>
    <n v="1"/>
    <b v="0"/>
    <s v="theater"/>
    <x v="6"/>
    <d v="2014-09-11T12:39:21"/>
    <d v="2014-08-12T12:39:21"/>
    <n v="2014"/>
    <n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x v="1"/>
    <n v="1407168000"/>
    <n v="1406131023"/>
    <b v="0"/>
    <n v="3"/>
    <b v="0"/>
    <s v="theater"/>
    <x v="6"/>
    <d v="2014-08-04T16:00:00"/>
    <d v="2014-07-23T15:57:03"/>
    <n v="2014"/>
    <n v="0"/>
  </r>
  <r>
    <n v="3919"/>
    <s v="After The Blue"/>
    <s v="Two sisters living in a Cornish seaside town attempt to hide and escape from a life- circle of deceit, abuse, incest and revenge."/>
    <x v="10"/>
    <n v="90"/>
    <x v="2"/>
    <s v="GB"/>
    <x v="1"/>
    <n v="1453075200"/>
    <n v="1450628773"/>
    <b v="0"/>
    <n v="3"/>
    <b v="0"/>
    <s v="theater"/>
    <x v="6"/>
    <d v="2016-01-18T00:00:00"/>
    <d v="2015-12-20T16:26:13"/>
    <n v="2015"/>
    <n v="2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x v="1"/>
    <n v="1479032260"/>
    <n v="1476436660"/>
    <b v="0"/>
    <n v="3"/>
    <b v="0"/>
    <s v="theater"/>
    <x v="6"/>
    <d v="2016-11-13T10:17:40"/>
    <d v="2016-10-14T09:17:40"/>
    <n v="2016"/>
    <n v="5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x v="1"/>
    <n v="1414346400"/>
    <n v="1413291655"/>
    <b v="0"/>
    <n v="0"/>
    <b v="0"/>
    <s v="theater"/>
    <x v="6"/>
    <d v="2014-10-26T18:00:00"/>
    <d v="2014-10-14T13:00:55"/>
    <n v="2014"/>
    <n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x v="0"/>
    <n v="1425337200"/>
    <n v="1421432810"/>
    <b v="0"/>
    <n v="6"/>
    <b v="0"/>
    <s v="theater"/>
    <x v="6"/>
    <d v="2015-03-02T23:00:00"/>
    <d v="2015-01-16T18:26:50"/>
    <n v="2015"/>
    <n v="8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x v="1"/>
    <n v="1428622271"/>
    <n v="1426203071"/>
    <b v="0"/>
    <n v="17"/>
    <b v="0"/>
    <s v="theater"/>
    <x v="6"/>
    <d v="2015-04-09T23:31:11"/>
    <d v="2015-03-12T23:31:11"/>
    <n v="2015"/>
    <n v="12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x v="0"/>
    <n v="1403823722"/>
    <n v="1401231722"/>
    <b v="0"/>
    <n v="40"/>
    <b v="0"/>
    <s v="theater"/>
    <x v="6"/>
    <d v="2014-06-26T23:02:02"/>
    <d v="2014-05-27T23:02:02"/>
    <n v="2014"/>
    <n v="15"/>
  </r>
  <r>
    <n v="3925"/>
    <s v="Help Save High School Theater"/>
    <s v="Help Save High School Theater Program_x000a_Your donations will be used to purchase props, build sets, and costumes."/>
    <x v="325"/>
    <n v="15"/>
    <x v="2"/>
    <s v="US"/>
    <x v="0"/>
    <n v="1406753639"/>
    <n v="1404161639"/>
    <b v="0"/>
    <n v="3"/>
    <b v="0"/>
    <s v="theater"/>
    <x v="6"/>
    <d v="2014-07-30T20:53:59"/>
    <d v="2014-06-30T20:53:59"/>
    <n v="2014"/>
    <n v="10"/>
  </r>
  <r>
    <n v="3926"/>
    <s v="Caryl Churchill's 'Top Girls' - NSW HSC Text"/>
    <s v="Producing syllabus-relevant theatre targeted to HSC students on the NSW Central Coast"/>
    <x v="10"/>
    <n v="15"/>
    <x v="2"/>
    <s v="AU"/>
    <x v="2"/>
    <n v="1419645748"/>
    <n v="1417053748"/>
    <b v="0"/>
    <n v="1"/>
    <b v="0"/>
    <s v="theater"/>
    <x v="6"/>
    <d v="2014-12-27T02:02:28"/>
    <d v="2014-11-27T02:02:28"/>
    <n v="2014"/>
    <n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x v="1"/>
    <n v="1407565504"/>
    <n v="1404973504"/>
    <b v="0"/>
    <n v="2"/>
    <b v="0"/>
    <s v="theater"/>
    <x v="6"/>
    <d v="2014-08-09T06:25:04"/>
    <d v="2014-07-10T06:25:04"/>
    <n v="2014"/>
    <n v="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x v="0"/>
    <n v="1444971540"/>
    <n v="1442593427"/>
    <b v="0"/>
    <n v="7"/>
    <b v="0"/>
    <s v="theater"/>
    <x v="6"/>
    <d v="2015-10-16T04:59:00"/>
    <d v="2015-09-18T16:23:47"/>
    <n v="2015"/>
    <n v="13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x v="0"/>
    <n v="1474228265"/>
    <n v="1471636265"/>
    <b v="0"/>
    <n v="14"/>
    <b v="0"/>
    <s v="theater"/>
    <x v="6"/>
    <d v="2016-09-18T19:51:05"/>
    <d v="2016-08-19T19:51:05"/>
    <n v="2016"/>
    <n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x v="2"/>
    <n v="1459490400"/>
    <n v="1457078868"/>
    <b v="0"/>
    <n v="0"/>
    <b v="0"/>
    <s v="theater"/>
    <x v="6"/>
    <d v="2016-04-01T06:00:00"/>
    <d v="2016-03-04T08:07:48"/>
    <n v="2016"/>
    <n v="0"/>
  </r>
  <r>
    <n v="3931"/>
    <s v="Still I Weep"/>
    <s v="An original stage play designed to bring to light the long-term effects on adult survivors of childhood sexual abuse. We do survive!"/>
    <x v="6"/>
    <n v="0"/>
    <x v="2"/>
    <s v="US"/>
    <x v="0"/>
    <n v="1441510707"/>
    <n v="1439350707"/>
    <b v="0"/>
    <n v="0"/>
    <b v="0"/>
    <s v="theater"/>
    <x v="6"/>
    <d v="2015-09-06T03:38:27"/>
    <d v="2015-08-12T03:38:27"/>
    <n v="2015"/>
    <n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x v="0"/>
    <n v="1458097364"/>
    <n v="1455508964"/>
    <b v="0"/>
    <n v="1"/>
    <b v="0"/>
    <s v="theater"/>
    <x v="6"/>
    <d v="2016-03-16T03:02:44"/>
    <d v="2016-02-15T04:02:44"/>
    <n v="2016"/>
    <n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x v="0"/>
    <n v="1468716180"/>
    <n v="1466205262"/>
    <b v="0"/>
    <n v="12"/>
    <b v="0"/>
    <s v="theater"/>
    <x v="6"/>
    <d v="2016-07-17T00:43:00"/>
    <d v="2016-06-17T23:14:22"/>
    <n v="2016"/>
    <n v="16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x v="0"/>
    <n v="1443704400"/>
    <n v="1439827639"/>
    <b v="0"/>
    <n v="12"/>
    <b v="0"/>
    <s v="theater"/>
    <x v="6"/>
    <d v="2015-10-01T13:00:00"/>
    <d v="2015-08-17T16:07:19"/>
    <n v="2015"/>
    <n v="11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x v="1"/>
    <n v="1443973546"/>
    <n v="1438789546"/>
    <b v="0"/>
    <n v="23"/>
    <b v="0"/>
    <s v="theater"/>
    <x v="6"/>
    <d v="2015-10-04T15:45:46"/>
    <d v="2015-08-05T15:45:46"/>
    <n v="2015"/>
    <n v="44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x v="0"/>
    <n v="1480576720"/>
    <n v="1477981120"/>
    <b v="0"/>
    <n v="0"/>
    <b v="0"/>
    <s v="theater"/>
    <x v="6"/>
    <d v="2016-12-01T07:18:40"/>
    <d v="2016-11-01T06:18:40"/>
    <n v="2016"/>
    <n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x v="0"/>
    <n v="1468249760"/>
    <n v="1465830560"/>
    <b v="0"/>
    <n v="10"/>
    <b v="0"/>
    <s v="theater"/>
    <x v="6"/>
    <d v="2016-07-11T15:09:20"/>
    <d v="2016-06-13T15:09:20"/>
    <n v="2016"/>
    <n v="86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x v="0"/>
    <n v="1435441454"/>
    <n v="1432763054"/>
    <b v="0"/>
    <n v="5"/>
    <b v="0"/>
    <s v="theater"/>
    <x v="6"/>
    <d v="2015-06-27T21:44:14"/>
    <d v="2015-05-27T21:44:14"/>
    <n v="2015"/>
    <n v="12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x v="2"/>
    <n v="1412656200"/>
    <n v="1412328979"/>
    <b v="0"/>
    <n v="1"/>
    <b v="0"/>
    <s v="theater"/>
    <x v="6"/>
    <d v="2014-10-07T04:30:00"/>
    <d v="2014-10-03T09:36:19"/>
    <n v="2014"/>
    <n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x v="0"/>
    <n v="1420199351"/>
    <n v="1416311351"/>
    <b v="0"/>
    <n v="2"/>
    <b v="0"/>
    <s v="theater"/>
    <x v="6"/>
    <d v="2015-01-02T11:49:11"/>
    <d v="2014-11-18T11:49:11"/>
    <n v="2014"/>
    <n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x v="0"/>
    <n v="1416877200"/>
    <n v="1414505137"/>
    <b v="0"/>
    <n v="2"/>
    <b v="0"/>
    <s v="theater"/>
    <x v="6"/>
    <d v="2014-11-25T01:00:00"/>
    <d v="2014-10-28T14:05:37"/>
    <n v="2014"/>
    <n v="1"/>
  </r>
  <r>
    <n v="3942"/>
    <s v="Epic Proportions"/>
    <s v="In the 30's, two brothers, Benny and Phil, who go to the Arizona desert to be extras in a huge Biblical epic. Riotous comedy!"/>
    <x v="38"/>
    <n v="0"/>
    <x v="2"/>
    <s v="US"/>
    <x v="0"/>
    <n v="1434490914"/>
    <n v="1429306914"/>
    <b v="0"/>
    <n v="0"/>
    <b v="0"/>
    <s v="theater"/>
    <x v="6"/>
    <d v="2015-06-16T21:41:54"/>
    <d v="2015-04-17T21:41:54"/>
    <n v="2015"/>
    <n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x v="0"/>
    <n v="1446483000"/>
    <n v="1443811268"/>
    <b v="0"/>
    <n v="13"/>
    <b v="0"/>
    <s v="theater"/>
    <x v="6"/>
    <d v="2015-11-02T16:50:00"/>
    <d v="2015-10-02T18:41:08"/>
    <n v="2015"/>
    <n v="3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x v="0"/>
    <n v="1440690875"/>
    <n v="1438098875"/>
    <b v="0"/>
    <n v="0"/>
    <b v="0"/>
    <s v="theater"/>
    <x v="6"/>
    <d v="2015-08-27T15:54:35"/>
    <d v="2015-07-28T15:54:35"/>
    <n v="2015"/>
    <n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x v="0"/>
    <n v="1431717268"/>
    <n v="1429125268"/>
    <b v="0"/>
    <n v="1"/>
    <b v="0"/>
    <s v="theater"/>
    <x v="6"/>
    <d v="2015-05-15T19:14:28"/>
    <d v="2015-04-15T19:14:28"/>
    <n v="2015"/>
    <n v="0"/>
  </r>
  <r>
    <n v="3946"/>
    <s v="DR. Mecurio's Mythical Marvels &amp; Beastiry"/>
    <s v="Dr. Mecurio's is an original work of fantasy designed and written for the stage."/>
    <x v="12"/>
    <n v="195"/>
    <x v="2"/>
    <s v="US"/>
    <x v="0"/>
    <n v="1425110400"/>
    <n v="1422388822"/>
    <b v="0"/>
    <n v="5"/>
    <b v="0"/>
    <s v="theater"/>
    <x v="6"/>
    <d v="2015-02-28T08:00:00"/>
    <d v="2015-01-27T20:00:22"/>
    <n v="2015"/>
    <n v="3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x v="0"/>
    <n v="1475378744"/>
    <n v="1472786744"/>
    <b v="0"/>
    <n v="2"/>
    <b v="0"/>
    <s v="theater"/>
    <x v="6"/>
    <d v="2016-10-02T03:25:44"/>
    <d v="2016-09-02T03:25:44"/>
    <n v="2016"/>
    <n v="3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x v="2"/>
    <n v="1410076123"/>
    <n v="1404892123"/>
    <b v="0"/>
    <n v="0"/>
    <b v="0"/>
    <s v="theater"/>
    <x v="6"/>
    <d v="2014-09-07T07:48:43"/>
    <d v="2014-07-09T07:48:43"/>
    <n v="2014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x v="2"/>
    <n v="1423623221"/>
    <n v="1421031221"/>
    <b v="0"/>
    <n v="32"/>
    <b v="0"/>
    <s v="theater"/>
    <x v="6"/>
    <d v="2015-02-11T02:53:41"/>
    <d v="2015-01-12T02:53:41"/>
    <n v="2015"/>
    <n v="1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x v="0"/>
    <n v="1460140500"/>
    <n v="1457628680"/>
    <b v="0"/>
    <n v="1"/>
    <b v="0"/>
    <s v="theater"/>
    <x v="6"/>
    <d v="2016-04-08T18:35:00"/>
    <d v="2016-03-10T16:51:20"/>
    <n v="2016"/>
    <n v="1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x v="3"/>
    <n v="1462301342"/>
    <n v="1457120942"/>
    <b v="0"/>
    <n v="1"/>
    <b v="0"/>
    <s v="theater"/>
    <x v="6"/>
    <d v="2016-05-03T18:49:02"/>
    <d v="2016-03-04T19:49:02"/>
    <n v="2016"/>
    <n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x v="0"/>
    <n v="1445885890"/>
    <n v="1440701890"/>
    <b v="0"/>
    <n v="1"/>
    <b v="0"/>
    <s v="theater"/>
    <x v="6"/>
    <d v="2015-10-26T18:58:10"/>
    <d v="2015-08-27T18:58:10"/>
    <n v="2015"/>
    <n v="0"/>
  </r>
  <r>
    <n v="3953"/>
    <s v="A Time Pirate's Love"/>
    <s v="Actors and actresses are needed to help me create a stage play. A stage play needs to be adapted from the book I wrote."/>
    <x v="430"/>
    <n v="0"/>
    <x v="2"/>
    <s v="US"/>
    <x v="0"/>
    <n v="1469834940"/>
    <n v="1467162586"/>
    <b v="0"/>
    <n v="0"/>
    <b v="0"/>
    <s v="theater"/>
    <x v="6"/>
    <d v="2016-07-29T23:29:00"/>
    <d v="2016-06-29T01:09:46"/>
    <n v="2016"/>
    <n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x v="5"/>
    <n v="1405352264"/>
    <n v="1400168264"/>
    <b v="0"/>
    <n v="0"/>
    <b v="0"/>
    <s v="theater"/>
    <x v="6"/>
    <d v="2014-07-14T15:37:44"/>
    <d v="2014-05-15T15:37:44"/>
    <n v="2014"/>
    <n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x v="0"/>
    <n v="1448745741"/>
    <n v="1446150141"/>
    <b v="0"/>
    <n v="8"/>
    <b v="0"/>
    <s v="theater"/>
    <x v="6"/>
    <d v="2015-11-28T21:22:21"/>
    <d v="2015-10-29T20:22:21"/>
    <n v="2015"/>
    <n v="24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x v="0"/>
    <n v="1461543600"/>
    <n v="1459203727"/>
    <b v="0"/>
    <n v="0"/>
    <b v="0"/>
    <s v="theater"/>
    <x v="6"/>
    <d v="2016-04-25T00:20:00"/>
    <d v="2016-03-28T22:22:07"/>
    <n v="2016"/>
    <n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x v="0"/>
    <n v="1468020354"/>
    <n v="1464045954"/>
    <b v="0"/>
    <n v="1"/>
    <b v="0"/>
    <s v="theater"/>
    <x v="6"/>
    <d v="2016-07-08T23:25:54"/>
    <d v="2016-05-23T23:25:54"/>
    <n v="2016"/>
    <n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x v="0"/>
    <n v="1406988000"/>
    <n v="1403822912"/>
    <b v="0"/>
    <n v="16"/>
    <b v="0"/>
    <s v="theater"/>
    <x v="6"/>
    <d v="2014-08-02T14:00:00"/>
    <d v="2014-06-26T22:48:32"/>
    <n v="2014"/>
    <n v="3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x v="0"/>
    <n v="1411930556"/>
    <n v="1409338556"/>
    <b v="0"/>
    <n v="12"/>
    <b v="0"/>
    <s v="theater"/>
    <x v="6"/>
    <d v="2014-09-28T18:55:56"/>
    <d v="2014-08-29T18:55:56"/>
    <n v="2014"/>
    <n v="24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x v="0"/>
    <n v="1451852256"/>
    <n v="1449260256"/>
    <b v="0"/>
    <n v="4"/>
    <b v="0"/>
    <s v="theater"/>
    <x v="6"/>
    <d v="2016-01-03T20:17:36"/>
    <d v="2015-12-04T20:17:36"/>
    <n v="2015"/>
    <n v="2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x v="1"/>
    <n v="1399584210"/>
    <n v="1397683410"/>
    <b v="0"/>
    <n v="2"/>
    <b v="0"/>
    <s v="theater"/>
    <x v="6"/>
    <d v="2014-05-08T21:23:30"/>
    <d v="2014-04-16T21:23:30"/>
    <n v="2014"/>
    <n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x v="1"/>
    <n v="1448722494"/>
    <n v="1446562494"/>
    <b v="0"/>
    <n v="3"/>
    <b v="0"/>
    <s v="theater"/>
    <x v="6"/>
    <d v="2015-11-28T14:54:54"/>
    <d v="2015-11-03T14:54:54"/>
    <n v="2015"/>
    <n v="3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x v="5"/>
    <n v="1447821717"/>
    <n v="1445226117"/>
    <b v="0"/>
    <n v="0"/>
    <b v="0"/>
    <s v="theater"/>
    <x v="6"/>
    <d v="2015-11-18T04:41:57"/>
    <d v="2015-10-19T03:41:57"/>
    <n v="2015"/>
    <n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x v="0"/>
    <n v="1429460386"/>
    <n v="1424279986"/>
    <b v="0"/>
    <n v="3"/>
    <b v="0"/>
    <s v="theater"/>
    <x v="6"/>
    <d v="2015-04-19T16:19:46"/>
    <d v="2015-02-18T17:19:46"/>
    <n v="2015"/>
    <n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x v="0"/>
    <n v="1460608780"/>
    <n v="1455428380"/>
    <b v="0"/>
    <n v="4"/>
    <b v="0"/>
    <s v="theater"/>
    <x v="6"/>
    <d v="2016-04-14T04:39:40"/>
    <d v="2016-02-14T05:39:40"/>
    <n v="2016"/>
    <n v="14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x v="0"/>
    <n v="1406170740"/>
    <n v="1402506278"/>
    <b v="0"/>
    <n v="2"/>
    <b v="0"/>
    <s v="theater"/>
    <x v="6"/>
    <d v="2014-07-24T02:59:00"/>
    <d v="2014-06-11T17:04:38"/>
    <n v="2014"/>
    <n v="1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x v="0"/>
    <n v="1488783507"/>
    <n v="1486191507"/>
    <b v="0"/>
    <n v="10"/>
    <b v="0"/>
    <s v="theater"/>
    <x v="6"/>
    <d v="2017-03-06T06:58:27"/>
    <d v="2017-02-04T06:58:27"/>
    <n v="2017"/>
    <n v="24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x v="0"/>
    <n v="1463945673"/>
    <n v="1458761673"/>
    <b v="0"/>
    <n v="11"/>
    <b v="0"/>
    <s v="theater"/>
    <x v="6"/>
    <d v="2016-05-22T19:34:33"/>
    <d v="2016-03-23T19:34:33"/>
    <n v="2016"/>
    <n v="11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x v="0"/>
    <n v="1472442900"/>
    <n v="1471638646"/>
    <b v="0"/>
    <n v="6"/>
    <b v="0"/>
    <s v="theater"/>
    <x v="6"/>
    <d v="2016-08-29T03:55:00"/>
    <d v="2016-08-19T20:30:46"/>
    <n v="2016"/>
    <n v="7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x v="0"/>
    <n v="1460925811"/>
    <n v="1458333811"/>
    <b v="0"/>
    <n v="2"/>
    <b v="0"/>
    <s v="theater"/>
    <x v="6"/>
    <d v="2016-04-17T20:43:31"/>
    <d v="2016-03-18T20:43:31"/>
    <n v="2016"/>
    <n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x v="0"/>
    <n v="1405947126"/>
    <n v="1403355126"/>
    <b v="0"/>
    <n v="6"/>
    <b v="0"/>
    <s v="theater"/>
    <x v="6"/>
    <d v="2014-07-21T12:52:06"/>
    <d v="2014-06-21T12:52:06"/>
    <n v="2014"/>
    <n v="1"/>
  </r>
  <r>
    <n v="3972"/>
    <s v="Valkyrie Theatre Company"/>
    <s v="We're a horror based theatre company in Oklahoma City beginning our first season of shows."/>
    <x v="28"/>
    <n v="211"/>
    <x v="2"/>
    <s v="US"/>
    <x v="0"/>
    <n v="1423186634"/>
    <n v="1418002634"/>
    <b v="0"/>
    <n v="8"/>
    <b v="0"/>
    <s v="theater"/>
    <x v="6"/>
    <d v="2015-02-06T01:37:14"/>
    <d v="2014-12-08T01:37:14"/>
    <n v="2014"/>
    <n v="21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x v="0"/>
    <n v="1462766400"/>
    <n v="1460219110"/>
    <b v="0"/>
    <n v="37"/>
    <b v="0"/>
    <s v="theater"/>
    <x v="6"/>
    <d v="2016-05-09T04:00:00"/>
    <d v="2016-04-09T16:25:10"/>
    <n v="2016"/>
    <n v="78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x v="1"/>
    <n v="1464872848"/>
    <n v="1462280848"/>
    <b v="0"/>
    <n v="11"/>
    <b v="0"/>
    <s v="theater"/>
    <x v="6"/>
    <d v="2016-06-02T13:07:28"/>
    <d v="2016-05-03T13:07:28"/>
    <n v="2016"/>
    <n v="3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x v="0"/>
    <n v="1468442898"/>
    <n v="1465850898"/>
    <b v="0"/>
    <n v="0"/>
    <b v="0"/>
    <s v="theater"/>
    <x v="6"/>
    <d v="2016-07-13T20:48:18"/>
    <d v="2016-06-13T20:48:18"/>
    <n v="2016"/>
    <n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x v="0"/>
    <n v="1406876400"/>
    <n v="1405024561"/>
    <b v="0"/>
    <n v="10"/>
    <b v="0"/>
    <s v="theater"/>
    <x v="6"/>
    <d v="2014-08-01T07:00:00"/>
    <d v="2014-07-10T20:36:01"/>
    <n v="2014"/>
    <n v="48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x v="0"/>
    <n v="1469213732"/>
    <n v="1466621732"/>
    <b v="0"/>
    <n v="6"/>
    <b v="0"/>
    <s v="theater"/>
    <x v="6"/>
    <d v="2016-07-22T18:55:32"/>
    <d v="2016-06-22T18:55:32"/>
    <n v="2016"/>
    <n v="1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x v="0"/>
    <n v="1422717953"/>
    <n v="1417533953"/>
    <b v="0"/>
    <n v="8"/>
    <b v="0"/>
    <s v="theater"/>
    <x v="6"/>
    <d v="2015-01-31T15:25:53"/>
    <d v="2014-12-02T15:25:53"/>
    <n v="2014"/>
    <n v="11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x v="1"/>
    <n v="1427659200"/>
    <n v="1425678057"/>
    <b v="0"/>
    <n v="6"/>
    <b v="0"/>
    <s v="theater"/>
    <x v="6"/>
    <d v="2015-03-29T20:00:00"/>
    <d v="2015-03-06T21:40:57"/>
    <n v="2015"/>
    <n v="2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x v="0"/>
    <n v="1404570147"/>
    <n v="1401978147"/>
    <b v="0"/>
    <n v="7"/>
    <b v="0"/>
    <s v="theater"/>
    <x v="6"/>
    <d v="2014-07-05T14:22:27"/>
    <d v="2014-06-05T14:22:27"/>
    <n v="2014"/>
    <n v="18"/>
  </r>
  <r>
    <n v="3981"/>
    <s v="BEIRUT, LADY OF LEBANON"/>
    <s v="A Theatrical Production Celebrating the Lebanese Culture and the Human Spirit in Time of War."/>
    <x v="11"/>
    <n v="1225"/>
    <x v="2"/>
    <s v="US"/>
    <x v="0"/>
    <n v="1468729149"/>
    <n v="1463545149"/>
    <b v="0"/>
    <n v="7"/>
    <b v="0"/>
    <s v="theater"/>
    <x v="6"/>
    <d v="2016-07-17T04:19:09"/>
    <d v="2016-05-18T04:19:09"/>
    <n v="2016"/>
    <n v="4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x v="1"/>
    <n v="1436297180"/>
    <n v="1431113180"/>
    <b v="0"/>
    <n v="5"/>
    <b v="0"/>
    <s v="theater"/>
    <x v="6"/>
    <d v="2015-07-07T19:26:20"/>
    <d v="2015-05-08T19:26:20"/>
    <n v="2015"/>
    <n v="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x v="0"/>
    <n v="1400569140"/>
    <n v="1397854356"/>
    <b v="0"/>
    <n v="46"/>
    <b v="0"/>
    <s v="theater"/>
    <x v="6"/>
    <d v="2014-05-20T06:59:00"/>
    <d v="2014-04-18T20:52:36"/>
    <n v="2014"/>
    <n v="35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x v="1"/>
    <n v="1415404800"/>
    <n v="1412809644"/>
    <b v="0"/>
    <n v="10"/>
    <b v="0"/>
    <s v="theater"/>
    <x v="6"/>
    <d v="2014-11-08T00:00:00"/>
    <d v="2014-10-08T23:07:24"/>
    <n v="2014"/>
    <n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x v="0"/>
    <n v="1456002300"/>
    <n v="1454173120"/>
    <b v="0"/>
    <n v="19"/>
    <b v="0"/>
    <s v="theater"/>
    <x v="6"/>
    <d v="2016-02-20T21:05:00"/>
    <d v="2016-01-30T16:58:40"/>
    <n v="2016"/>
    <n v="3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x v="1"/>
    <n v="1462539840"/>
    <n v="1460034594"/>
    <b v="0"/>
    <n v="13"/>
    <b v="0"/>
    <s v="theater"/>
    <x v="6"/>
    <d v="2016-05-06T13:04:00"/>
    <d v="2016-04-07T13:09:54"/>
    <n v="2016"/>
    <n v="10"/>
  </r>
  <r>
    <n v="3987"/>
    <s v="Write Now 5"/>
    <s v="Write Now 5 is a new writing festival in south east London promoting new work from emerging playwrights."/>
    <x v="44"/>
    <n v="151"/>
    <x v="2"/>
    <s v="GB"/>
    <x v="1"/>
    <n v="1400278290"/>
    <n v="1399414290"/>
    <b v="0"/>
    <n v="13"/>
    <b v="0"/>
    <s v="theater"/>
    <x v="6"/>
    <d v="2014-05-16T22:11:30"/>
    <d v="2014-05-06T22:11:30"/>
    <n v="2014"/>
    <n v="38"/>
  </r>
  <r>
    <n v="3988"/>
    <s v="Folk-Tales: What Stories Do Your Folks Tell?"/>
    <s v="An evening of of stories based both in myth and truth."/>
    <x v="15"/>
    <n v="32"/>
    <x v="2"/>
    <s v="US"/>
    <x v="0"/>
    <n v="1440813413"/>
    <n v="1439517413"/>
    <b v="0"/>
    <n v="4"/>
    <b v="0"/>
    <s v="theater"/>
    <x v="6"/>
    <d v="2015-08-29T01:56:53"/>
    <d v="2015-08-14T01:56:53"/>
    <n v="2015"/>
    <n v="2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x v="0"/>
    <n v="1447009181"/>
    <n v="1444413581"/>
    <b v="0"/>
    <n v="0"/>
    <b v="0"/>
    <s v="theater"/>
    <x v="6"/>
    <d v="2015-11-08T18:59:41"/>
    <d v="2015-10-09T17:59:41"/>
    <n v="2015"/>
    <n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x v="1"/>
    <n v="1456934893"/>
    <n v="1454342893"/>
    <b v="0"/>
    <n v="3"/>
    <b v="0"/>
    <s v="theater"/>
    <x v="6"/>
    <d v="2016-03-02T16:08:13"/>
    <d v="2016-02-01T16:08:13"/>
    <n v="2016"/>
    <n v="4"/>
  </r>
  <r>
    <n v="3991"/>
    <s v="NTACTheatre - North Texas Actor's Collaborative Theatre"/>
    <s v="North Texas first actor-driven theatre company needs your help"/>
    <x v="2"/>
    <n v="100"/>
    <x v="2"/>
    <s v="US"/>
    <x v="0"/>
    <n v="1433086082"/>
    <n v="1430494082"/>
    <b v="0"/>
    <n v="1"/>
    <b v="0"/>
    <s v="theater"/>
    <x v="6"/>
    <d v="2015-05-31T15:28:02"/>
    <d v="2015-05-01T15:28:02"/>
    <n v="2015"/>
    <n v="2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x v="0"/>
    <n v="1449876859"/>
    <n v="1444689259"/>
    <b v="0"/>
    <n v="9"/>
    <b v="0"/>
    <s v="theater"/>
    <x v="6"/>
    <d v="2015-12-11T23:34:19"/>
    <d v="2015-10-12T22:34:19"/>
    <n v="2015"/>
    <n v="5"/>
  </r>
  <r>
    <n v="3993"/>
    <s v="Invincible Diamonds: A Survivor's Guide"/>
    <s v="I am seeking to turn my collection of urban poetry into a stage play. My desire is to inspire victims to heal."/>
    <x v="63"/>
    <n v="3"/>
    <x v="2"/>
    <s v="US"/>
    <x v="0"/>
    <n v="1431549912"/>
    <n v="1428957912"/>
    <b v="0"/>
    <n v="1"/>
    <b v="0"/>
    <s v="theater"/>
    <x v="6"/>
    <d v="2015-05-13T20:45:12"/>
    <d v="2015-04-13T20:45:12"/>
    <n v="2015"/>
    <n v="0"/>
  </r>
  <r>
    <n v="3994"/>
    <s v="Poles Apart - A Play in 2 Acts"/>
    <s v="Is Henson willing to dare risk a theatrical speaking tour of his North Pole adventures...and more?"/>
    <x v="13"/>
    <n v="5"/>
    <x v="2"/>
    <s v="US"/>
    <x v="0"/>
    <n v="1405761690"/>
    <n v="1403169690"/>
    <b v="0"/>
    <n v="1"/>
    <b v="0"/>
    <s v="theater"/>
    <x v="6"/>
    <d v="2014-07-19T09:21:30"/>
    <d v="2014-06-19T09:21:30"/>
    <n v="2014"/>
    <n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x v="1"/>
    <n v="1423913220"/>
    <n v="1421339077"/>
    <b v="0"/>
    <n v="4"/>
    <b v="0"/>
    <s v="theater"/>
    <x v="6"/>
    <d v="2015-02-14T11:27:00"/>
    <d v="2015-01-15T16:24:37"/>
    <n v="2015"/>
    <n v="3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x v="0"/>
    <n v="1416499440"/>
    <n v="1415341464"/>
    <b v="0"/>
    <n v="17"/>
    <b v="0"/>
    <s v="theater"/>
    <x v="6"/>
    <d v="2014-11-20T16:04:00"/>
    <d v="2014-11-07T06:24:24"/>
    <n v="2014"/>
    <n v="17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x v="1"/>
    <n v="1428222221"/>
    <n v="1425633821"/>
    <b v="0"/>
    <n v="0"/>
    <b v="0"/>
    <s v="theater"/>
    <x v="6"/>
    <d v="2015-04-05T08:23:41"/>
    <d v="2015-03-06T09:23:41"/>
    <n v="2015"/>
    <n v="0"/>
  </r>
  <r>
    <n v="3998"/>
    <s v="Forsaken Angels-A New Play"/>
    <s v="Forsaken Angels, a powerful new play by William Leary, author of DCMTA's Best Of 2014 Play Masquerade."/>
    <x v="21"/>
    <n v="715"/>
    <x v="2"/>
    <s v="US"/>
    <x v="0"/>
    <n v="1427580426"/>
    <n v="1424992026"/>
    <b v="0"/>
    <n v="12"/>
    <b v="0"/>
    <s v="theater"/>
    <x v="6"/>
    <d v="2015-03-28T22:07:06"/>
    <d v="2015-02-26T23:07:06"/>
    <n v="2015"/>
    <n v="57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x v="0"/>
    <n v="1409514709"/>
    <n v="1406058798"/>
    <b v="0"/>
    <n v="14"/>
    <b v="0"/>
    <s v="theater"/>
    <x v="6"/>
    <d v="2014-08-31T19:51:49"/>
    <d v="2014-07-22T19:53:18"/>
    <n v="2014"/>
    <n v="17"/>
  </r>
  <r>
    <n v="4000"/>
    <s v="The Escorts"/>
    <s v="An Enticing Trip into the World of Assisted Dying"/>
    <x v="6"/>
    <n v="10"/>
    <x v="2"/>
    <s v="US"/>
    <x v="0"/>
    <n v="1462631358"/>
    <n v="1457450958"/>
    <b v="0"/>
    <n v="1"/>
    <b v="0"/>
    <s v="theater"/>
    <x v="6"/>
    <d v="2016-05-07T14:29:18"/>
    <d v="2016-03-08T15:29:18"/>
    <n v="2016"/>
    <n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x v="1"/>
    <n v="1488394800"/>
    <n v="1486681708"/>
    <b v="0"/>
    <n v="14"/>
    <b v="0"/>
    <s v="theater"/>
    <x v="6"/>
    <d v="2017-03-01T19:00:00"/>
    <d v="2017-02-09T23:08:28"/>
    <n v="2017"/>
    <n v="3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x v="0"/>
    <n v="1411779761"/>
    <n v="1409187761"/>
    <b v="0"/>
    <n v="4"/>
    <b v="0"/>
    <s v="theater"/>
    <x v="6"/>
    <d v="2014-09-27T01:02:41"/>
    <d v="2014-08-28T01:02:41"/>
    <n v="2014"/>
    <n v="2"/>
  </r>
  <r>
    <n v="4003"/>
    <s v="MAMA BA-B: The Stage Play"/>
    <s v="&quot;MAMA'Z BA-B&quot; is the story of Marcus Williams who struggles to find a place for himself as a young black male."/>
    <x v="13"/>
    <n v="201"/>
    <x v="2"/>
    <s v="US"/>
    <x v="0"/>
    <n v="1424009147"/>
    <n v="1421417147"/>
    <b v="0"/>
    <n v="2"/>
    <b v="0"/>
    <s v="theater"/>
    <x v="6"/>
    <d v="2015-02-15T14:05:47"/>
    <d v="2015-01-16T14:05:47"/>
    <n v="2015"/>
    <n v="10"/>
  </r>
  <r>
    <n v="4004"/>
    <s v="South Florida Tours"/>
    <s v="Help Launch The Queen Into South Florida!"/>
    <x v="2"/>
    <n v="1"/>
    <x v="2"/>
    <s v="US"/>
    <x v="0"/>
    <n v="1412740457"/>
    <n v="1410148457"/>
    <b v="0"/>
    <n v="1"/>
    <b v="0"/>
    <s v="theater"/>
    <x v="6"/>
    <d v="2014-10-08T03:54:17"/>
    <d v="2014-09-08T03:54:17"/>
    <n v="2014"/>
    <n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x v="0"/>
    <n v="1413832985"/>
    <n v="1408648985"/>
    <b v="0"/>
    <n v="2"/>
    <b v="0"/>
    <s v="theater"/>
    <x v="6"/>
    <d v="2014-10-20T19:23:05"/>
    <d v="2014-08-21T19:23:05"/>
    <n v="2014"/>
    <n v="1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x v="0"/>
    <n v="1455647587"/>
    <n v="1453487587"/>
    <b v="0"/>
    <n v="1"/>
    <b v="0"/>
    <s v="theater"/>
    <x v="6"/>
    <d v="2016-02-16T18:33:07"/>
    <d v="2016-01-22T18:33:07"/>
    <n v="2016"/>
    <n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x v="0"/>
    <n v="1409070480"/>
    <n v="1406572381"/>
    <b v="0"/>
    <n v="1"/>
    <b v="0"/>
    <s v="theater"/>
    <x v="6"/>
    <d v="2014-08-26T16:28:00"/>
    <d v="2014-07-28T18:33:01"/>
    <n v="2014"/>
    <n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x v="1"/>
    <n v="1437606507"/>
    <n v="1435014507"/>
    <b v="0"/>
    <n v="4"/>
    <b v="0"/>
    <s v="theater"/>
    <x v="6"/>
    <d v="2015-07-22T23:08:27"/>
    <d v="2015-06-22T23:08:27"/>
    <n v="2015"/>
    <n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x v="1"/>
    <n v="1410281360"/>
    <n v="1406825360"/>
    <b v="0"/>
    <n v="3"/>
    <b v="0"/>
    <s v="theater"/>
    <x v="6"/>
    <d v="2014-09-09T16:49:20"/>
    <d v="2014-07-31T16:49:20"/>
    <n v="2014"/>
    <n v="4"/>
  </r>
  <r>
    <n v="4010"/>
    <s v="The Connection Play 2014"/>
    <s v="JUNTO Productions is proud to present our first production, the premiere of The Connection, a play by Jeffrey Paul."/>
    <x v="312"/>
    <n v="1742"/>
    <x v="2"/>
    <s v="US"/>
    <x v="0"/>
    <n v="1414348166"/>
    <n v="1412879366"/>
    <b v="0"/>
    <n v="38"/>
    <b v="0"/>
    <s v="theater"/>
    <x v="6"/>
    <d v="2014-10-26T18:29:26"/>
    <d v="2014-10-09T18:29:26"/>
    <n v="2014"/>
    <n v="24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x v="1"/>
    <n v="1422450278"/>
    <n v="1419858278"/>
    <b v="0"/>
    <n v="4"/>
    <b v="0"/>
    <s v="theater"/>
    <x v="6"/>
    <d v="2015-01-28T13:04:38"/>
    <d v="2014-12-29T13:04:38"/>
    <n v="2014"/>
    <n v="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x v="1"/>
    <n v="1430571849"/>
    <n v="1427979849"/>
    <b v="0"/>
    <n v="0"/>
    <b v="0"/>
    <s v="theater"/>
    <x v="6"/>
    <d v="2015-05-02T13:04:09"/>
    <d v="2015-04-02T13:04:09"/>
    <n v="2015"/>
    <n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x v="0"/>
    <n v="1424070823"/>
    <n v="1421478823"/>
    <b v="0"/>
    <n v="2"/>
    <b v="0"/>
    <s v="theater"/>
    <x v="6"/>
    <d v="2015-02-16T07:13:43"/>
    <d v="2015-01-17T07:13:43"/>
    <n v="2015"/>
    <n v="1"/>
  </r>
  <r>
    <n v="4014"/>
    <s v="Ministry theater"/>
    <s v="I am trying to put together a ministry theater company for junior / high schoolers that which puts on free shows in the SoCal area."/>
    <x v="7"/>
    <n v="0"/>
    <x v="2"/>
    <s v="US"/>
    <x v="0"/>
    <n v="1457157269"/>
    <n v="1455861269"/>
    <b v="0"/>
    <n v="0"/>
    <b v="0"/>
    <s v="theater"/>
    <x v="6"/>
    <d v="2016-03-05T05:54:29"/>
    <d v="2016-02-19T05:54:29"/>
    <n v="2016"/>
    <n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x v="0"/>
    <n v="1437331463"/>
    <n v="1434739463"/>
    <b v="0"/>
    <n v="1"/>
    <b v="0"/>
    <s v="theater"/>
    <x v="6"/>
    <d v="2015-07-19T18:44:23"/>
    <d v="2015-06-19T18:44:23"/>
    <n v="2015"/>
    <n v="0"/>
  </r>
  <r>
    <n v="4016"/>
    <s v="MENTAL Play"/>
    <s v="A new play and project exploring challenges faced by young adults struggling with mental health issues in contemporary Britain."/>
    <x v="2"/>
    <n v="70"/>
    <x v="2"/>
    <s v="GB"/>
    <x v="1"/>
    <n v="1410987400"/>
    <n v="1408395400"/>
    <b v="0"/>
    <n v="7"/>
    <b v="0"/>
    <s v="theater"/>
    <x v="6"/>
    <d v="2014-09-17T20:56:40"/>
    <d v="2014-08-18T20:56:40"/>
    <n v="2014"/>
    <n v="14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x v="0"/>
    <n v="1409846874"/>
    <n v="1407254874"/>
    <b v="0"/>
    <n v="2"/>
    <b v="0"/>
    <s v="theater"/>
    <x v="6"/>
    <d v="2014-09-04T16:07:54"/>
    <d v="2014-08-05T16:07:54"/>
    <n v="2014"/>
    <n v="1"/>
  </r>
  <r>
    <n v="4018"/>
    <s v="Time Please Fringe"/>
    <s v="Funding for a production of Time Please at the Brighton Fringe 2017... and beyond."/>
    <x v="15"/>
    <n v="130"/>
    <x v="2"/>
    <s v="GB"/>
    <x v="1"/>
    <n v="1475877108"/>
    <n v="1473285108"/>
    <b v="0"/>
    <n v="4"/>
    <b v="0"/>
    <s v="theater"/>
    <x v="6"/>
    <d v="2016-10-07T21:51:48"/>
    <d v="2016-09-07T21:51:48"/>
    <n v="2016"/>
    <n v="9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x v="0"/>
    <n v="1460737680"/>
    <n v="1455725596"/>
    <b v="0"/>
    <n v="4"/>
    <b v="0"/>
    <s v="theater"/>
    <x v="6"/>
    <d v="2016-04-15T16:28:00"/>
    <d v="2016-02-17T16:13:16"/>
    <n v="2016"/>
    <n v="1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x v="0"/>
    <n v="1427168099"/>
    <n v="1424579699"/>
    <b v="0"/>
    <n v="3"/>
    <b v="0"/>
    <s v="theater"/>
    <x v="6"/>
    <d v="2015-03-24T03:34:59"/>
    <d v="2015-02-22T04:34:59"/>
    <n v="2015"/>
    <n v="17"/>
  </r>
  <r>
    <n v="4021"/>
    <s v="Angels in Houston"/>
    <s v="Help a group of actors end bigotry in Houston, TX by supporting a  full production of Angels in America."/>
    <x v="36"/>
    <n v="125"/>
    <x v="2"/>
    <s v="US"/>
    <x v="0"/>
    <n v="1414360358"/>
    <n v="1409176358"/>
    <b v="0"/>
    <n v="2"/>
    <b v="0"/>
    <s v="theater"/>
    <x v="6"/>
    <d v="2014-10-26T21:52:38"/>
    <d v="2014-08-27T21:52:38"/>
    <n v="2014"/>
    <n v="1"/>
  </r>
  <r>
    <n v="4022"/>
    <s v="The Merchant of Venice as Shakespeare Heard It"/>
    <s v="Help us produce a video of the first Original Pronunciation Merchant of Venice."/>
    <x v="102"/>
    <n v="12521"/>
    <x v="2"/>
    <s v="US"/>
    <x v="0"/>
    <n v="1422759240"/>
    <n v="1418824867"/>
    <b v="0"/>
    <n v="197"/>
    <b v="0"/>
    <s v="theater"/>
    <x v="6"/>
    <d v="2015-02-01T02:54:00"/>
    <d v="2014-12-17T14:01:07"/>
    <n v="2014"/>
    <n v="70"/>
  </r>
  <r>
    <n v="4023"/>
    <s v="Forgive &amp; Forget"/>
    <s v="An original gospel stage play that explores the pain and hurt caused by those who struggle to forgive others!"/>
    <x v="39"/>
    <n v="0"/>
    <x v="2"/>
    <s v="US"/>
    <x v="0"/>
    <n v="1458860363"/>
    <n v="1454975963"/>
    <b v="0"/>
    <n v="0"/>
    <b v="0"/>
    <s v="theater"/>
    <x v="6"/>
    <d v="2016-03-24T22:59:23"/>
    <d v="2016-02-08T23:59:23"/>
    <n v="2016"/>
    <n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x v="0"/>
    <n v="1441037097"/>
    <n v="1438445097"/>
    <b v="0"/>
    <n v="1"/>
    <b v="0"/>
    <s v="theater"/>
    <x v="6"/>
    <d v="2015-08-31T16:04:57"/>
    <d v="2015-08-01T16:04:57"/>
    <n v="2015"/>
    <n v="1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x v="3"/>
    <n v="1437889336"/>
    <n v="1432705336"/>
    <b v="0"/>
    <n v="4"/>
    <b v="0"/>
    <s v="theater"/>
    <x v="6"/>
    <d v="2015-07-26T05:42:16"/>
    <d v="2015-05-27T05:42:16"/>
    <n v="2015"/>
    <n v="5"/>
  </r>
  <r>
    <n v="4026"/>
    <s v="Speak to my Soul: A Montage of Voices"/>
    <s v="This is a play that voices that stories of the black experience in America using spoken word, song and dance."/>
    <x v="23"/>
    <n v="0"/>
    <x v="2"/>
    <s v="US"/>
    <x v="0"/>
    <n v="1449247439"/>
    <n v="1444059839"/>
    <b v="0"/>
    <n v="0"/>
    <b v="0"/>
    <s v="theater"/>
    <x v="6"/>
    <d v="2015-12-04T16:43:59"/>
    <d v="2015-10-05T15:43:59"/>
    <n v="2015"/>
    <n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x v="0"/>
    <n v="1487811600"/>
    <n v="1486077481"/>
    <b v="0"/>
    <n v="7"/>
    <b v="0"/>
    <s v="theater"/>
    <x v="6"/>
    <d v="2017-02-23T01:00:00"/>
    <d v="2017-02-02T23:18:01"/>
    <n v="2017"/>
    <n v="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x v="0"/>
    <n v="1402007500"/>
    <n v="1399415500"/>
    <b v="0"/>
    <n v="11"/>
    <b v="0"/>
    <s v="theater"/>
    <x v="6"/>
    <d v="2014-06-05T22:31:40"/>
    <d v="2014-05-06T22:31:40"/>
    <n v="2014"/>
    <n v="28"/>
  </r>
  <r>
    <n v="4029"/>
    <s v="Next 2 the Stage"/>
    <s v="A theater complex that educates as we entertain.  We will provide shows that inspire and theater classes that motivate."/>
    <x v="22"/>
    <n v="0"/>
    <x v="2"/>
    <s v="US"/>
    <x v="0"/>
    <n v="1450053370"/>
    <n v="1447461370"/>
    <b v="0"/>
    <n v="0"/>
    <b v="0"/>
    <s v="theater"/>
    <x v="6"/>
    <d v="2015-12-14T00:36:10"/>
    <d v="2015-11-14T00:36:10"/>
    <n v="2015"/>
    <n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x v="0"/>
    <n v="1454525340"/>
    <n v="1452008599"/>
    <b v="0"/>
    <n v="6"/>
    <b v="0"/>
    <s v="theater"/>
    <x v="6"/>
    <d v="2016-02-03T18:49:00"/>
    <d v="2016-01-05T15:43:19"/>
    <n v="2016"/>
    <n v="1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x v="0"/>
    <n v="1418914964"/>
    <n v="1414591364"/>
    <b v="0"/>
    <n v="0"/>
    <b v="0"/>
    <s v="theater"/>
    <x v="6"/>
    <d v="2014-12-18T15:02:44"/>
    <d v="2014-10-29T14:02:44"/>
    <n v="2014"/>
    <n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x v="0"/>
    <n v="1450211116"/>
    <n v="1445023516"/>
    <b v="0"/>
    <n v="7"/>
    <b v="0"/>
    <s v="theater"/>
    <x v="6"/>
    <d v="2015-12-15T20:25:16"/>
    <d v="2015-10-16T19:25:16"/>
    <n v="2015"/>
    <n v="7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x v="1"/>
    <n v="1475398800"/>
    <n v="1472711224"/>
    <b v="0"/>
    <n v="94"/>
    <b v="0"/>
    <s v="theater"/>
    <x v="6"/>
    <d v="2016-10-02T09:00:00"/>
    <d v="2016-09-01T06:27:04"/>
    <n v="2016"/>
    <n v="2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x v="0"/>
    <n v="1428097450"/>
    <n v="1425509050"/>
    <b v="0"/>
    <n v="2"/>
    <b v="0"/>
    <s v="theater"/>
    <x v="6"/>
    <d v="2015-04-03T21:44:10"/>
    <d v="2015-03-04T22:44:10"/>
    <n v="2015"/>
    <n v="1"/>
  </r>
  <r>
    <n v="4035"/>
    <s v="The Lost Boy"/>
    <s v="&quot;Stories are where you go to look for the truth of your own life.&quot; (Frank Delaney)"/>
    <x v="3"/>
    <n v="3685"/>
    <x v="2"/>
    <s v="US"/>
    <x v="0"/>
    <n v="1413925887"/>
    <n v="1411333887"/>
    <b v="0"/>
    <n v="25"/>
    <b v="0"/>
    <s v="theater"/>
    <x v="6"/>
    <d v="2014-10-21T21:11:27"/>
    <d v="2014-09-21T21:11:27"/>
    <n v="2014"/>
    <n v="3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x v="0"/>
    <n v="1404253800"/>
    <n v="1402784964"/>
    <b v="0"/>
    <n v="17"/>
    <b v="0"/>
    <s v="theater"/>
    <x v="6"/>
    <d v="2014-07-01T22:30:00"/>
    <d v="2014-06-14T22:29:24"/>
    <n v="2014"/>
    <n v="47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x v="0"/>
    <n v="1464099900"/>
    <n v="1462585315"/>
    <b v="0"/>
    <n v="2"/>
    <b v="0"/>
    <s v="theater"/>
    <x v="6"/>
    <d v="2016-05-24T14:25:00"/>
    <d v="2016-05-07T01:41:55"/>
    <n v="2016"/>
    <n v="11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x v="0"/>
    <n v="1413573010"/>
    <n v="1408389010"/>
    <b v="0"/>
    <n v="4"/>
    <b v="0"/>
    <s v="theater"/>
    <x v="6"/>
    <d v="2014-10-17T19:10:10"/>
    <d v="2014-08-18T19:10:10"/>
    <n v="2014"/>
    <n v="12"/>
  </r>
  <r>
    <n v="4039"/>
    <s v="Defiant Entertainment presents: The Park Bench"/>
    <s v="Help stage an original One Act Play that brings awareness to Alzheimer's in its debut performance."/>
    <x v="2"/>
    <n v="300"/>
    <x v="2"/>
    <s v="US"/>
    <x v="0"/>
    <n v="1448949540"/>
    <n v="1446048367"/>
    <b v="0"/>
    <n v="5"/>
    <b v="0"/>
    <s v="theater"/>
    <x v="6"/>
    <d v="2015-12-01T05:59:00"/>
    <d v="2015-10-28T16:06:07"/>
    <n v="2015"/>
    <n v="6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x v="0"/>
    <n v="1437188400"/>
    <n v="1432100004"/>
    <b v="0"/>
    <n v="2"/>
    <b v="0"/>
    <s v="theater"/>
    <x v="6"/>
    <d v="2015-07-18T03:00:00"/>
    <d v="2015-05-20T05:33:24"/>
    <n v="2015"/>
    <n v="31"/>
  </r>
  <r>
    <n v="4041"/>
    <s v="In the Land of Gold"/>
    <s v="A bold, colouful, vibrant play centred around the last remaining monarchy of Africa."/>
    <x v="10"/>
    <n v="21"/>
    <x v="2"/>
    <s v="GB"/>
    <x v="1"/>
    <n v="1473160954"/>
    <n v="1467976954"/>
    <b v="0"/>
    <n v="2"/>
    <b v="0"/>
    <s v="theater"/>
    <x v="6"/>
    <d v="2016-09-06T11:22:34"/>
    <d v="2016-07-08T11:22:34"/>
    <n v="2016"/>
    <n v="0"/>
  </r>
  <r>
    <n v="4042"/>
    <s v="Messages"/>
    <s v="Acting group and production for inner city youth, about inner city youth. The problems and stuation that they see everyday."/>
    <x v="3"/>
    <n v="21"/>
    <x v="2"/>
    <s v="US"/>
    <x v="0"/>
    <n v="1421781360"/>
    <n v="1419213664"/>
    <b v="0"/>
    <n v="3"/>
    <b v="0"/>
    <s v="theater"/>
    <x v="6"/>
    <d v="2015-01-20T19:16:00"/>
    <d v="2014-12-22T02:01:04"/>
    <n v="2014"/>
    <n v="0"/>
  </r>
  <r>
    <n v="4043"/>
    <s v="Not making potato salad here!"/>
    <s v="This could be my last play, need to bring my son out to see it before it's over.  Need to fly him here from BC"/>
    <x v="43"/>
    <n v="0"/>
    <x v="2"/>
    <s v="CA"/>
    <x v="5"/>
    <n v="1416524325"/>
    <n v="1415228325"/>
    <b v="0"/>
    <n v="0"/>
    <b v="0"/>
    <s v="theater"/>
    <x v="6"/>
    <d v="2014-11-20T22:58:45"/>
    <d v="2014-11-05T22:58:45"/>
    <n v="2014"/>
    <n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x v="0"/>
    <n v="1428642000"/>
    <n v="1426050982"/>
    <b v="0"/>
    <n v="4"/>
    <b v="0"/>
    <s v="theater"/>
    <x v="6"/>
    <d v="2015-04-10T05:00:00"/>
    <d v="2015-03-11T05:16:22"/>
    <n v="2015"/>
    <n v="38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x v="2"/>
    <n v="1408596589"/>
    <n v="1406004589"/>
    <b v="0"/>
    <n v="1"/>
    <b v="0"/>
    <s v="theater"/>
    <x v="6"/>
    <d v="2014-08-21T04:49:49"/>
    <d v="2014-07-22T04:49:49"/>
    <n v="2014"/>
    <n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x v="0"/>
    <n v="1413992210"/>
    <n v="1411400210"/>
    <b v="0"/>
    <n v="12"/>
    <b v="0"/>
    <s v="theater"/>
    <x v="6"/>
    <d v="2014-10-22T15:36:50"/>
    <d v="2014-09-22T15:36:50"/>
    <n v="2014"/>
    <n v="8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x v="0"/>
    <n v="1420938000"/>
    <n v="1418862743"/>
    <b v="0"/>
    <n v="4"/>
    <b v="0"/>
    <s v="theater"/>
    <x v="6"/>
    <d v="2015-01-11T01:00:00"/>
    <d v="2014-12-18T00:32:23"/>
    <n v="2014"/>
    <n v="2"/>
  </r>
  <r>
    <n v="4048"/>
    <s v="Speechless"/>
    <s v="The unspoken story of growing up disabled with cerebral palsy and no speech. This inclusive company fights ignorance using dark humour."/>
    <x v="73"/>
    <n v="3001"/>
    <x v="2"/>
    <s v="GB"/>
    <x v="1"/>
    <n v="1460373187"/>
    <n v="1457352787"/>
    <b v="0"/>
    <n v="91"/>
    <b v="0"/>
    <s v="theater"/>
    <x v="6"/>
    <d v="2016-04-11T11:13:07"/>
    <d v="2016-03-07T12:13:07"/>
    <n v="2016"/>
    <n v="1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x v="0"/>
    <n v="1436914815"/>
    <n v="1434322815"/>
    <b v="0"/>
    <n v="1"/>
    <b v="0"/>
    <s v="theater"/>
    <x v="6"/>
    <d v="2015-07-14T23:00:15"/>
    <d v="2015-06-14T23:00:15"/>
    <n v="2015"/>
    <n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x v="0"/>
    <n v="1414077391"/>
    <n v="1411485391"/>
    <b v="0"/>
    <n v="1"/>
    <b v="0"/>
    <s v="theater"/>
    <x v="6"/>
    <d v="2014-10-23T15:16:31"/>
    <d v="2014-09-23T15:16:31"/>
    <n v="2014"/>
    <n v="0"/>
  </r>
  <r>
    <n v="4051"/>
    <s v="Phantom of the Kun Opera"/>
    <s v="It is a heart-breaking life story of Wu family who tries to preserve the gem of Chinese Kun Opera through generations."/>
    <x v="2"/>
    <n v="0"/>
    <x v="2"/>
    <s v="US"/>
    <x v="0"/>
    <n v="1399618380"/>
    <n v="1399058797"/>
    <b v="0"/>
    <n v="0"/>
    <b v="0"/>
    <s v="theater"/>
    <x v="6"/>
    <d v="2014-05-09T06:53:00"/>
    <d v="2014-05-02T19:26:37"/>
    <n v="2014"/>
    <n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x v="0"/>
    <n v="1413234316"/>
    <n v="1408050316"/>
    <b v="0"/>
    <n v="13"/>
    <b v="0"/>
    <s v="theater"/>
    <x v="6"/>
    <d v="2014-10-13T21:05:16"/>
    <d v="2014-08-14T21:05:16"/>
    <n v="2014"/>
    <n v="38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x v="1"/>
    <n v="1416081600"/>
    <n v="1413477228"/>
    <b v="0"/>
    <n v="2"/>
    <b v="0"/>
    <s v="theater"/>
    <x v="6"/>
    <d v="2014-11-15T20:00:00"/>
    <d v="2014-10-16T16:33:48"/>
    <n v="2014"/>
    <n v="2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x v="0"/>
    <n v="1475294400"/>
    <n v="1472674285"/>
    <b v="0"/>
    <n v="0"/>
    <b v="0"/>
    <s v="theater"/>
    <x v="6"/>
    <d v="2016-10-01T04:00:00"/>
    <d v="2016-08-31T20:11:25"/>
    <n v="2016"/>
    <n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x v="1"/>
    <n v="1403192031"/>
    <n v="1400600031"/>
    <b v="0"/>
    <n v="21"/>
    <b v="0"/>
    <s v="theater"/>
    <x v="6"/>
    <d v="2014-06-19T15:33:51"/>
    <d v="2014-05-20T15:33:51"/>
    <n v="2014"/>
    <n v="18"/>
  </r>
  <r>
    <n v="4056"/>
    <s v="American Pride"/>
    <s v="American Pride is a play centered on the Poetry of one Iraq War veteran, and follows her journey through war and back home."/>
    <x v="15"/>
    <n v="795"/>
    <x v="2"/>
    <s v="US"/>
    <x v="0"/>
    <n v="1467575940"/>
    <n v="1465856639"/>
    <b v="0"/>
    <n v="9"/>
    <b v="0"/>
    <s v="theater"/>
    <x v="6"/>
    <d v="2016-07-03T19:59:00"/>
    <d v="2016-06-13T22:23:59"/>
    <n v="2016"/>
    <n v="53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x v="1"/>
    <n v="1448492400"/>
    <n v="1446506080"/>
    <b v="0"/>
    <n v="6"/>
    <b v="0"/>
    <s v="theater"/>
    <x v="6"/>
    <d v="2015-11-25T23:00:00"/>
    <d v="2015-11-02T23:14:40"/>
    <n v="2015"/>
    <n v="22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x v="0"/>
    <n v="1459483140"/>
    <n v="1458178044"/>
    <b v="0"/>
    <n v="4"/>
    <b v="0"/>
    <s v="theater"/>
    <x v="6"/>
    <d v="2016-04-01T03:59:00"/>
    <d v="2016-03-17T01:27:24"/>
    <n v="2016"/>
    <n v="3"/>
  </r>
  <r>
    <n v="4059"/>
    <s v="The Million Dollar Shot"/>
    <s v="A very Canadian children's play inspired by the tradition of British pantomimes like Aladdin, and the Nutcracker."/>
    <x v="3"/>
    <n v="250"/>
    <x v="2"/>
    <s v="CA"/>
    <x v="5"/>
    <n v="1410836400"/>
    <n v="1408116152"/>
    <b v="0"/>
    <n v="7"/>
    <b v="0"/>
    <s v="theater"/>
    <x v="6"/>
    <d v="2014-09-16T03:00:00"/>
    <d v="2014-08-15T15:22:32"/>
    <n v="2014"/>
    <n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x v="5"/>
    <n v="1403539200"/>
    <n v="1400604056"/>
    <b v="0"/>
    <n v="5"/>
    <b v="0"/>
    <s v="theater"/>
    <x v="6"/>
    <d v="2014-06-23T16:00:00"/>
    <d v="2014-05-20T16:40:56"/>
    <n v="2014"/>
    <n v="3"/>
  </r>
  <r>
    <n v="4061"/>
    <s v="PRODUCE the Stage Play SKYLAR'S SYNDROME by Gavin Kayner"/>
    <s v="SKYLAR'S SYNDROME is a tremendous psychodrama by master playwright Gavin Kayner!"/>
    <x v="441"/>
    <n v="0"/>
    <x v="2"/>
    <s v="US"/>
    <x v="0"/>
    <n v="1461205423"/>
    <n v="1456025023"/>
    <b v="0"/>
    <n v="0"/>
    <b v="0"/>
    <s v="theater"/>
    <x v="6"/>
    <d v="2016-04-21T02:23:43"/>
    <d v="2016-02-21T03:23:43"/>
    <n v="2016"/>
    <n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x v="0"/>
    <n v="1467481468"/>
    <n v="1464889468"/>
    <b v="0"/>
    <n v="3"/>
    <b v="0"/>
    <s v="theater"/>
    <x v="6"/>
    <d v="2016-07-02T17:44:28"/>
    <d v="2016-06-02T17:44:28"/>
    <n v="2016"/>
    <n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x v="1"/>
    <n v="1403886084"/>
    <n v="1401294084"/>
    <b v="0"/>
    <n v="9"/>
    <b v="0"/>
    <s v="theater"/>
    <x v="6"/>
    <d v="2014-06-27T16:21:24"/>
    <d v="2014-05-28T16:21:24"/>
    <n v="2014"/>
    <n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x v="2"/>
    <n v="1430316426"/>
    <n v="1427724426"/>
    <b v="0"/>
    <n v="6"/>
    <b v="0"/>
    <s v="theater"/>
    <x v="6"/>
    <d v="2015-04-29T14:07:06"/>
    <d v="2015-03-30T14:07:06"/>
    <n v="2015"/>
    <n v="19"/>
  </r>
  <r>
    <n v="4065"/>
    <s v="A Midsummer's Night's Dream"/>
    <s v="A classical/ fantasy version of midsummers done by professionally trained actors in Tulsa!"/>
    <x v="23"/>
    <n v="27"/>
    <x v="2"/>
    <s v="US"/>
    <x v="0"/>
    <n v="1407883811"/>
    <n v="1405291811"/>
    <b v="0"/>
    <n v="4"/>
    <b v="0"/>
    <s v="theater"/>
    <x v="6"/>
    <d v="2014-08-12T22:50:11"/>
    <d v="2014-07-13T22:50:11"/>
    <n v="2014"/>
    <n v="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x v="0"/>
    <n v="1463619388"/>
    <n v="1461027388"/>
    <b v="0"/>
    <n v="1"/>
    <b v="0"/>
    <s v="theater"/>
    <x v="6"/>
    <d v="2016-05-19T00:56:28"/>
    <d v="2016-04-19T00:56:28"/>
    <n v="2016"/>
    <n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x v="0"/>
    <n v="1443408550"/>
    <n v="1439952550"/>
    <b v="0"/>
    <n v="17"/>
    <b v="0"/>
    <s v="theater"/>
    <x v="6"/>
    <d v="2015-09-28T02:49:10"/>
    <d v="2015-08-19T02:49:10"/>
    <n v="2015"/>
    <n v="61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x v="0"/>
    <n v="1484348700"/>
    <n v="1481756855"/>
    <b v="0"/>
    <n v="1"/>
    <b v="0"/>
    <s v="theater"/>
    <x v="6"/>
    <d v="2017-01-13T23:05:00"/>
    <d v="2016-12-14T23:07:35"/>
    <n v="2016"/>
    <n v="1"/>
  </r>
  <r>
    <n v="4069"/>
    <s v="The Pendulum Swings"/>
    <s v="'The Pendulum Swings' is a three-act dark comedy that sees Frank and Michael await their execution on Death Row."/>
    <x v="21"/>
    <n v="430"/>
    <x v="2"/>
    <s v="GB"/>
    <x v="1"/>
    <n v="1425124800"/>
    <n v="1421596356"/>
    <b v="0"/>
    <n v="13"/>
    <b v="0"/>
    <s v="theater"/>
    <x v="6"/>
    <d v="2015-02-28T12:00:00"/>
    <d v="2015-01-18T15:52:36"/>
    <n v="2015"/>
    <n v="34"/>
  </r>
  <r>
    <n v="4070"/>
    <s v="Southern Utah University: V-Day 2015"/>
    <s v="V-Day Southern Utah University 2015 and Second Studio Players presents: The Vagina Monologues"/>
    <x v="28"/>
    <n v="165"/>
    <x v="2"/>
    <s v="US"/>
    <x v="0"/>
    <n v="1425178800"/>
    <n v="1422374420"/>
    <b v="0"/>
    <n v="6"/>
    <b v="0"/>
    <s v="theater"/>
    <x v="6"/>
    <d v="2015-03-01T03:00:00"/>
    <d v="2015-01-27T16:00:20"/>
    <n v="2015"/>
    <n v="17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x v="10"/>
    <n v="1482779931"/>
    <n v="1480187931"/>
    <b v="0"/>
    <n v="0"/>
    <b v="0"/>
    <s v="theater"/>
    <x v="6"/>
    <d v="2016-12-26T19:18:51"/>
    <d v="2016-11-26T19:18:51"/>
    <n v="2016"/>
    <n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x v="1"/>
    <n v="1408646111"/>
    <n v="1403462111"/>
    <b v="0"/>
    <n v="2"/>
    <b v="0"/>
    <s v="theater"/>
    <x v="6"/>
    <d v="2014-08-21T18:35:11"/>
    <d v="2014-06-22T18:35:11"/>
    <n v="2014"/>
    <n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x v="0"/>
    <n v="1431144000"/>
    <n v="1426407426"/>
    <b v="0"/>
    <n v="2"/>
    <b v="0"/>
    <s v="theater"/>
    <x v="6"/>
    <d v="2015-05-09T04:00:00"/>
    <d v="2015-03-15T08:17:06"/>
    <n v="2015"/>
    <n v="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x v="1"/>
    <n v="1446732975"/>
    <n v="1444137375"/>
    <b v="0"/>
    <n v="21"/>
    <b v="0"/>
    <s v="theater"/>
    <x v="6"/>
    <d v="2015-11-05T14:16:15"/>
    <d v="2015-10-06T13:16:15"/>
    <n v="2015"/>
    <n v="27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x v="1"/>
    <n v="1404149280"/>
    <n v="1400547969"/>
    <b v="0"/>
    <n v="13"/>
    <b v="0"/>
    <s v="theater"/>
    <x v="6"/>
    <d v="2014-06-30T17:28:00"/>
    <d v="2014-05-20T01:06:09"/>
    <n v="2014"/>
    <n v="29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x v="0"/>
    <n v="1413921060"/>
    <n v="1411499149"/>
    <b v="0"/>
    <n v="0"/>
    <b v="0"/>
    <s v="theater"/>
    <x v="6"/>
    <d v="2014-10-21T19:51:00"/>
    <d v="2014-09-23T19:05:49"/>
    <n v="2014"/>
    <n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x v="0"/>
    <n v="1482339794"/>
    <n v="1479747794"/>
    <b v="0"/>
    <n v="6"/>
    <b v="0"/>
    <s v="theater"/>
    <x v="6"/>
    <d v="2016-12-21T17:03:14"/>
    <d v="2016-11-21T17:03:14"/>
    <n v="2016"/>
    <n v="9"/>
  </r>
  <r>
    <n v="4078"/>
    <s v="Theatre Memoire"/>
    <s v="Theatre Memoire are a High Wycombe based theatre company. Performing plays about multi-culturalism and interconectedness."/>
    <x v="49"/>
    <n v="0"/>
    <x v="2"/>
    <s v="GB"/>
    <x v="1"/>
    <n v="1485543242"/>
    <n v="1482951242"/>
    <b v="0"/>
    <n v="0"/>
    <b v="0"/>
    <s v="theater"/>
    <x v="6"/>
    <d v="2017-01-27T18:54:02"/>
    <d v="2016-12-28T18:54:02"/>
    <n v="2016"/>
    <n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x v="0"/>
    <n v="1466375521"/>
    <n v="1463783521"/>
    <b v="0"/>
    <n v="1"/>
    <b v="0"/>
    <s v="theater"/>
    <x v="6"/>
    <d v="2016-06-19T22:32:01"/>
    <d v="2016-05-20T22:32:01"/>
    <n v="2016"/>
    <n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x v="0"/>
    <n v="1465930440"/>
    <n v="1463849116"/>
    <b v="0"/>
    <n v="0"/>
    <b v="0"/>
    <s v="theater"/>
    <x v="6"/>
    <d v="2016-06-14T18:54:00"/>
    <d v="2016-05-21T16:45:16"/>
    <n v="2016"/>
    <n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x v="0"/>
    <n v="1425819425"/>
    <n v="1423231025"/>
    <b v="0"/>
    <n v="12"/>
    <b v="0"/>
    <s v="theater"/>
    <x v="6"/>
    <d v="2015-03-08T12:57:05"/>
    <d v="2015-02-06T13:57:05"/>
    <n v="2015"/>
    <n v="1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x v="0"/>
    <n v="1447542000"/>
    <n v="1446179553"/>
    <b v="0"/>
    <n v="2"/>
    <b v="0"/>
    <s v="theater"/>
    <x v="6"/>
    <d v="2015-11-14T23:00:00"/>
    <d v="2015-10-30T04:32:33"/>
    <n v="2015"/>
    <n v="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x v="0"/>
    <n v="1452795416"/>
    <n v="1450203416"/>
    <b v="0"/>
    <n v="6"/>
    <b v="0"/>
    <s v="theater"/>
    <x v="6"/>
    <d v="2016-01-14T18:16:56"/>
    <d v="2015-12-15T18:16:56"/>
    <n v="2015"/>
    <n v="22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x v="3"/>
    <n v="1476008906"/>
    <n v="1473416906"/>
    <b v="0"/>
    <n v="1"/>
    <b v="0"/>
    <s v="theater"/>
    <x v="6"/>
    <d v="2016-10-09T10:28:26"/>
    <d v="2016-09-09T10:28:26"/>
    <n v="2016"/>
    <n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x v="0"/>
    <n v="1427169540"/>
    <n v="1424701775"/>
    <b v="0"/>
    <n v="1"/>
    <b v="0"/>
    <s v="theater"/>
    <x v="6"/>
    <d v="2015-03-24T03:59:00"/>
    <d v="2015-02-23T14:29:35"/>
    <n v="2015"/>
    <n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x v="0"/>
    <n v="1448078400"/>
    <n v="1445985299"/>
    <b v="0"/>
    <n v="5"/>
    <b v="0"/>
    <s v="theater"/>
    <x v="6"/>
    <d v="2015-11-21T04:00:00"/>
    <d v="2015-10-27T22:34:59"/>
    <n v="2015"/>
    <n v="5"/>
  </r>
  <r>
    <n v="4087"/>
    <s v="Stage Production &quot;The Nail Shop&quot;"/>
    <s v="Comedy Stage Play"/>
    <x v="376"/>
    <n v="0"/>
    <x v="2"/>
    <s v="US"/>
    <x v="0"/>
    <n v="1468777786"/>
    <n v="1466185786"/>
    <b v="0"/>
    <n v="0"/>
    <b v="0"/>
    <s v="theater"/>
    <x v="6"/>
    <d v="2016-07-17T17:49:46"/>
    <d v="2016-06-17T17:49:46"/>
    <n v="2016"/>
    <n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x v="1"/>
    <n v="1421403960"/>
    <n v="1418827324"/>
    <b v="0"/>
    <n v="3"/>
    <b v="0"/>
    <s v="theater"/>
    <x v="6"/>
    <d v="2015-01-16T10:26:00"/>
    <d v="2014-12-17T14:42:04"/>
    <n v="2014"/>
    <n v="1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x v="0"/>
    <n v="1433093700"/>
    <n v="1430242488"/>
    <b v="0"/>
    <n v="8"/>
    <b v="0"/>
    <s v="theater"/>
    <x v="6"/>
    <d v="2015-05-31T17:35:00"/>
    <d v="2015-04-28T17:34:48"/>
    <n v="2015"/>
    <n v="5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x v="0"/>
    <n v="1438959600"/>
    <n v="1437754137"/>
    <b v="0"/>
    <n v="3"/>
    <b v="0"/>
    <s v="theater"/>
    <x v="6"/>
    <d v="2015-08-07T15:00:00"/>
    <d v="2015-07-24T16:08:57"/>
    <n v="2015"/>
    <n v="3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x v="0"/>
    <n v="1421410151"/>
    <n v="1418818151"/>
    <b v="0"/>
    <n v="8"/>
    <b v="0"/>
    <s v="theater"/>
    <x v="6"/>
    <d v="2015-01-16T12:09:11"/>
    <d v="2014-12-17T12:09:11"/>
    <n v="2014"/>
    <n v="13"/>
  </r>
  <r>
    <n v="4092"/>
    <s v="A CRY FOR HELP"/>
    <s v="&quot;A Cry for Help is Riveting, Inspiring, and Mesmerizing. You will laugh, cry, and be thinking about your own Cry for Help&quot;"/>
    <x v="74"/>
    <n v="20"/>
    <x v="2"/>
    <s v="US"/>
    <x v="0"/>
    <n v="1428205247"/>
    <n v="1423024847"/>
    <b v="0"/>
    <n v="1"/>
    <b v="0"/>
    <s v="theater"/>
    <x v="6"/>
    <d v="2015-04-05T03:40:47"/>
    <d v="2015-02-04T04:40:47"/>
    <n v="2015"/>
    <n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x v="1"/>
    <n v="1440272093"/>
    <n v="1435088093"/>
    <b v="0"/>
    <n v="4"/>
    <b v="0"/>
    <s v="theater"/>
    <x v="6"/>
    <d v="2015-08-22T19:34:53"/>
    <d v="2015-06-23T19:34:53"/>
    <n v="2015"/>
    <n v="2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x v="0"/>
    <n v="1413953940"/>
    <n v="1410141900"/>
    <b v="0"/>
    <n v="8"/>
    <b v="0"/>
    <s v="theater"/>
    <x v="6"/>
    <d v="2014-10-22T04:59:00"/>
    <d v="2014-09-08T02:05:00"/>
    <n v="2014"/>
    <n v="37"/>
  </r>
  <r>
    <n v="4095"/>
    <s v="LOPE ENAMORADO"/>
    <s v="Proyecto teatral dirigido por MartÃ­n Acosta que habla y reflexiona sobre el amor y su naturaleza."/>
    <x v="11"/>
    <n v="800"/>
    <x v="2"/>
    <s v="MX"/>
    <x v="10"/>
    <n v="1482108350"/>
    <n v="1479516350"/>
    <b v="0"/>
    <n v="1"/>
    <b v="0"/>
    <s v="theater"/>
    <x v="6"/>
    <d v="2016-12-19T00:45:50"/>
    <d v="2016-11-19T00:45:50"/>
    <n v="2016"/>
    <n v="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x v="1"/>
    <n v="1488271860"/>
    <n v="1484484219"/>
    <b v="0"/>
    <n v="5"/>
    <b v="0"/>
    <s v="theater"/>
    <x v="6"/>
    <d v="2017-02-28T08:51:00"/>
    <d v="2017-01-15T12:43:39"/>
    <n v="2017"/>
    <n v="1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x v="1"/>
    <n v="1454284500"/>
    <n v="1449431237"/>
    <b v="0"/>
    <n v="0"/>
    <b v="0"/>
    <s v="theater"/>
    <x v="6"/>
    <d v="2016-01-31T23:55:00"/>
    <d v="2015-12-06T19:47:17"/>
    <n v="2015"/>
    <n v="0"/>
  </r>
  <r>
    <n v="4098"/>
    <s v="Life is simple"/>
    <s v="Community Youth play, written by and performed by the youth about finding joy in the simple things in life"/>
    <x v="96"/>
    <n v="0"/>
    <x v="2"/>
    <s v="US"/>
    <x v="0"/>
    <n v="1465060797"/>
    <n v="1462468797"/>
    <b v="0"/>
    <n v="0"/>
    <b v="0"/>
    <s v="theater"/>
    <x v="6"/>
    <d v="2016-06-04T17:19:57"/>
    <d v="2016-05-05T17:19:57"/>
    <n v="2016"/>
    <n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x v="0"/>
    <n v="1472847873"/>
    <n v="1468959873"/>
    <b v="0"/>
    <n v="1"/>
    <b v="0"/>
    <s v="theater"/>
    <x v="6"/>
    <d v="2016-09-02T20:24:33"/>
    <d v="2016-07-19T20:24:33"/>
    <n v="2016"/>
    <n v="1"/>
  </r>
  <r>
    <n v="4100"/>
    <s v="America is at the Mall: A Play in Three Acts"/>
    <s v="How does war change a family?  A peek into one family's kitchen as their soldier fights in Iraq."/>
    <x v="444"/>
    <n v="0"/>
    <x v="2"/>
    <s v="US"/>
    <x v="0"/>
    <n v="1414205990"/>
    <n v="1413341990"/>
    <b v="0"/>
    <n v="0"/>
    <b v="0"/>
    <s v="theater"/>
    <x v="6"/>
    <d v="2014-10-25T02:59:50"/>
    <d v="2014-10-15T02:59:50"/>
    <n v="2014"/>
    <n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x v="0"/>
    <n v="1485380482"/>
    <n v="1482788482"/>
    <b v="0"/>
    <n v="0"/>
    <b v="0"/>
    <s v="theater"/>
    <x v="6"/>
    <d v="2017-01-25T21:41:22"/>
    <d v="2016-12-26T21:41:22"/>
    <n v="2016"/>
    <n v="0"/>
  </r>
  <r>
    <n v="4102"/>
    <s v="4th Wall Theatre Project"/>
    <s v="Local Community theater to get up and running in the Idaho Falls area. Something new, something different!"/>
    <x v="2"/>
    <n v="137"/>
    <x v="2"/>
    <s v="US"/>
    <x v="0"/>
    <n v="1463343673"/>
    <n v="1460751673"/>
    <b v="0"/>
    <n v="6"/>
    <b v="0"/>
    <s v="theater"/>
    <x v="6"/>
    <d v="2016-05-15T20:21:13"/>
    <d v="2016-04-15T20:21:13"/>
    <n v="2016"/>
    <n v="27"/>
  </r>
  <r>
    <n v="4103"/>
    <s v="Weather Men"/>
    <s v="Weather Men is a play, written by Nathan Black.  A comedy/drama that explores the question of 'why people stay together?'"/>
    <x v="28"/>
    <n v="100"/>
    <x v="2"/>
    <s v="US"/>
    <x v="0"/>
    <n v="1440613920"/>
    <n v="1435953566"/>
    <b v="0"/>
    <n v="6"/>
    <b v="0"/>
    <s v="theater"/>
    <x v="6"/>
    <d v="2015-08-26T18:32:00"/>
    <d v="2015-07-03T19:59:26"/>
    <n v="2015"/>
    <n v="1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x v="2"/>
    <n v="1477550434"/>
    <n v="1474958434"/>
    <b v="0"/>
    <n v="14"/>
    <b v="0"/>
    <s v="theater"/>
    <x v="6"/>
    <d v="2016-10-27T06:40:34"/>
    <d v="2016-09-27T06:40:34"/>
    <n v="2016"/>
    <n v="21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x v="10"/>
    <n v="1482711309"/>
    <n v="1479860109"/>
    <b v="0"/>
    <n v="6"/>
    <b v="0"/>
    <s v="theater"/>
    <x v="6"/>
    <d v="2016-12-26T00:15:09"/>
    <d v="2016-11-23T00:15:09"/>
    <n v="2016"/>
    <n v="7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x v="0"/>
    <n v="1427936400"/>
    <n v="1424221866"/>
    <b v="0"/>
    <n v="33"/>
    <b v="0"/>
    <s v="theater"/>
    <x v="6"/>
    <d v="2015-04-02T01:00:00"/>
    <d v="2015-02-18T01:11:06"/>
    <n v="2015"/>
    <n v="71"/>
  </r>
  <r>
    <n v="4107"/>
    <s v="Sacrifice"/>
    <s v="A new dramatic comedy dealing with a father's unwillingness to let go of his past causes major problems for the future of his daughter."/>
    <x v="13"/>
    <n v="41"/>
    <x v="2"/>
    <s v="US"/>
    <x v="0"/>
    <n v="1411596001"/>
    <n v="1409608801"/>
    <b v="0"/>
    <n v="4"/>
    <b v="0"/>
    <s v="theater"/>
    <x v="6"/>
    <d v="2014-09-24T22:00:01"/>
    <d v="2014-09-01T22:00:01"/>
    <n v="2014"/>
    <n v="2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x v="0"/>
    <n v="1488517200"/>
    <n v="1485909937"/>
    <b v="0"/>
    <n v="1"/>
    <b v="0"/>
    <s v="theater"/>
    <x v="6"/>
    <d v="2017-03-03T05:00:00"/>
    <d v="2017-02-01T00:45:37"/>
    <n v="2017"/>
    <n v="2"/>
  </r>
  <r>
    <n v="4109"/>
    <s v="Jack the Lad"/>
    <s v="Jack the Lad - a new play that explores how far the boundaries of friendship will stretch when morality and loyalties clash."/>
    <x v="2"/>
    <n v="0"/>
    <x v="2"/>
    <s v="GB"/>
    <x v="1"/>
    <n v="1448805404"/>
    <n v="1446209804"/>
    <b v="0"/>
    <n v="0"/>
    <b v="0"/>
    <s v="theater"/>
    <x v="6"/>
    <d v="2015-11-29T13:56:44"/>
    <d v="2015-10-30T12:56:44"/>
    <n v="2015"/>
    <n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x v="1"/>
    <n v="1469113351"/>
    <n v="1463929351"/>
    <b v="0"/>
    <n v="6"/>
    <b v="0"/>
    <s v="theater"/>
    <x v="6"/>
    <d v="2016-07-21T15:02:31"/>
    <d v="2016-05-22T15:02:31"/>
    <n v="2016"/>
    <n v="29"/>
  </r>
  <r>
    <n v="4111"/>
    <s v="REBORN IN LOVE"/>
    <s v="REBORN IN LOVE is the sequel to REBORN FROM ABOVE: A Tale of Eternal Love.  This is part two, of a One-Act play series."/>
    <x v="9"/>
    <n v="94"/>
    <x v="2"/>
    <s v="US"/>
    <x v="0"/>
    <n v="1424747740"/>
    <n v="1422155740"/>
    <b v="0"/>
    <n v="6"/>
    <b v="0"/>
    <s v="theater"/>
    <x v="6"/>
    <d v="2015-02-24T03:15:40"/>
    <d v="2015-01-25T03:15:40"/>
    <n v="2015"/>
    <n v="3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x v="3"/>
    <n v="1456617600"/>
    <n v="1454280186"/>
    <b v="0"/>
    <n v="1"/>
    <b v="0"/>
    <s v="theater"/>
    <x v="6"/>
    <d v="2016-02-28T00:00:00"/>
    <d v="2016-01-31T22:43:06"/>
    <n v="2016"/>
    <n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x v="0"/>
    <n v="1452234840"/>
    <n v="1450619123"/>
    <b v="0"/>
    <n v="3"/>
    <b v="0"/>
    <s v="theater"/>
    <x v="6"/>
    <d v="2016-01-08T06:34:00"/>
    <d v="2015-12-20T13:45:23"/>
    <n v="201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CA84E-79E5-4610-A27F-E30AA9C39CF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4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7" hier="-1"/>
  </pageFields>
  <dataFields count="1">
    <dataField name="Count of Date created to conversion" fld="16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FB9BC-0F91-47F4-8FC3-3809E252902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1" colPageCount="1"/>
  <pivotFields count="19">
    <pivotField showAll="0"/>
    <pivotField showAll="0"/>
    <pivotField showAll="0"/>
    <pivotField axis="axisRow"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4" item="24" hier="-1"/>
  </pageFields>
  <dataFields count="1">
    <dataField name="Count of outcomes" fld="5" subtotal="count" baseField="0" baseItem="0"/>
  </dataFields>
  <formats count="1">
    <format dxfId="0">
      <pivotArea dataOnly="0" labelOnly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C455A-29C0-4118-BB88-91A7A70548DF}">
  <dimension ref="A1:H22"/>
  <sheetViews>
    <sheetView tabSelected="1" topLeftCell="A4" workbookViewId="0">
      <selection activeCell="I19" sqref="I19"/>
    </sheetView>
  </sheetViews>
  <sheetFormatPr defaultRowHeight="15" x14ac:dyDescent="0.25"/>
  <cols>
    <col min="1" max="1" width="33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8.7109375" customWidth="1"/>
  </cols>
  <sheetData>
    <row r="1" spans="1:8" x14ac:dyDescent="0.25">
      <c r="A1" s="12" t="s">
        <v>8335</v>
      </c>
      <c r="B1" t="s">
        <v>8291</v>
      </c>
    </row>
    <row r="2" spans="1:8" x14ac:dyDescent="0.25">
      <c r="A2" s="12" t="s">
        <v>8283</v>
      </c>
      <c r="B2" t="s">
        <v>8264</v>
      </c>
    </row>
    <row r="4" spans="1:8" x14ac:dyDescent="0.25">
      <c r="A4" s="12" t="s">
        <v>8282</v>
      </c>
      <c r="B4" s="12" t="s">
        <v>8267</v>
      </c>
    </row>
    <row r="5" spans="1:8" x14ac:dyDescent="0.25">
      <c r="A5" s="12" t="s">
        <v>8265</v>
      </c>
      <c r="B5" t="s">
        <v>8218</v>
      </c>
      <c r="C5" t="s">
        <v>8220</v>
      </c>
      <c r="D5" t="s">
        <v>8219</v>
      </c>
      <c r="E5" t="s">
        <v>8266</v>
      </c>
      <c r="G5" t="s">
        <v>8370</v>
      </c>
      <c r="H5" t="s">
        <v>8371</v>
      </c>
    </row>
    <row r="6" spans="1:8" x14ac:dyDescent="0.25">
      <c r="A6" s="13" t="s">
        <v>8274</v>
      </c>
      <c r="B6" s="11">
        <v>56</v>
      </c>
      <c r="C6" s="11">
        <v>33</v>
      </c>
      <c r="D6" s="11">
        <v>7</v>
      </c>
      <c r="E6" s="11">
        <v>96</v>
      </c>
      <c r="G6" s="26">
        <f>GETPIVOTDATA("Date created to conversion",$A$4,"outcomes","successful","Date created to conversion",1)/GETPIVOTDATA("Date created to conversion",$A$4,"Date created to conversion",1)</f>
        <v>0.58333333333333337</v>
      </c>
      <c r="H6" s="26">
        <f>GETPIVOTDATA("Date created to conversion",$A$4,"outcomes","failed","Date created to conversion",1)/GETPIVOTDATA("Date created to conversion",$A$4,"Date created to conversion",1)</f>
        <v>0.34375</v>
      </c>
    </row>
    <row r="7" spans="1:8" x14ac:dyDescent="0.25">
      <c r="A7" s="13" t="s">
        <v>8275</v>
      </c>
      <c r="B7" s="11">
        <v>71</v>
      </c>
      <c r="C7" s="11">
        <v>39</v>
      </c>
      <c r="D7" s="11">
        <v>3</v>
      </c>
      <c r="E7" s="11">
        <v>113</v>
      </c>
      <c r="G7" s="26">
        <f>GETPIVOTDATA("Date created to conversion",$A$4,"outcomes","successful","Date created to conversion",2)/GETPIVOTDATA("Date created to conversion",$A$4,"Date created to conversion",2)</f>
        <v>0.62831858407079644</v>
      </c>
      <c r="H7" s="26">
        <f>GETPIVOTDATA("Date created to conversion",$A$4,"outcomes","failed","Date created to conversion",2)/GETPIVOTDATA("Date created to conversion",$A$4,"Date created to conversion",2)</f>
        <v>0.34513274336283184</v>
      </c>
    </row>
    <row r="8" spans="1:8" x14ac:dyDescent="0.25">
      <c r="A8" s="13" t="s">
        <v>8276</v>
      </c>
      <c r="B8" s="11">
        <v>56</v>
      </c>
      <c r="C8" s="11">
        <v>33</v>
      </c>
      <c r="D8" s="11">
        <v>3</v>
      </c>
      <c r="E8" s="11">
        <v>92</v>
      </c>
      <c r="G8" s="26">
        <f>GETPIVOTDATA("Date created to conversion",$A$4,"outcomes","successful","Date created to conversion",3)/GETPIVOTDATA("Date created to conversion",$A$4,"Date created to conversion",3)</f>
        <v>0.60869565217391308</v>
      </c>
      <c r="H8" s="26">
        <f>GETPIVOTDATA("Date created to conversion",$A$4,"outcomes","failed","Date created to conversion",3)/GETPIVOTDATA("Date created to conversion",$A$4,"Date created to conversion",3)</f>
        <v>0.35869565217391303</v>
      </c>
    </row>
    <row r="9" spans="1:8" x14ac:dyDescent="0.25">
      <c r="A9" s="13" t="s">
        <v>8277</v>
      </c>
      <c r="B9" s="11">
        <v>71</v>
      </c>
      <c r="C9" s="11">
        <v>40</v>
      </c>
      <c r="D9" s="11">
        <v>2</v>
      </c>
      <c r="E9" s="11">
        <v>113</v>
      </c>
      <c r="G9" s="26">
        <f>GETPIVOTDATA("Date created to conversion",$A$4,"outcomes","successful","Date created to conversion",4)/GETPIVOTDATA("Date created to conversion",$A$4,"Date created to conversion",4)</f>
        <v>0.62831858407079644</v>
      </c>
      <c r="H9" s="26">
        <f>GETPIVOTDATA("Date created to conversion",$A$4,"outcomes","failed","Date created to conversion",4)/GETPIVOTDATA("Date created to conversion",$A$4,"Date created to conversion",4)</f>
        <v>0.35398230088495575</v>
      </c>
    </row>
    <row r="10" spans="1:8" x14ac:dyDescent="0.25">
      <c r="A10" s="13" t="s">
        <v>8268</v>
      </c>
      <c r="B10" s="11">
        <v>111</v>
      </c>
      <c r="C10" s="11">
        <v>52</v>
      </c>
      <c r="D10" s="11">
        <v>3</v>
      </c>
      <c r="E10" s="11">
        <v>166</v>
      </c>
      <c r="G10" s="26">
        <f>GETPIVOTDATA("Date created to conversion",$A$4,"outcomes","successful","Date created to conversion",5)/GETPIVOTDATA("Date created to conversion",$A$4,"Date created to conversion",5)</f>
        <v>0.66867469879518071</v>
      </c>
      <c r="H10" s="26">
        <f>GETPIVOTDATA("Date created to conversion",$A$4,"outcomes","failed","Date created to conversion",5)/GETPIVOTDATA("Date created to conversion",$A$4,"Date created to conversion",5)</f>
        <v>0.31325301204819278</v>
      </c>
    </row>
    <row r="11" spans="1:8" x14ac:dyDescent="0.25">
      <c r="A11" s="13" t="s">
        <v>8278</v>
      </c>
      <c r="B11" s="11">
        <v>100</v>
      </c>
      <c r="C11" s="11">
        <v>49</v>
      </c>
      <c r="D11" s="11">
        <v>4</v>
      </c>
      <c r="E11" s="11">
        <v>153</v>
      </c>
      <c r="G11" s="26">
        <f>GETPIVOTDATA("Date created to conversion",$A$4,"outcomes","successful","Date created to conversion",6)/GETPIVOTDATA("Date created to conversion",$A$4,"Date created to conversion",6)</f>
        <v>0.65359477124183007</v>
      </c>
      <c r="H11" s="26">
        <f>GETPIVOTDATA("Date created to conversion",$A$4,"outcomes","failed","Date created to conversion",6)/GETPIVOTDATA("Date created to conversion",$A$4,"Date created to conversion",6)</f>
        <v>0.3202614379084967</v>
      </c>
    </row>
    <row r="12" spans="1:8" x14ac:dyDescent="0.25">
      <c r="A12" s="13" t="s">
        <v>8269</v>
      </c>
      <c r="B12" s="11">
        <v>87</v>
      </c>
      <c r="C12" s="11">
        <v>50</v>
      </c>
      <c r="D12" s="11">
        <v>1</v>
      </c>
      <c r="E12" s="11">
        <v>138</v>
      </c>
      <c r="G12" s="26">
        <f>GETPIVOTDATA("Date created to conversion",$A$4,"outcomes","successful","Date created to conversion",7)/GETPIVOTDATA("Date created to conversion",$A$4,"Date created to conversion",7)</f>
        <v>0.63043478260869568</v>
      </c>
      <c r="H12" s="26">
        <f>GETPIVOTDATA("Date created to conversion",$A$4,"outcomes","failed","Date created to conversion",7)/GETPIVOTDATA("Date created to conversion",$A$4,"Date created to conversion",7)</f>
        <v>0.36231884057971014</v>
      </c>
    </row>
    <row r="13" spans="1:8" x14ac:dyDescent="0.25">
      <c r="A13" s="13" t="s">
        <v>8270</v>
      </c>
      <c r="B13" s="11">
        <v>72</v>
      </c>
      <c r="C13" s="11">
        <v>47</v>
      </c>
      <c r="D13" s="11">
        <v>4</v>
      </c>
      <c r="E13" s="11">
        <v>123</v>
      </c>
      <c r="G13" s="26">
        <f>GETPIVOTDATA("Date created to conversion",$A$4,"outcomes","successful","Date created to conversion",8)/GETPIVOTDATA("Date created to conversion",$A$4,"Date created to conversion",8)</f>
        <v>0.58536585365853655</v>
      </c>
      <c r="H13" s="26">
        <f>GETPIVOTDATA("Date created to conversion",$A$4,"outcomes","failed","Date created to conversion",8)/GETPIVOTDATA("Date created to conversion",$A$4,"Date created to conversion",8)</f>
        <v>0.38211382113821141</v>
      </c>
    </row>
    <row r="14" spans="1:8" x14ac:dyDescent="0.25">
      <c r="A14" s="13" t="s">
        <v>8271</v>
      </c>
      <c r="B14" s="11">
        <v>59</v>
      </c>
      <c r="C14" s="11">
        <v>34</v>
      </c>
      <c r="D14" s="11">
        <v>4</v>
      </c>
      <c r="E14" s="11">
        <v>97</v>
      </c>
      <c r="G14" s="26">
        <f>GETPIVOTDATA("Date created to conversion",$A$4,"outcomes","successful","Date created to conversion",9)/GETPIVOTDATA("Date created to conversion",$A$4,"Date created to conversion",9)</f>
        <v>0.60824742268041232</v>
      </c>
      <c r="H14" s="26">
        <f>GETPIVOTDATA("Date created to conversion",$A$4,"outcomes","failed","Date created to conversion",9)/GETPIVOTDATA("Date created to conversion",$A$4,"Date created to conversion",9)</f>
        <v>0.35051546391752575</v>
      </c>
    </row>
    <row r="15" spans="1:8" x14ac:dyDescent="0.25">
      <c r="A15" s="13" t="s">
        <v>8272</v>
      </c>
      <c r="B15" s="11">
        <v>65</v>
      </c>
      <c r="C15" s="11">
        <v>50</v>
      </c>
      <c r="D15" s="11"/>
      <c r="E15" s="11">
        <v>115</v>
      </c>
      <c r="G15" s="26">
        <f>GETPIVOTDATA("Date created to conversion",$A$4,"outcomes","successful","Date created to conversion",10)/GETPIVOTDATA("Date created to conversion",$A$4,"Date created to conversion",10)</f>
        <v>0.56521739130434778</v>
      </c>
      <c r="H15" s="26">
        <f>GETPIVOTDATA("Date created to conversion",$A$4,"outcomes","failed","Date created to conversion",10)/GETPIVOTDATA("Date created to conversion",$A$4,"Date created to conversion",10)</f>
        <v>0.43478260869565216</v>
      </c>
    </row>
    <row r="16" spans="1:8" x14ac:dyDescent="0.25">
      <c r="A16" s="13" t="s">
        <v>8273</v>
      </c>
      <c r="B16" s="11">
        <v>54</v>
      </c>
      <c r="C16" s="11">
        <v>31</v>
      </c>
      <c r="D16" s="11">
        <v>3</v>
      </c>
      <c r="E16" s="11">
        <v>88</v>
      </c>
      <c r="G16" s="26">
        <f>GETPIVOTDATA("Date created to conversion",$A$4,"outcomes","successful","Date created to conversion",11)/GETPIVOTDATA("Date created to conversion",$A$4,"Date created to conversion",11)</f>
        <v>0.61363636363636365</v>
      </c>
      <c r="H16" s="26">
        <f>GETPIVOTDATA("Date created to conversion",$A$4,"outcomes","failed","Date created to conversion",11)/GETPIVOTDATA("Date created to conversion",$A$4,"Date created to conversion",11)</f>
        <v>0.35227272727272729</v>
      </c>
    </row>
    <row r="17" spans="1:8" x14ac:dyDescent="0.25">
      <c r="A17" s="13" t="s">
        <v>8279</v>
      </c>
      <c r="B17" s="11">
        <v>37</v>
      </c>
      <c r="C17" s="11">
        <v>35</v>
      </c>
      <c r="D17" s="11">
        <v>3</v>
      </c>
      <c r="E17" s="11">
        <v>75</v>
      </c>
      <c r="G17" s="26">
        <f>GETPIVOTDATA("Date created to conversion",$A$4,"outcomes","successful","Date created to conversion",12)/GETPIVOTDATA("Date created to conversion",$A$4,"Date created to conversion",12)</f>
        <v>0.49333333333333335</v>
      </c>
      <c r="H17" s="26">
        <v>0.47</v>
      </c>
    </row>
    <row r="18" spans="1:8" x14ac:dyDescent="0.25">
      <c r="A18" s="13" t="s">
        <v>8266</v>
      </c>
      <c r="B18" s="11">
        <v>839</v>
      </c>
      <c r="C18" s="11">
        <v>493</v>
      </c>
      <c r="D18" s="11">
        <v>37</v>
      </c>
      <c r="E18" s="11">
        <v>1369</v>
      </c>
    </row>
    <row r="22" spans="1:8" ht="19.5" x14ac:dyDescent="0.3">
      <c r="A22" s="14"/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891EE-3916-48CE-A259-513E5F406EF1}">
  <dimension ref="A2:I34"/>
  <sheetViews>
    <sheetView topLeftCell="A24" workbookViewId="0">
      <selection activeCell="H48" sqref="H4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42578125" bestFit="1" customWidth="1"/>
    <col min="4" max="4" width="10" bestFit="1" customWidth="1"/>
    <col min="5" max="6" width="11.28515625" bestFit="1" customWidth="1"/>
    <col min="7" max="7" width="18.28515625" bestFit="1" customWidth="1"/>
    <col min="8" max="8" width="18" bestFit="1" customWidth="1"/>
    <col min="9" max="9" width="19.85546875" bestFit="1" customWidth="1"/>
    <col min="10" max="10" width="23" bestFit="1" customWidth="1"/>
    <col min="11" max="11" width="23.28515625" bestFit="1" customWidth="1"/>
  </cols>
  <sheetData>
    <row r="2" spans="1:5" hidden="1" x14ac:dyDescent="0.25">
      <c r="A2" s="12" t="s">
        <v>8334</v>
      </c>
      <c r="B2" t="s">
        <v>8292</v>
      </c>
    </row>
    <row r="3" spans="1:5" hidden="1" x14ac:dyDescent="0.25"/>
    <row r="4" spans="1:5" hidden="1" x14ac:dyDescent="0.25">
      <c r="A4" s="12" t="s">
        <v>8339</v>
      </c>
      <c r="B4" s="12" t="s">
        <v>8267</v>
      </c>
    </row>
    <row r="5" spans="1:5" hidden="1" x14ac:dyDescent="0.25">
      <c r="A5" s="12" t="s">
        <v>8265</v>
      </c>
      <c r="B5" t="s">
        <v>8220</v>
      </c>
      <c r="C5" t="s">
        <v>8221</v>
      </c>
      <c r="D5" t="s">
        <v>8218</v>
      </c>
      <c r="E5" t="s">
        <v>8266</v>
      </c>
    </row>
    <row r="6" spans="1:5" hidden="1" x14ac:dyDescent="0.25">
      <c r="A6" s="16" t="s">
        <v>8350</v>
      </c>
      <c r="B6" s="11">
        <v>191</v>
      </c>
      <c r="C6" s="11">
        <v>11</v>
      </c>
      <c r="D6" s="11">
        <v>529</v>
      </c>
      <c r="E6" s="11">
        <v>731</v>
      </c>
    </row>
    <row r="7" spans="1:5" hidden="1" x14ac:dyDescent="0.25">
      <c r="A7" s="16" t="s">
        <v>8340</v>
      </c>
      <c r="B7" s="11">
        <v>76</v>
      </c>
      <c r="C7" s="11"/>
      <c r="D7" s="11">
        <v>93</v>
      </c>
      <c r="E7" s="11">
        <v>169</v>
      </c>
    </row>
    <row r="8" spans="1:5" hidden="1" x14ac:dyDescent="0.25">
      <c r="A8" s="16" t="s">
        <v>8341</v>
      </c>
      <c r="B8" s="11">
        <v>33</v>
      </c>
      <c r="C8" s="11">
        <v>3</v>
      </c>
      <c r="D8" s="11">
        <v>39</v>
      </c>
      <c r="E8" s="11">
        <v>75</v>
      </c>
    </row>
    <row r="9" spans="1:5" hidden="1" x14ac:dyDescent="0.25">
      <c r="A9" s="16" t="s">
        <v>8342</v>
      </c>
      <c r="B9" s="11">
        <v>12</v>
      </c>
      <c r="C9" s="11">
        <v>1</v>
      </c>
      <c r="D9" s="11">
        <v>12</v>
      </c>
      <c r="E9" s="11">
        <v>25</v>
      </c>
    </row>
    <row r="10" spans="1:5" hidden="1" x14ac:dyDescent="0.25">
      <c r="A10" s="16" t="s">
        <v>8343</v>
      </c>
      <c r="B10" s="11">
        <v>11</v>
      </c>
      <c r="C10" s="11"/>
      <c r="D10" s="11">
        <v>9</v>
      </c>
      <c r="E10" s="11">
        <v>20</v>
      </c>
    </row>
    <row r="11" spans="1:5" hidden="1" x14ac:dyDescent="0.25">
      <c r="A11" s="16" t="s">
        <v>8344</v>
      </c>
      <c r="B11" s="11">
        <v>4</v>
      </c>
      <c r="C11" s="11">
        <v>1</v>
      </c>
      <c r="D11" s="11">
        <v>1</v>
      </c>
      <c r="E11" s="11">
        <v>6</v>
      </c>
    </row>
    <row r="12" spans="1:5" hidden="1" x14ac:dyDescent="0.25">
      <c r="A12" s="16" t="s">
        <v>8345</v>
      </c>
      <c r="B12" s="11">
        <v>8</v>
      </c>
      <c r="C12" s="11">
        <v>1</v>
      </c>
      <c r="D12" s="11">
        <v>3</v>
      </c>
      <c r="E12" s="11">
        <v>12</v>
      </c>
    </row>
    <row r="13" spans="1:5" hidden="1" x14ac:dyDescent="0.25">
      <c r="A13" s="16" t="s">
        <v>8346</v>
      </c>
      <c r="B13" s="11">
        <v>2</v>
      </c>
      <c r="C13" s="11"/>
      <c r="D13" s="11">
        <v>4</v>
      </c>
      <c r="E13" s="11">
        <v>6</v>
      </c>
    </row>
    <row r="14" spans="1:5" hidden="1" x14ac:dyDescent="0.25">
      <c r="A14" s="16" t="s">
        <v>8347</v>
      </c>
      <c r="B14" s="11">
        <v>1</v>
      </c>
      <c r="C14" s="11"/>
      <c r="D14" s="11">
        <v>2</v>
      </c>
      <c r="E14" s="11">
        <v>3</v>
      </c>
    </row>
    <row r="15" spans="1:5" hidden="1" x14ac:dyDescent="0.25">
      <c r="A15" s="16" t="s">
        <v>8348</v>
      </c>
      <c r="B15" s="11">
        <v>1</v>
      </c>
      <c r="C15" s="11"/>
      <c r="D15" s="11"/>
      <c r="E15" s="11">
        <v>1</v>
      </c>
    </row>
    <row r="16" spans="1:5" hidden="1" x14ac:dyDescent="0.25">
      <c r="A16" s="16" t="s">
        <v>8349</v>
      </c>
      <c r="B16" s="11">
        <v>4</v>
      </c>
      <c r="C16" s="11">
        <v>2</v>
      </c>
      <c r="D16" s="11"/>
      <c r="E16" s="11">
        <v>6</v>
      </c>
    </row>
    <row r="17" spans="1:9" hidden="1" x14ac:dyDescent="0.25">
      <c r="A17" s="16" t="s">
        <v>8351</v>
      </c>
      <c r="B17" s="11">
        <v>10</v>
      </c>
      <c r="C17" s="11"/>
      <c r="D17" s="11">
        <v>2</v>
      </c>
      <c r="E17" s="11">
        <v>12</v>
      </c>
    </row>
    <row r="18" spans="1:9" x14ac:dyDescent="0.25">
      <c r="A18" s="15" t="s">
        <v>8266</v>
      </c>
      <c r="B18" s="11">
        <v>353</v>
      </c>
      <c r="C18" s="11">
        <v>19</v>
      </c>
      <c r="D18" s="11">
        <v>694</v>
      </c>
      <c r="E18" s="11">
        <v>1066</v>
      </c>
    </row>
    <row r="20" spans="1:9" ht="15.75" thickBot="1" x14ac:dyDescent="0.3"/>
    <row r="21" spans="1:9" x14ac:dyDescent="0.25">
      <c r="A21" s="17" t="s">
        <v>8352</v>
      </c>
      <c r="B21" s="18" t="s">
        <v>8365</v>
      </c>
      <c r="C21" s="18" t="s">
        <v>8366</v>
      </c>
      <c r="D21" s="18" t="s">
        <v>8367</v>
      </c>
      <c r="E21" s="18" t="s">
        <v>8368</v>
      </c>
      <c r="F21" s="18" t="s">
        <v>8369</v>
      </c>
      <c r="G21" s="18" t="s">
        <v>8336</v>
      </c>
      <c r="H21" s="18" t="s">
        <v>8337</v>
      </c>
      <c r="I21" s="19" t="s">
        <v>8338</v>
      </c>
    </row>
    <row r="22" spans="1:9" x14ac:dyDescent="0.25">
      <c r="A22" s="20" t="s">
        <v>8353</v>
      </c>
      <c r="B22" s="21">
        <f>COUNTIFS(Kickstarter!$D:$D, "&lt;1000",Kickstarter!$O:$O, "plays",Kickstarter!$F:$F, "successful")</f>
        <v>141</v>
      </c>
      <c r="C22" s="21">
        <f>COUNTIFS(Kickstarter!$D:$D, "&lt;1000",Kickstarter!$O:$O, "plays",Kickstarter!$F:$F, "Failed")</f>
        <v>45</v>
      </c>
      <c r="D22" s="21">
        <f>COUNTIFS(Kickstarter!$D:$D, "&lt;1000",Kickstarter!$O:$O, "plays",Kickstarter!$F:$F, "Canceled")</f>
        <v>0</v>
      </c>
      <c r="E22" s="21">
        <f>COUNTIFS(Kickstarter!$D:$D, "&lt;1000",Kickstarter!$O:$O, "plays",Kickstarter!$F:$F, "live")</f>
        <v>6</v>
      </c>
      <c r="F22" s="21">
        <f>SUM(B22:E22)</f>
        <v>192</v>
      </c>
      <c r="G22" s="21">
        <f>ROUND(B22/$F22*100,0)</f>
        <v>73</v>
      </c>
      <c r="H22" s="21">
        <f>ROUND(C22/$F22*100,0)</f>
        <v>23</v>
      </c>
      <c r="I22" s="22">
        <f t="shared" ref="H22:I33" si="0">ROUND(D22/$F22*100,0)</f>
        <v>0</v>
      </c>
    </row>
    <row r="23" spans="1:9" x14ac:dyDescent="0.25">
      <c r="A23" s="20" t="s">
        <v>8354</v>
      </c>
      <c r="B23" s="21">
        <f>COUNTIFS(Kickstarter!$D:$D, "&gt;=1000", Kickstarter!$D:$D, "&lt;5000", Kickstarter!$O:$O, "plays",Kickstarter!$F:$F, "successful")</f>
        <v>388</v>
      </c>
      <c r="C23" s="21">
        <f>COUNTIFS(Kickstarter!$D:$D, "&gt;=1000", Kickstarter!$D:$D, "&lt;5000", Kickstarter!$O:$O, "plays",Kickstarter!$F:$F, "Failed")</f>
        <v>146</v>
      </c>
      <c r="D23" s="21">
        <f>COUNTIFS(Kickstarter!$D:$D, "&gt;=1000", Kickstarter!$D:$D, "&lt;5000", Kickstarter!$O:$O, "plays",Kickstarter!$F:$F, "Canceled")</f>
        <v>0</v>
      </c>
      <c r="E23" s="21">
        <f>COUNTIFS(Kickstarter!$D:$D, "&gt;=1000", Kickstarter!$D:$D, "&lt;5000", Kickstarter!$O:$O, "plays",Kickstarter!$F:$F, "live")</f>
        <v>5</v>
      </c>
      <c r="F23" s="21">
        <f t="shared" ref="F23:F33" si="1">SUM(B23:E23)</f>
        <v>539</v>
      </c>
      <c r="G23" s="21">
        <f t="shared" ref="G23:G33" si="2">ROUND(B23/F23*100,0)</f>
        <v>72</v>
      </c>
      <c r="H23" s="21">
        <f>ROUND(C23/$F23*100,0)</f>
        <v>27</v>
      </c>
      <c r="I23" s="22">
        <f t="shared" si="0"/>
        <v>0</v>
      </c>
    </row>
    <row r="24" spans="1:9" x14ac:dyDescent="0.25">
      <c r="A24" s="20" t="s">
        <v>8355</v>
      </c>
      <c r="B24" s="21">
        <f>COUNTIFS(Kickstarter!$D:$D, "&gt;=5000", Kickstarter!$D:$D, "&lt;10000", Kickstarter!$O:$O, "plays",Kickstarter!$F:$F, "successful")</f>
        <v>93</v>
      </c>
      <c r="C24" s="21">
        <f>COUNTIFS(Kickstarter!$D:$D, "&gt;=5000", Kickstarter!$D:$D, "&lt;10000", Kickstarter!$O:$O, "plays",Kickstarter!$F:$F, "Failed")</f>
        <v>76</v>
      </c>
      <c r="D24" s="21">
        <f>COUNTIFS(Kickstarter!$D:$D, "&gt;=5000", Kickstarter!$D:$D, "&lt;10000", Kickstarter!$O:$O, "plays",Kickstarter!$F:$F, "Canceled")</f>
        <v>0</v>
      </c>
      <c r="E24" s="21">
        <f>COUNTIFS(Kickstarter!$D:$D, "&gt;=5000", Kickstarter!$D:$D, "&lt;10000", Kickstarter!$O:$O, "plays",Kickstarter!$F:$F, "live")</f>
        <v>0</v>
      </c>
      <c r="F24" s="21">
        <f t="shared" si="1"/>
        <v>169</v>
      </c>
      <c r="G24" s="21">
        <f t="shared" si="2"/>
        <v>55</v>
      </c>
      <c r="H24" s="21">
        <f>ROUND(C24/$F24*100,0)</f>
        <v>45</v>
      </c>
      <c r="I24" s="22">
        <f>ROUND(D24/$F24*100,0)</f>
        <v>0</v>
      </c>
    </row>
    <row r="25" spans="1:9" x14ac:dyDescent="0.25">
      <c r="A25" s="20" t="s">
        <v>8356</v>
      </c>
      <c r="B25" s="21">
        <f>COUNTIFS(Kickstarter!$D:$D,"&gt;=10000",Kickstarter!$D:$D,"&lt;15000",Kickstarter!$O:$O,"plays",Kickstarter!$F:$F, "successful")</f>
        <v>39</v>
      </c>
      <c r="C25" s="21">
        <f>COUNTIFS(Kickstarter!$D:$D,"&gt;=10000",Kickstarter!$D:$D,"&lt;15000",Kickstarter!$O:$O,"plays",Kickstarter!$F:$F, "Failed")</f>
        <v>33</v>
      </c>
      <c r="D25" s="21">
        <f>COUNTIFS(Kickstarter!$D:$D,"&gt;=10000",Kickstarter!$D:$D,"&lt;15000",Kickstarter!$O:$O,"plays",Kickstarter!$F:$F, "Canceled")</f>
        <v>0</v>
      </c>
      <c r="E25" s="21">
        <f>COUNTIFS(Kickstarter!$D:$D,"&gt;=10000",Kickstarter!$D:$D,"&lt;15000",Kickstarter!$O:$O,"plays",Kickstarter!$F:$F, "live")</f>
        <v>3</v>
      </c>
      <c r="F25" s="21">
        <f t="shared" si="1"/>
        <v>75</v>
      </c>
      <c r="G25" s="21">
        <f t="shared" si="2"/>
        <v>52</v>
      </c>
      <c r="H25" s="21">
        <f t="shared" si="0"/>
        <v>44</v>
      </c>
      <c r="I25" s="22">
        <f t="shared" si="0"/>
        <v>0</v>
      </c>
    </row>
    <row r="26" spans="1:9" x14ac:dyDescent="0.25">
      <c r="A26" s="20" t="s">
        <v>8357</v>
      </c>
      <c r="B26" s="21">
        <f>COUNTIFS(Kickstarter!$D:$D,"&gt;=15000",Kickstarter!$D:$D,"&lt;20000",Kickstarter!$O:$O,"plays",Kickstarter!$F:$F, "successful")</f>
        <v>12</v>
      </c>
      <c r="C26" s="21">
        <f>COUNTIFS(Kickstarter!$D:$D,"&gt;=15000",Kickstarter!$D:$D,"&lt;20000",Kickstarter!$O:$O,"plays",Kickstarter!$F:$F, "Failed")</f>
        <v>12</v>
      </c>
      <c r="D26" s="21">
        <f>COUNTIFS(Kickstarter!$D:$D,"&gt;=15000",Kickstarter!$D:$D,"&lt;20000",Kickstarter!$O:$O,"plays",Kickstarter!$F:$F, "Canceled")</f>
        <v>0</v>
      </c>
      <c r="E26" s="21">
        <f>COUNTIFS(Kickstarter!$D:$D,"&gt;=15000",Kickstarter!$D:$D,"&lt;20000",Kickstarter!$O:$O,"plays",Kickstarter!$F:$F, "live")</f>
        <v>1</v>
      </c>
      <c r="F26" s="21">
        <f t="shared" si="1"/>
        <v>25</v>
      </c>
      <c r="G26" s="21">
        <f t="shared" si="2"/>
        <v>48</v>
      </c>
      <c r="H26" s="21">
        <f t="shared" si="0"/>
        <v>48</v>
      </c>
      <c r="I26" s="22">
        <f>ROUND(D26/$F26*100,0)</f>
        <v>0</v>
      </c>
    </row>
    <row r="27" spans="1:9" x14ac:dyDescent="0.25">
      <c r="A27" s="20" t="s">
        <v>8358</v>
      </c>
      <c r="B27" s="21">
        <f>COUNTIFS(Kickstarter!D:D,"&gt;=20000",Kickstarter!D:D,"&lt;25000",Kickstarter!O:O,"plays",Kickstarter!F:F, "successful")</f>
        <v>9</v>
      </c>
      <c r="C27" s="21">
        <f>COUNTIFS(Kickstarter!$D:$D,"&gt;=20000",Kickstarter!$D:$D,"&lt;25000",Kickstarter!$O:$O,"plays",Kickstarter!$F:$F, "Failed")</f>
        <v>11</v>
      </c>
      <c r="D27" s="21">
        <f>COUNTIFS(Kickstarter!$D:$D,"&gt;=20000",Kickstarter!$D:$D,"&lt;25000",Kickstarter!$O:$O,"plays",Kickstarter!$F:$F, "Canceled")</f>
        <v>0</v>
      </c>
      <c r="E27" s="21">
        <f>COUNTIFS(Kickstarter!$D:$D,"&gt;=20000",Kickstarter!$D:$D,"&lt;25000",Kickstarter!$O:$O,"plays",Kickstarter!$F:$F, "live")</f>
        <v>0</v>
      </c>
      <c r="F27" s="21">
        <f t="shared" si="1"/>
        <v>20</v>
      </c>
      <c r="G27" s="21">
        <f t="shared" si="2"/>
        <v>45</v>
      </c>
      <c r="H27" s="21">
        <f t="shared" si="0"/>
        <v>55</v>
      </c>
      <c r="I27" s="22">
        <f t="shared" si="0"/>
        <v>0</v>
      </c>
    </row>
    <row r="28" spans="1:9" x14ac:dyDescent="0.25">
      <c r="A28" s="20" t="s">
        <v>8359</v>
      </c>
      <c r="B28" s="21">
        <f>COUNTIFS(Kickstarter!D:D,"&gt;=25000",Kickstarter!D:D,"&lt;30000",Kickstarter!O:O,"plays",Kickstarter!F:F, "successful")</f>
        <v>1</v>
      </c>
      <c r="C28" s="21">
        <f>COUNTIFS(Kickstarter!$D:$D,"&gt;=25000",Kickstarter!$D:$D,"&lt;30000",Kickstarter!$O:$O,"plays",Kickstarter!$F:$F, "Failed")</f>
        <v>4</v>
      </c>
      <c r="D28" s="21">
        <f>COUNTIFS(Kickstarter!$D:$D,"&gt;=25000",Kickstarter!$D:$D,"&lt;30000",Kickstarter!$O:$O,"plays",Kickstarter!$F:$F, "Canceled")</f>
        <v>0</v>
      </c>
      <c r="E28" s="21">
        <f>COUNTIFS(Kickstarter!$D:$D,"&gt;=25000",Kickstarter!$D:$D,"&lt;30000",Kickstarter!$O:$O,"plays",Kickstarter!$F:$F, "live")</f>
        <v>1</v>
      </c>
      <c r="F28" s="21">
        <f t="shared" si="1"/>
        <v>6</v>
      </c>
      <c r="G28" s="21">
        <f t="shared" si="2"/>
        <v>17</v>
      </c>
      <c r="H28" s="21">
        <f>ROUND(C28/$F28*100,0)</f>
        <v>67</v>
      </c>
      <c r="I28" s="22">
        <f t="shared" si="0"/>
        <v>0</v>
      </c>
    </row>
    <row r="29" spans="1:9" x14ac:dyDescent="0.25">
      <c r="A29" s="20" t="s">
        <v>8360</v>
      </c>
      <c r="B29" s="21">
        <f>COUNTIFS(Kickstarter!D:D,"&gt;=30000",Kickstarter!D:D,"&lt;35000",Kickstarter!O:O,"plays",Kickstarter!F:F, "successful")</f>
        <v>3</v>
      </c>
      <c r="C29" s="21">
        <f>COUNTIFS(Kickstarter!$D:$D,"&gt;=30000",Kickstarter!$D:$D,"&lt;35000",Kickstarter!$O:$O,"plays",Kickstarter!$F:$F, "Failed")</f>
        <v>8</v>
      </c>
      <c r="D29" s="21">
        <f>COUNTIFS(Kickstarter!$D:$D,"&gt;=30000",Kickstarter!$D:$D,"&lt;35000",Kickstarter!$O:$O,"plays",Kickstarter!$F:$F, "Canceled")</f>
        <v>0</v>
      </c>
      <c r="E29" s="21">
        <f>COUNTIFS(Kickstarter!$D:$D,"&gt;=30000",Kickstarter!$D:$D,"&lt;35000",Kickstarter!$O:$O,"plays",Kickstarter!$F:$F, "live")</f>
        <v>1</v>
      </c>
      <c r="F29" s="21">
        <f t="shared" si="1"/>
        <v>12</v>
      </c>
      <c r="G29" s="21">
        <f t="shared" si="2"/>
        <v>25</v>
      </c>
      <c r="H29" s="21">
        <f>ROUND(C29/$F29*100,0)</f>
        <v>67</v>
      </c>
      <c r="I29" s="22">
        <f t="shared" si="0"/>
        <v>0</v>
      </c>
    </row>
    <row r="30" spans="1:9" x14ac:dyDescent="0.25">
      <c r="A30" s="20" t="s">
        <v>8361</v>
      </c>
      <c r="B30" s="21">
        <f>COUNTIFS(Kickstarter!D:D,"&gt;=35000",Kickstarter!D:D,"&lt;40000",Kickstarter!O:O,"plays",Kickstarter!F:F, "successful")</f>
        <v>4</v>
      </c>
      <c r="C30" s="21">
        <f>COUNTIFS(Kickstarter!$D:$D,"&gt;=35000",Kickstarter!$D:$D,"&lt;40000",Kickstarter!$O:$O,"plays",Kickstarter!$F:$F, "Failed")</f>
        <v>2</v>
      </c>
      <c r="D30" s="21">
        <f>COUNTIFS(Kickstarter!$D:$D,"&gt;=35000",Kickstarter!$D:$D,"&lt;40000",Kickstarter!$O:$O,"plays",Kickstarter!$F:$F, "Canceled")</f>
        <v>0</v>
      </c>
      <c r="E30" s="21">
        <f>COUNTIFS(Kickstarter!$D:$D,"&gt;=35000",Kickstarter!$D:$D,"&lt;40000",Kickstarter!$O:$O,"plays",Kickstarter!$F:$F, "live")</f>
        <v>0</v>
      </c>
      <c r="F30" s="21">
        <f t="shared" si="1"/>
        <v>6</v>
      </c>
      <c r="G30" s="21">
        <f t="shared" si="2"/>
        <v>67</v>
      </c>
      <c r="H30" s="21">
        <f t="shared" si="0"/>
        <v>33</v>
      </c>
      <c r="I30" s="22">
        <f t="shared" si="0"/>
        <v>0</v>
      </c>
    </row>
    <row r="31" spans="1:9" x14ac:dyDescent="0.25">
      <c r="A31" s="20" t="s">
        <v>8362</v>
      </c>
      <c r="B31" s="21">
        <f>COUNTIFS(Kickstarter!D:D,"&gt;=40000",Kickstarter!D:D,"&lt;45000",Kickstarter!O:O,"plays",Kickstarter!F:F, "successful")</f>
        <v>2</v>
      </c>
      <c r="C31" s="21">
        <f>COUNTIFS(Kickstarter!$D:$D,"&gt;=40000",Kickstarter!$D:$D,"&lt;45000",Kickstarter!$O:$O,"plays",Kickstarter!$F:$F, "Failed")</f>
        <v>1</v>
      </c>
      <c r="D31" s="21">
        <f>COUNTIFS(Kickstarter!$D:$D,"&gt;=40000",Kickstarter!$D:$D,"&lt;45000",Kickstarter!$O:$O,"plays",Kickstarter!$F:$F, "Canceled")</f>
        <v>0</v>
      </c>
      <c r="E31" s="21">
        <f>COUNTIFS(Kickstarter!$D:$D,"&gt;=40000",Kickstarter!$D:$D,"&lt;45000",Kickstarter!$O:$O,"plays",Kickstarter!$F:$F, "live")</f>
        <v>0</v>
      </c>
      <c r="F31" s="21">
        <f t="shared" si="1"/>
        <v>3</v>
      </c>
      <c r="G31" s="21">
        <f t="shared" si="2"/>
        <v>67</v>
      </c>
      <c r="H31" s="21">
        <f t="shared" si="0"/>
        <v>33</v>
      </c>
      <c r="I31" s="22">
        <f t="shared" si="0"/>
        <v>0</v>
      </c>
    </row>
    <row r="32" spans="1:9" x14ac:dyDescent="0.25">
      <c r="A32" s="20" t="s">
        <v>8363</v>
      </c>
      <c r="B32" s="21">
        <f>COUNTIFS(Kickstarter!D:D,"&gt;=45000",Kickstarter!D:D,"&lt;50000",Kickstarter!O:O,"plays",Kickstarter!F:F, "successful")</f>
        <v>0</v>
      </c>
      <c r="C32" s="21">
        <f>COUNTIFS(Kickstarter!$D:$D,"&gt;=45000",Kickstarter!$D:$D,"&lt;50000",Kickstarter!$O:$O,"plays",Kickstarter!$F:$F, "Failed")</f>
        <v>1</v>
      </c>
      <c r="D32" s="21">
        <f>COUNTIFS(Kickstarter!$D:$D,"&gt;=45000",Kickstarter!$D:$D,"&lt;50000",Kickstarter!$O:$O,"plays",Kickstarter!$F:$F, "Canceled")</f>
        <v>0</v>
      </c>
      <c r="E32" s="21">
        <f>COUNTIFS(Kickstarter!$D:$D,"&gt;=45000",Kickstarter!$D:$D,"&lt;50000",Kickstarter!$O:$O,"plays",Kickstarter!$F:$F, "live")</f>
        <v>0</v>
      </c>
      <c r="F32" s="21">
        <f t="shared" si="1"/>
        <v>1</v>
      </c>
      <c r="G32" s="21">
        <f t="shared" si="2"/>
        <v>0</v>
      </c>
      <c r="H32" s="21">
        <f t="shared" si="0"/>
        <v>100</v>
      </c>
      <c r="I32" s="22">
        <f t="shared" si="0"/>
        <v>0</v>
      </c>
    </row>
    <row r="33" spans="1:9" x14ac:dyDescent="0.25">
      <c r="A33" s="20" t="s">
        <v>8364</v>
      </c>
      <c r="B33" s="21">
        <f>COUNTIFS(Kickstarter!D:D,"&gt;=50000",Kickstarter!O:O,"plays",Kickstarter!F:F, "successful")</f>
        <v>2</v>
      </c>
      <c r="C33" s="21">
        <f>COUNTIFS(Kickstarter!$D:$D,"&gt;=50000",Kickstarter!$O:$O,"plays",Kickstarter!$F:$F, "Failed")</f>
        <v>14</v>
      </c>
      <c r="D33" s="21">
        <f>COUNTIFS(Kickstarter!$D:$D,"&gt;=50000",Kickstarter!$O:$O,"plays",Kickstarter!$F:$F, "Canceled")</f>
        <v>0</v>
      </c>
      <c r="E33" s="21">
        <f>COUNTIFS(Kickstarter!$D:$D,"&gt;=50000",Kickstarter!$O:$O,"plays",Kickstarter!$F:$F, "live")</f>
        <v>2</v>
      </c>
      <c r="F33" s="21">
        <f t="shared" si="1"/>
        <v>18</v>
      </c>
      <c r="G33" s="21">
        <f t="shared" si="2"/>
        <v>11</v>
      </c>
      <c r="H33" s="21">
        <f>ROUND(C33/$F33*100,0)</f>
        <v>78</v>
      </c>
      <c r="I33" s="22">
        <f t="shared" si="0"/>
        <v>0</v>
      </c>
    </row>
    <row r="34" spans="1:9" ht="15.75" thickBot="1" x14ac:dyDescent="0.3">
      <c r="A34" s="23" t="s">
        <v>8369</v>
      </c>
      <c r="B34" s="24">
        <f>SUM(B22:B33)</f>
        <v>694</v>
      </c>
      <c r="C34" s="24">
        <f>SUM(C22:C33)</f>
        <v>353</v>
      </c>
      <c r="D34" s="24">
        <f>SUM(D22:D33)</f>
        <v>0</v>
      </c>
      <c r="E34" s="24">
        <f>SUM(E22:E33)</f>
        <v>19</v>
      </c>
      <c r="F34" s="24">
        <f>SUM(F22:F33)</f>
        <v>1066</v>
      </c>
      <c r="G34" s="24"/>
      <c r="H34" s="24"/>
      <c r="I34" s="25"/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D1" zoomScale="73" zoomScaleNormal="95" workbookViewId="0">
      <selection activeCell="D12" sqref="D1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5" style="10" bestFit="1" customWidth="1"/>
    <col min="17" max="17" width="26.42578125" style="10" bestFit="1" customWidth="1"/>
    <col min="19" max="19" width="20.2851562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8335</v>
      </c>
      <c r="O1" s="1" t="s">
        <v>8334</v>
      </c>
      <c r="P1" s="9" t="s">
        <v>8281</v>
      </c>
      <c r="Q1" s="9" t="s">
        <v>8280</v>
      </c>
      <c r="R1" s="1" t="s">
        <v>8283</v>
      </c>
      <c r="S1" s="1"/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8284</v>
      </c>
      <c r="O2" t="s">
        <v>8285</v>
      </c>
      <c r="P2" s="10">
        <f>I2/60/60/24+DATE(1970,1,1)</f>
        <v>42208.125</v>
      </c>
      <c r="Q2" s="10">
        <f>J2/60/60/24+DATE(1970,1,1)</f>
        <v>42177.007071759261</v>
      </c>
      <c r="R2">
        <f>YEAR(Q2)</f>
        <v>2015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8284</v>
      </c>
      <c r="O3" t="s">
        <v>8285</v>
      </c>
      <c r="P3" s="10">
        <f>I3/60/60/24+DATE(1970,1,1)</f>
        <v>42796.600497685184</v>
      </c>
      <c r="Q3" s="10">
        <f>J3/60/60/24+DATE(1970,1,1)</f>
        <v>42766.600497685184</v>
      </c>
      <c r="R3">
        <f>YEAR(Q3)</f>
        <v>2017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8284</v>
      </c>
      <c r="O4" t="s">
        <v>8285</v>
      </c>
      <c r="P4" s="10">
        <f>I4/60/60/24+DATE(1970,1,1)</f>
        <v>42415.702349537038</v>
      </c>
      <c r="Q4" s="10">
        <f>J4/60/60/24+DATE(1970,1,1)</f>
        <v>42405.702349537038</v>
      </c>
      <c r="R4">
        <f>YEAR(Q4)</f>
        <v>2016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8284</v>
      </c>
      <c r="O5" t="s">
        <v>8285</v>
      </c>
      <c r="P5" s="10">
        <f>I5/60/60/24+DATE(1970,1,1)</f>
        <v>41858.515127314815</v>
      </c>
      <c r="Q5" s="10">
        <f>J5/60/60/24+DATE(1970,1,1)</f>
        <v>41828.515127314815</v>
      </c>
      <c r="R5">
        <f>YEAR(Q5)</f>
        <v>2014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8284</v>
      </c>
      <c r="O6" t="s">
        <v>8285</v>
      </c>
      <c r="P6" s="10">
        <f>I6/60/60/24+DATE(1970,1,1)</f>
        <v>42357.834247685183</v>
      </c>
      <c r="Q6" s="10">
        <f>J6/60/60/24+DATE(1970,1,1)</f>
        <v>42327.834247685183</v>
      </c>
      <c r="R6">
        <f>YEAR(Q6)</f>
        <v>2015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8284</v>
      </c>
      <c r="O7" t="s">
        <v>8285</v>
      </c>
      <c r="P7" s="10">
        <f>I7/60/60/24+DATE(1970,1,1)</f>
        <v>42580.232638888891</v>
      </c>
      <c r="Q7" s="10">
        <f>J7/60/60/24+DATE(1970,1,1)</f>
        <v>42563.932951388888</v>
      </c>
      <c r="R7">
        <f>YEAR(Q7)</f>
        <v>2016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8284</v>
      </c>
      <c r="O8" t="s">
        <v>8285</v>
      </c>
      <c r="P8" s="10">
        <f>I8/60/60/24+DATE(1970,1,1)</f>
        <v>41804.072337962964</v>
      </c>
      <c r="Q8" s="10">
        <f>J8/60/60/24+DATE(1970,1,1)</f>
        <v>41794.072337962964</v>
      </c>
      <c r="R8">
        <f>YEAR(Q8)</f>
        <v>2014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8284</v>
      </c>
      <c r="O9" t="s">
        <v>8285</v>
      </c>
      <c r="P9" s="10">
        <f>I9/60/60/24+DATE(1970,1,1)</f>
        <v>42556.047071759262</v>
      </c>
      <c r="Q9" s="10">
        <f>J9/60/60/24+DATE(1970,1,1)</f>
        <v>42516.047071759262</v>
      </c>
      <c r="R9">
        <f>YEAR(Q9)</f>
        <v>2016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8284</v>
      </c>
      <c r="O10" t="s">
        <v>8285</v>
      </c>
      <c r="P10" s="10">
        <f>I10/60/60/24+DATE(1970,1,1)</f>
        <v>42475.875</v>
      </c>
      <c r="Q10" s="10">
        <f>J10/60/60/24+DATE(1970,1,1)</f>
        <v>42468.94458333333</v>
      </c>
      <c r="R10">
        <f>YEAR(Q10)</f>
        <v>2016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8284</v>
      </c>
      <c r="O11" t="s">
        <v>8285</v>
      </c>
      <c r="P11" s="10">
        <f>I11/60/60/24+DATE(1970,1,1)</f>
        <v>42477.103518518517</v>
      </c>
      <c r="Q11" s="10">
        <f>J11/60/60/24+DATE(1970,1,1)</f>
        <v>42447.103518518517</v>
      </c>
      <c r="R11">
        <f>YEAR(Q11)</f>
        <v>2016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8284</v>
      </c>
      <c r="O12" t="s">
        <v>8285</v>
      </c>
      <c r="P12" s="10">
        <f>I12/60/60/24+DATE(1970,1,1)</f>
        <v>41815.068043981482</v>
      </c>
      <c r="Q12" s="10">
        <f>J12/60/60/24+DATE(1970,1,1)</f>
        <v>41780.068043981482</v>
      </c>
      <c r="R12">
        <f>YEAR(Q12)</f>
        <v>2014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8284</v>
      </c>
      <c r="O13" t="s">
        <v>8285</v>
      </c>
      <c r="P13" s="10">
        <f>I13/60/60/24+DATE(1970,1,1)</f>
        <v>42604.125</v>
      </c>
      <c r="Q13" s="10">
        <f>J13/60/60/24+DATE(1970,1,1)</f>
        <v>42572.778495370367</v>
      </c>
      <c r="R13">
        <f>YEAR(Q13)</f>
        <v>2016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8284</v>
      </c>
      <c r="O14" t="s">
        <v>8285</v>
      </c>
      <c r="P14" s="10">
        <f>I14/60/60/24+DATE(1970,1,1)</f>
        <v>41836.125</v>
      </c>
      <c r="Q14" s="10">
        <f>J14/60/60/24+DATE(1970,1,1)</f>
        <v>41791.713252314818</v>
      </c>
      <c r="R14">
        <f>YEAR(Q14)</f>
        <v>2014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8284</v>
      </c>
      <c r="O15" t="s">
        <v>8285</v>
      </c>
      <c r="P15" s="10">
        <f>I15/60/60/24+DATE(1970,1,1)</f>
        <v>42544.852083333331</v>
      </c>
      <c r="Q15" s="10">
        <f>J15/60/60/24+DATE(1970,1,1)</f>
        <v>42508.677187499998</v>
      </c>
      <c r="R15">
        <f>YEAR(Q15)</f>
        <v>2016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8284</v>
      </c>
      <c r="O16" t="s">
        <v>8285</v>
      </c>
      <c r="P16" s="10">
        <f>I16/60/60/24+DATE(1970,1,1)</f>
        <v>41833.582638888889</v>
      </c>
      <c r="Q16" s="10">
        <f>J16/60/60/24+DATE(1970,1,1)</f>
        <v>41808.02648148148</v>
      </c>
      <c r="R16">
        <f>YEAR(Q16)</f>
        <v>2014</v>
      </c>
    </row>
    <row r="17" spans="1:18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8284</v>
      </c>
      <c r="O17" t="s">
        <v>8285</v>
      </c>
      <c r="P17" s="10">
        <f>I17/60/60/24+DATE(1970,1,1)</f>
        <v>42274.843055555553</v>
      </c>
      <c r="Q17" s="10">
        <f>J17/60/60/24+DATE(1970,1,1)</f>
        <v>42256.391875000001</v>
      </c>
      <c r="R17">
        <f>YEAR(Q17)</f>
        <v>2015</v>
      </c>
    </row>
    <row r="18" spans="1:18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8284</v>
      </c>
      <c r="O18" t="s">
        <v>8285</v>
      </c>
      <c r="P18" s="10">
        <f>I18/60/60/24+DATE(1970,1,1)</f>
        <v>41806.229166666664</v>
      </c>
      <c r="Q18" s="10">
        <f>J18/60/60/24+DATE(1970,1,1)</f>
        <v>41760.796423611115</v>
      </c>
      <c r="R18">
        <f>YEAR(Q18)</f>
        <v>2014</v>
      </c>
    </row>
    <row r="19" spans="1:18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8284</v>
      </c>
      <c r="O19" t="s">
        <v>8285</v>
      </c>
      <c r="P19" s="10">
        <f>I19/60/60/24+DATE(1970,1,1)</f>
        <v>41947.773402777777</v>
      </c>
      <c r="Q19" s="10">
        <f>J19/60/60/24+DATE(1970,1,1)</f>
        <v>41917.731736111113</v>
      </c>
      <c r="R19">
        <f>YEAR(Q19)</f>
        <v>2014</v>
      </c>
    </row>
    <row r="20" spans="1:18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8284</v>
      </c>
      <c r="O20" t="s">
        <v>8285</v>
      </c>
      <c r="P20" s="10">
        <f>I20/60/60/24+DATE(1970,1,1)</f>
        <v>41899.542314814818</v>
      </c>
      <c r="Q20" s="10">
        <f>J20/60/60/24+DATE(1970,1,1)</f>
        <v>41869.542314814818</v>
      </c>
      <c r="R20">
        <f>YEAR(Q20)</f>
        <v>2014</v>
      </c>
    </row>
    <row r="21" spans="1:18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8284</v>
      </c>
      <c r="O21" t="s">
        <v>8285</v>
      </c>
      <c r="P21" s="10">
        <f>I21/60/60/24+DATE(1970,1,1)</f>
        <v>42205.816365740742</v>
      </c>
      <c r="Q21" s="10">
        <f>J21/60/60/24+DATE(1970,1,1)</f>
        <v>42175.816365740742</v>
      </c>
      <c r="R21">
        <f>YEAR(Q21)</f>
        <v>2015</v>
      </c>
    </row>
    <row r="22" spans="1:18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8284</v>
      </c>
      <c r="O22" t="s">
        <v>8285</v>
      </c>
      <c r="P22" s="10">
        <f>I22/60/60/24+DATE(1970,1,1)</f>
        <v>42260.758240740746</v>
      </c>
      <c r="Q22" s="10">
        <f>J22/60/60/24+DATE(1970,1,1)</f>
        <v>42200.758240740746</v>
      </c>
      <c r="R22">
        <f>YEAR(Q22)</f>
        <v>2015</v>
      </c>
    </row>
    <row r="23" spans="1:18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8284</v>
      </c>
      <c r="O23" t="s">
        <v>8285</v>
      </c>
      <c r="P23" s="10">
        <f>I23/60/60/24+DATE(1970,1,1)</f>
        <v>41908.627187500002</v>
      </c>
      <c r="Q23" s="10">
        <f>J23/60/60/24+DATE(1970,1,1)</f>
        <v>41878.627187500002</v>
      </c>
      <c r="R23">
        <f>YEAR(Q23)</f>
        <v>2014</v>
      </c>
    </row>
    <row r="24" spans="1:18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8284</v>
      </c>
      <c r="O24" t="s">
        <v>8285</v>
      </c>
      <c r="P24" s="10">
        <f>I24/60/60/24+DATE(1970,1,1)</f>
        <v>42005.332638888889</v>
      </c>
      <c r="Q24" s="10">
        <f>J24/60/60/24+DATE(1970,1,1)</f>
        <v>41989.91134259259</v>
      </c>
      <c r="R24">
        <f>YEAR(Q24)</f>
        <v>2014</v>
      </c>
    </row>
    <row r="25" spans="1:18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8284</v>
      </c>
      <c r="O25" t="s">
        <v>8285</v>
      </c>
      <c r="P25" s="10">
        <f>I25/60/60/24+DATE(1970,1,1)</f>
        <v>42124.638888888891</v>
      </c>
      <c r="Q25" s="10">
        <f>J25/60/60/24+DATE(1970,1,1)</f>
        <v>42097.778946759259</v>
      </c>
      <c r="R25">
        <f>YEAR(Q25)</f>
        <v>2015</v>
      </c>
    </row>
    <row r="26" spans="1:18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8284</v>
      </c>
      <c r="O26" t="s">
        <v>8285</v>
      </c>
      <c r="P26" s="10">
        <f>I26/60/60/24+DATE(1970,1,1)</f>
        <v>42262.818750000006</v>
      </c>
      <c r="Q26" s="10">
        <f>J26/60/60/24+DATE(1970,1,1)</f>
        <v>42229.820173611108</v>
      </c>
      <c r="R26">
        <f>YEAR(Q26)</f>
        <v>2015</v>
      </c>
    </row>
    <row r="27" spans="1:18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8284</v>
      </c>
      <c r="O27" t="s">
        <v>8285</v>
      </c>
      <c r="P27" s="10">
        <f>I27/60/60/24+DATE(1970,1,1)</f>
        <v>42378.025011574078</v>
      </c>
      <c r="Q27" s="10">
        <f>J27/60/60/24+DATE(1970,1,1)</f>
        <v>42318.025011574078</v>
      </c>
      <c r="R27">
        <f>YEAR(Q27)</f>
        <v>2015</v>
      </c>
    </row>
    <row r="28" spans="1:18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8284</v>
      </c>
      <c r="O28" t="s">
        <v>8285</v>
      </c>
      <c r="P28" s="10">
        <f>I28/60/60/24+DATE(1970,1,1)</f>
        <v>41868.515555555554</v>
      </c>
      <c r="Q28" s="10">
        <f>J28/60/60/24+DATE(1970,1,1)</f>
        <v>41828.515555555554</v>
      </c>
      <c r="R28">
        <f>YEAR(Q28)</f>
        <v>2014</v>
      </c>
    </row>
    <row r="29" spans="1:18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8284</v>
      </c>
      <c r="O29" t="s">
        <v>8285</v>
      </c>
      <c r="P29" s="10">
        <f>I29/60/60/24+DATE(1970,1,1)</f>
        <v>41959.206400462965</v>
      </c>
      <c r="Q29" s="10">
        <f>J29/60/60/24+DATE(1970,1,1)</f>
        <v>41929.164733796293</v>
      </c>
      <c r="R29">
        <f>YEAR(Q29)</f>
        <v>2014</v>
      </c>
    </row>
    <row r="30" spans="1:18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8284</v>
      </c>
      <c r="O30" t="s">
        <v>8285</v>
      </c>
      <c r="P30" s="10">
        <f>I30/60/60/24+DATE(1970,1,1)</f>
        <v>42354.96393518518</v>
      </c>
      <c r="Q30" s="10">
        <f>J30/60/60/24+DATE(1970,1,1)</f>
        <v>42324.96393518518</v>
      </c>
      <c r="R30">
        <f>YEAR(Q30)</f>
        <v>2015</v>
      </c>
    </row>
    <row r="31" spans="1:18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8284</v>
      </c>
      <c r="O31" t="s">
        <v>8285</v>
      </c>
      <c r="P31" s="10">
        <f>I31/60/60/24+DATE(1970,1,1)</f>
        <v>41842.67324074074</v>
      </c>
      <c r="Q31" s="10">
        <f>J31/60/60/24+DATE(1970,1,1)</f>
        <v>41812.67324074074</v>
      </c>
      <c r="R31">
        <f>YEAR(Q31)</f>
        <v>2014</v>
      </c>
    </row>
    <row r="32" spans="1:18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8284</v>
      </c>
      <c r="O32" t="s">
        <v>8285</v>
      </c>
      <c r="P32" s="10">
        <f>I32/60/60/24+DATE(1970,1,1)</f>
        <v>41872.292997685188</v>
      </c>
      <c r="Q32" s="10">
        <f>J32/60/60/24+DATE(1970,1,1)</f>
        <v>41842.292997685188</v>
      </c>
      <c r="R32">
        <f>YEAR(Q32)</f>
        <v>2014</v>
      </c>
    </row>
    <row r="33" spans="1:18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8284</v>
      </c>
      <c r="O33" t="s">
        <v>8285</v>
      </c>
      <c r="P33" s="10">
        <f>I33/60/60/24+DATE(1970,1,1)</f>
        <v>42394.79206018518</v>
      </c>
      <c r="Q33" s="10">
        <f>J33/60/60/24+DATE(1970,1,1)</f>
        <v>42376.79206018518</v>
      </c>
      <c r="R33">
        <f>YEAR(Q33)</f>
        <v>2016</v>
      </c>
    </row>
    <row r="34" spans="1:18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8284</v>
      </c>
      <c r="O34" t="s">
        <v>8285</v>
      </c>
      <c r="P34" s="10">
        <f>I34/60/60/24+DATE(1970,1,1)</f>
        <v>42503.165972222225</v>
      </c>
      <c r="Q34" s="10">
        <f>J34/60/60/24+DATE(1970,1,1)</f>
        <v>42461.627511574072</v>
      </c>
      <c r="R34">
        <f>YEAR(Q34)</f>
        <v>2016</v>
      </c>
    </row>
    <row r="35" spans="1:18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8284</v>
      </c>
      <c r="O35" t="s">
        <v>8285</v>
      </c>
      <c r="P35" s="10">
        <f>I35/60/60/24+DATE(1970,1,1)</f>
        <v>42316.702557870376</v>
      </c>
      <c r="Q35" s="10">
        <f>J35/60/60/24+DATE(1970,1,1)</f>
        <v>42286.660891203705</v>
      </c>
      <c r="R35">
        <f>YEAR(Q35)</f>
        <v>2015</v>
      </c>
    </row>
    <row r="36" spans="1:18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8284</v>
      </c>
      <c r="O36" t="s">
        <v>8285</v>
      </c>
      <c r="P36" s="10">
        <f>I36/60/60/24+DATE(1970,1,1)</f>
        <v>41856.321770833332</v>
      </c>
      <c r="Q36" s="10">
        <f>J36/60/60/24+DATE(1970,1,1)</f>
        <v>41841.321770833332</v>
      </c>
      <c r="R36">
        <f>YEAR(Q36)</f>
        <v>2014</v>
      </c>
    </row>
    <row r="37" spans="1:18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8284</v>
      </c>
      <c r="O37" t="s">
        <v>8285</v>
      </c>
      <c r="P37" s="10">
        <f>I37/60/60/24+DATE(1970,1,1)</f>
        <v>42122</v>
      </c>
      <c r="Q37" s="10">
        <f>J37/60/60/24+DATE(1970,1,1)</f>
        <v>42098.291828703703</v>
      </c>
      <c r="R37">
        <f>YEAR(Q37)</f>
        <v>2015</v>
      </c>
    </row>
    <row r="38" spans="1:18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8284</v>
      </c>
      <c r="O38" t="s">
        <v>8285</v>
      </c>
      <c r="P38" s="10">
        <f>I38/60/60/24+DATE(1970,1,1)</f>
        <v>42098.265335648146</v>
      </c>
      <c r="Q38" s="10">
        <f>J38/60/60/24+DATE(1970,1,1)</f>
        <v>42068.307002314818</v>
      </c>
      <c r="R38">
        <f>YEAR(Q38)</f>
        <v>2015</v>
      </c>
    </row>
    <row r="39" spans="1:18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8284</v>
      </c>
      <c r="O39" t="s">
        <v>8285</v>
      </c>
      <c r="P39" s="10">
        <f>I39/60/60/24+DATE(1970,1,1)</f>
        <v>42062.693043981482</v>
      </c>
      <c r="Q39" s="10">
        <f>J39/60/60/24+DATE(1970,1,1)</f>
        <v>42032.693043981482</v>
      </c>
      <c r="R39">
        <f>YEAR(Q39)</f>
        <v>2015</v>
      </c>
    </row>
    <row r="40" spans="1:18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8284</v>
      </c>
      <c r="O40" t="s">
        <v>8285</v>
      </c>
      <c r="P40" s="10">
        <f>I40/60/60/24+DATE(1970,1,1)</f>
        <v>41405.057222222218</v>
      </c>
      <c r="Q40" s="10">
        <f>J40/60/60/24+DATE(1970,1,1)</f>
        <v>41375.057222222218</v>
      </c>
      <c r="R40">
        <f>YEAR(Q40)</f>
        <v>2013</v>
      </c>
    </row>
    <row r="41" spans="1:18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8284</v>
      </c>
      <c r="O41" t="s">
        <v>8285</v>
      </c>
      <c r="P41" s="10">
        <f>I41/60/60/24+DATE(1970,1,1)</f>
        <v>41784.957638888889</v>
      </c>
      <c r="Q41" s="10">
        <f>J41/60/60/24+DATE(1970,1,1)</f>
        <v>41754.047083333331</v>
      </c>
      <c r="R41">
        <f>YEAR(Q41)</f>
        <v>2014</v>
      </c>
    </row>
    <row r="42" spans="1:18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8284</v>
      </c>
      <c r="O42" t="s">
        <v>8285</v>
      </c>
      <c r="P42" s="10">
        <f>I42/60/60/24+DATE(1970,1,1)</f>
        <v>41809.166666666664</v>
      </c>
      <c r="Q42" s="10">
        <f>J42/60/60/24+DATE(1970,1,1)</f>
        <v>41789.21398148148</v>
      </c>
      <c r="R42">
        <f>YEAR(Q42)</f>
        <v>2014</v>
      </c>
    </row>
    <row r="43" spans="1:18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8284</v>
      </c>
      <c r="O43" t="s">
        <v>8285</v>
      </c>
      <c r="P43" s="10">
        <f>I43/60/60/24+DATE(1970,1,1)</f>
        <v>41917.568912037037</v>
      </c>
      <c r="Q43" s="10">
        <f>J43/60/60/24+DATE(1970,1,1)</f>
        <v>41887.568912037037</v>
      </c>
      <c r="R43">
        <f>YEAR(Q43)</f>
        <v>2014</v>
      </c>
    </row>
    <row r="44" spans="1:18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8284</v>
      </c>
      <c r="O44" t="s">
        <v>8285</v>
      </c>
      <c r="P44" s="10">
        <f>I44/60/60/24+DATE(1970,1,1)</f>
        <v>42001.639189814814</v>
      </c>
      <c r="Q44" s="10">
        <f>J44/60/60/24+DATE(1970,1,1)</f>
        <v>41971.639189814814</v>
      </c>
      <c r="R44">
        <f>YEAR(Q44)</f>
        <v>2014</v>
      </c>
    </row>
    <row r="45" spans="1:18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8284</v>
      </c>
      <c r="O45" t="s">
        <v>8285</v>
      </c>
      <c r="P45" s="10">
        <f>I45/60/60/24+DATE(1970,1,1)</f>
        <v>41833</v>
      </c>
      <c r="Q45" s="10">
        <f>J45/60/60/24+DATE(1970,1,1)</f>
        <v>41802.790347222224</v>
      </c>
      <c r="R45">
        <f>YEAR(Q45)</f>
        <v>2014</v>
      </c>
    </row>
    <row r="46" spans="1:18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8284</v>
      </c>
      <c r="O46" t="s">
        <v>8285</v>
      </c>
      <c r="P46" s="10">
        <f>I46/60/60/24+DATE(1970,1,1)</f>
        <v>41919.098807870374</v>
      </c>
      <c r="Q46" s="10">
        <f>J46/60/60/24+DATE(1970,1,1)</f>
        <v>41874.098807870374</v>
      </c>
      <c r="R46">
        <f>YEAR(Q46)</f>
        <v>2014</v>
      </c>
    </row>
    <row r="47" spans="1:18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8284</v>
      </c>
      <c r="O47" t="s">
        <v>8285</v>
      </c>
      <c r="P47" s="10">
        <f>I47/60/60/24+DATE(1970,1,1)</f>
        <v>42487.623923611114</v>
      </c>
      <c r="Q47" s="10">
        <f>J47/60/60/24+DATE(1970,1,1)</f>
        <v>42457.623923611114</v>
      </c>
      <c r="R47">
        <f>YEAR(Q47)</f>
        <v>2016</v>
      </c>
    </row>
    <row r="48" spans="1:18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8284</v>
      </c>
      <c r="O48" t="s">
        <v>8285</v>
      </c>
      <c r="P48" s="10">
        <f>I48/60/60/24+DATE(1970,1,1)</f>
        <v>42353.964976851858</v>
      </c>
      <c r="Q48" s="10">
        <f>J48/60/60/24+DATE(1970,1,1)</f>
        <v>42323.964976851858</v>
      </c>
      <c r="R48">
        <f>YEAR(Q48)</f>
        <v>2015</v>
      </c>
    </row>
    <row r="49" spans="1:18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8284</v>
      </c>
      <c r="O49" t="s">
        <v>8285</v>
      </c>
      <c r="P49" s="10">
        <f>I49/60/60/24+DATE(1970,1,1)</f>
        <v>41992.861192129625</v>
      </c>
      <c r="Q49" s="10">
        <f>J49/60/60/24+DATE(1970,1,1)</f>
        <v>41932.819525462961</v>
      </c>
      <c r="R49">
        <f>YEAR(Q49)</f>
        <v>2014</v>
      </c>
    </row>
    <row r="50" spans="1:18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8284</v>
      </c>
      <c r="O50" t="s">
        <v>8285</v>
      </c>
      <c r="P50" s="10">
        <f>I50/60/60/24+DATE(1970,1,1)</f>
        <v>42064.5</v>
      </c>
      <c r="Q50" s="10">
        <f>J50/60/60/24+DATE(1970,1,1)</f>
        <v>42033.516898148147</v>
      </c>
      <c r="R50">
        <f>YEAR(Q50)</f>
        <v>2015</v>
      </c>
    </row>
    <row r="51" spans="1:18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8284</v>
      </c>
      <c r="O51" t="s">
        <v>8285</v>
      </c>
      <c r="P51" s="10">
        <f>I51/60/60/24+DATE(1970,1,1)</f>
        <v>42301.176446759258</v>
      </c>
      <c r="Q51" s="10">
        <f>J51/60/60/24+DATE(1970,1,1)</f>
        <v>42271.176446759258</v>
      </c>
      <c r="R51">
        <f>YEAR(Q51)</f>
        <v>2015</v>
      </c>
    </row>
    <row r="52" spans="1:18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8284</v>
      </c>
      <c r="O52" t="s">
        <v>8285</v>
      </c>
      <c r="P52" s="10">
        <f>I52/60/60/24+DATE(1970,1,1)</f>
        <v>42034.708333333328</v>
      </c>
      <c r="Q52" s="10">
        <f>J52/60/60/24+DATE(1970,1,1)</f>
        <v>41995.752986111111</v>
      </c>
      <c r="R52">
        <f>YEAR(Q52)</f>
        <v>2014</v>
      </c>
    </row>
    <row r="53" spans="1:18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8284</v>
      </c>
      <c r="O53" t="s">
        <v>8285</v>
      </c>
      <c r="P53" s="10">
        <f>I53/60/60/24+DATE(1970,1,1)</f>
        <v>42226.928668981483</v>
      </c>
      <c r="Q53" s="10">
        <f>J53/60/60/24+DATE(1970,1,1)</f>
        <v>42196.928668981483</v>
      </c>
      <c r="R53">
        <f>YEAR(Q53)</f>
        <v>2015</v>
      </c>
    </row>
    <row r="54" spans="1:18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8284</v>
      </c>
      <c r="O54" t="s">
        <v>8285</v>
      </c>
      <c r="P54" s="10">
        <f>I54/60/60/24+DATE(1970,1,1)</f>
        <v>41837.701921296299</v>
      </c>
      <c r="Q54" s="10">
        <f>J54/60/60/24+DATE(1970,1,1)</f>
        <v>41807.701921296299</v>
      </c>
      <c r="R54">
        <f>YEAR(Q54)</f>
        <v>2014</v>
      </c>
    </row>
    <row r="55" spans="1:18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8284</v>
      </c>
      <c r="O55" t="s">
        <v>8285</v>
      </c>
      <c r="P55" s="10">
        <f>I55/60/60/24+DATE(1970,1,1)</f>
        <v>41733.916666666664</v>
      </c>
      <c r="Q55" s="10">
        <f>J55/60/60/24+DATE(1970,1,1)</f>
        <v>41719.549131944441</v>
      </c>
      <c r="R55">
        <f>YEAR(Q55)</f>
        <v>2014</v>
      </c>
    </row>
    <row r="56" spans="1:18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8284</v>
      </c>
      <c r="O56" t="s">
        <v>8285</v>
      </c>
      <c r="P56" s="10">
        <f>I56/60/60/24+DATE(1970,1,1)</f>
        <v>42363.713206018518</v>
      </c>
      <c r="Q56" s="10">
        <f>J56/60/60/24+DATE(1970,1,1)</f>
        <v>42333.713206018518</v>
      </c>
      <c r="R56">
        <f>YEAR(Q56)</f>
        <v>2015</v>
      </c>
    </row>
    <row r="57" spans="1:18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8284</v>
      </c>
      <c r="O57" t="s">
        <v>8285</v>
      </c>
      <c r="P57" s="10">
        <f>I57/60/60/24+DATE(1970,1,1)</f>
        <v>42517.968935185185</v>
      </c>
      <c r="Q57" s="10">
        <f>J57/60/60/24+DATE(1970,1,1)</f>
        <v>42496.968935185185</v>
      </c>
      <c r="R57">
        <f>YEAR(Q57)</f>
        <v>2016</v>
      </c>
    </row>
    <row r="58" spans="1:18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8284</v>
      </c>
      <c r="O58" t="s">
        <v>8285</v>
      </c>
      <c r="P58" s="10">
        <f>I58/60/60/24+DATE(1970,1,1)</f>
        <v>42163.666666666672</v>
      </c>
      <c r="Q58" s="10">
        <f>J58/60/60/24+DATE(1970,1,1)</f>
        <v>42149.548888888887</v>
      </c>
      <c r="R58">
        <f>YEAR(Q58)</f>
        <v>2015</v>
      </c>
    </row>
    <row r="59" spans="1:18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8284</v>
      </c>
      <c r="O59" t="s">
        <v>8285</v>
      </c>
      <c r="P59" s="10">
        <f>I59/60/60/24+DATE(1970,1,1)</f>
        <v>42119.83289351852</v>
      </c>
      <c r="Q59" s="10">
        <f>J59/60/60/24+DATE(1970,1,1)</f>
        <v>42089.83289351852</v>
      </c>
      <c r="R59">
        <f>YEAR(Q59)</f>
        <v>2015</v>
      </c>
    </row>
    <row r="60" spans="1:18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8284</v>
      </c>
      <c r="O60" t="s">
        <v>8285</v>
      </c>
      <c r="P60" s="10">
        <f>I60/60/60/24+DATE(1970,1,1)</f>
        <v>41962.786712962959</v>
      </c>
      <c r="Q60" s="10">
        <f>J60/60/60/24+DATE(1970,1,1)</f>
        <v>41932.745046296295</v>
      </c>
      <c r="R60">
        <f>YEAR(Q60)</f>
        <v>2014</v>
      </c>
    </row>
    <row r="61" spans="1:18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8284</v>
      </c>
      <c r="O61" t="s">
        <v>8285</v>
      </c>
      <c r="P61" s="10">
        <f>I61/60/60/24+DATE(1970,1,1)</f>
        <v>42261.875</v>
      </c>
      <c r="Q61" s="10">
        <f>J61/60/60/24+DATE(1970,1,1)</f>
        <v>42230.23583333334</v>
      </c>
      <c r="R61">
        <f>YEAR(Q61)</f>
        <v>2015</v>
      </c>
    </row>
    <row r="62" spans="1:18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8284</v>
      </c>
      <c r="O62" t="s">
        <v>8286</v>
      </c>
      <c r="P62" s="10">
        <f>I62/60/60/24+DATE(1970,1,1)</f>
        <v>41721</v>
      </c>
      <c r="Q62" s="10">
        <f>J62/60/60/24+DATE(1970,1,1)</f>
        <v>41701.901817129627</v>
      </c>
      <c r="R62">
        <f>YEAR(Q62)</f>
        <v>2014</v>
      </c>
    </row>
    <row r="63" spans="1:18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8284</v>
      </c>
      <c r="O63" t="s">
        <v>8286</v>
      </c>
      <c r="P63" s="10">
        <f>I63/60/60/24+DATE(1970,1,1)</f>
        <v>41431.814317129632</v>
      </c>
      <c r="Q63" s="10">
        <f>J63/60/60/24+DATE(1970,1,1)</f>
        <v>41409.814317129632</v>
      </c>
      <c r="R63">
        <f>YEAR(Q63)</f>
        <v>2013</v>
      </c>
    </row>
    <row r="64" spans="1:18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8284</v>
      </c>
      <c r="O64" t="s">
        <v>8286</v>
      </c>
      <c r="P64" s="10">
        <f>I64/60/60/24+DATE(1970,1,1)</f>
        <v>41336.799513888887</v>
      </c>
      <c r="Q64" s="10">
        <f>J64/60/60/24+DATE(1970,1,1)</f>
        <v>41311.799513888887</v>
      </c>
      <c r="R64">
        <f>YEAR(Q64)</f>
        <v>2013</v>
      </c>
    </row>
    <row r="65" spans="1:18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8284</v>
      </c>
      <c r="O65" t="s">
        <v>8286</v>
      </c>
      <c r="P65" s="10">
        <f>I65/60/60/24+DATE(1970,1,1)</f>
        <v>41636.207638888889</v>
      </c>
      <c r="Q65" s="10">
        <f>J65/60/60/24+DATE(1970,1,1)</f>
        <v>41612.912187499998</v>
      </c>
      <c r="R65">
        <f>YEAR(Q65)</f>
        <v>2013</v>
      </c>
    </row>
    <row r="66" spans="1:18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8284</v>
      </c>
      <c r="O66" t="s">
        <v>8286</v>
      </c>
      <c r="P66" s="10">
        <f>I66/60/60/24+DATE(1970,1,1)</f>
        <v>41463.01829861111</v>
      </c>
      <c r="Q66" s="10">
        <f>J66/60/60/24+DATE(1970,1,1)</f>
        <v>41433.01829861111</v>
      </c>
      <c r="R66">
        <f>YEAR(Q66)</f>
        <v>2013</v>
      </c>
    </row>
    <row r="67" spans="1:18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8284</v>
      </c>
      <c r="O67" t="s">
        <v>8286</v>
      </c>
      <c r="P67" s="10">
        <f>I67/60/60/24+DATE(1970,1,1)</f>
        <v>41862.249305555553</v>
      </c>
      <c r="Q67" s="10">
        <f>J67/60/60/24+DATE(1970,1,1)</f>
        <v>41835.821226851855</v>
      </c>
      <c r="R67">
        <f>YEAR(Q67)</f>
        <v>2014</v>
      </c>
    </row>
    <row r="68" spans="1:18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8284</v>
      </c>
      <c r="O68" t="s">
        <v>8286</v>
      </c>
      <c r="P68" s="10">
        <f>I68/60/60/24+DATE(1970,1,1)</f>
        <v>42569.849768518514</v>
      </c>
      <c r="Q68" s="10">
        <f>J68/60/60/24+DATE(1970,1,1)</f>
        <v>42539.849768518514</v>
      </c>
      <c r="R68">
        <f>YEAR(Q68)</f>
        <v>2016</v>
      </c>
    </row>
    <row r="69" spans="1:18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8284</v>
      </c>
      <c r="O69" t="s">
        <v>8286</v>
      </c>
      <c r="P69" s="10">
        <f>I69/60/60/24+DATE(1970,1,1)</f>
        <v>41105.583379629628</v>
      </c>
      <c r="Q69" s="10">
        <f>J69/60/60/24+DATE(1970,1,1)</f>
        <v>41075.583379629628</v>
      </c>
      <c r="R69">
        <f>YEAR(Q69)</f>
        <v>2012</v>
      </c>
    </row>
    <row r="70" spans="1:18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8284</v>
      </c>
      <c r="O70" t="s">
        <v>8286</v>
      </c>
      <c r="P70" s="10">
        <f>I70/60/60/24+DATE(1970,1,1)</f>
        <v>41693.569340277776</v>
      </c>
      <c r="Q70" s="10">
        <f>J70/60/60/24+DATE(1970,1,1)</f>
        <v>41663.569340277776</v>
      </c>
      <c r="R70">
        <f>YEAR(Q70)</f>
        <v>2014</v>
      </c>
    </row>
    <row r="71" spans="1:18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8284</v>
      </c>
      <c r="O71" t="s">
        <v>8286</v>
      </c>
      <c r="P71" s="10">
        <f>I71/60/60/24+DATE(1970,1,1)</f>
        <v>40818.290972222225</v>
      </c>
      <c r="Q71" s="10">
        <f>J71/60/60/24+DATE(1970,1,1)</f>
        <v>40786.187789351854</v>
      </c>
      <c r="R71">
        <f>YEAR(Q71)</f>
        <v>2011</v>
      </c>
    </row>
    <row r="72" spans="1:18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8284</v>
      </c>
      <c r="O72" t="s">
        <v>8286</v>
      </c>
      <c r="P72" s="10">
        <f>I72/60/60/24+DATE(1970,1,1)</f>
        <v>40790.896354166667</v>
      </c>
      <c r="Q72" s="10">
        <f>J72/60/60/24+DATE(1970,1,1)</f>
        <v>40730.896354166667</v>
      </c>
      <c r="R72">
        <f>YEAR(Q72)</f>
        <v>2011</v>
      </c>
    </row>
    <row r="73" spans="1:18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8284</v>
      </c>
      <c r="O73" t="s">
        <v>8286</v>
      </c>
      <c r="P73" s="10">
        <f>I73/60/60/24+DATE(1970,1,1)</f>
        <v>41057.271493055552</v>
      </c>
      <c r="Q73" s="10">
        <f>J73/60/60/24+DATE(1970,1,1)</f>
        <v>40997.271493055552</v>
      </c>
      <c r="R73">
        <f>YEAR(Q73)</f>
        <v>2012</v>
      </c>
    </row>
    <row r="74" spans="1:18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8284</v>
      </c>
      <c r="O74" t="s">
        <v>8286</v>
      </c>
      <c r="P74" s="10">
        <f>I74/60/60/24+DATE(1970,1,1)</f>
        <v>41228</v>
      </c>
      <c r="Q74" s="10">
        <f>J74/60/60/24+DATE(1970,1,1)</f>
        <v>41208.010196759256</v>
      </c>
      <c r="R74">
        <f>YEAR(Q74)</f>
        <v>2012</v>
      </c>
    </row>
    <row r="75" spans="1:18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8284</v>
      </c>
      <c r="O75" t="s">
        <v>8286</v>
      </c>
      <c r="P75" s="10">
        <f>I75/60/60/24+DATE(1970,1,1)</f>
        <v>40666.165972222225</v>
      </c>
      <c r="Q75" s="10">
        <f>J75/60/60/24+DATE(1970,1,1)</f>
        <v>40587.75675925926</v>
      </c>
      <c r="R75">
        <f>YEAR(Q75)</f>
        <v>2011</v>
      </c>
    </row>
    <row r="76" spans="1:18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8284</v>
      </c>
      <c r="O76" t="s">
        <v>8286</v>
      </c>
      <c r="P76" s="10">
        <f>I76/60/60/24+DATE(1970,1,1)</f>
        <v>42390.487210648149</v>
      </c>
      <c r="Q76" s="10">
        <f>J76/60/60/24+DATE(1970,1,1)</f>
        <v>42360.487210648149</v>
      </c>
      <c r="R76">
        <f>YEAR(Q76)</f>
        <v>2015</v>
      </c>
    </row>
    <row r="77" spans="1:18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8284</v>
      </c>
      <c r="O77" t="s">
        <v>8286</v>
      </c>
      <c r="P77" s="10">
        <f>I77/60/60/24+DATE(1970,1,1)</f>
        <v>41387.209166666667</v>
      </c>
      <c r="Q77" s="10">
        <f>J77/60/60/24+DATE(1970,1,1)</f>
        <v>41357.209166666667</v>
      </c>
      <c r="R77">
        <f>YEAR(Q77)</f>
        <v>2013</v>
      </c>
    </row>
    <row r="78" spans="1:18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8284</v>
      </c>
      <c r="O78" t="s">
        <v>8286</v>
      </c>
      <c r="P78" s="10">
        <f>I78/60/60/24+DATE(1970,1,1)</f>
        <v>40904.733310185184</v>
      </c>
      <c r="Q78" s="10">
        <f>J78/60/60/24+DATE(1970,1,1)</f>
        <v>40844.691643518519</v>
      </c>
      <c r="R78">
        <f>YEAR(Q78)</f>
        <v>2011</v>
      </c>
    </row>
    <row r="79" spans="1:18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8284</v>
      </c>
      <c r="O79" t="s">
        <v>8286</v>
      </c>
      <c r="P79" s="10">
        <f>I79/60/60/24+DATE(1970,1,1)</f>
        <v>41050.124305555553</v>
      </c>
      <c r="Q79" s="10">
        <f>J79/60/60/24+DATE(1970,1,1)</f>
        <v>40997.144872685189</v>
      </c>
      <c r="R79">
        <f>YEAR(Q79)</f>
        <v>2012</v>
      </c>
    </row>
    <row r="80" spans="1:18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8284</v>
      </c>
      <c r="O80" t="s">
        <v>8286</v>
      </c>
      <c r="P80" s="10">
        <f>I80/60/60/24+DATE(1970,1,1)</f>
        <v>42614.730567129634</v>
      </c>
      <c r="Q80" s="10">
        <f>J80/60/60/24+DATE(1970,1,1)</f>
        <v>42604.730567129634</v>
      </c>
      <c r="R80">
        <f>YEAR(Q80)</f>
        <v>2016</v>
      </c>
    </row>
    <row r="81" spans="1:18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8284</v>
      </c>
      <c r="O81" t="s">
        <v>8286</v>
      </c>
      <c r="P81" s="10">
        <f>I81/60/60/24+DATE(1970,1,1)</f>
        <v>41754.776539351849</v>
      </c>
      <c r="Q81" s="10">
        <f>J81/60/60/24+DATE(1970,1,1)</f>
        <v>41724.776539351849</v>
      </c>
      <c r="R81">
        <f>YEAR(Q81)</f>
        <v>2014</v>
      </c>
    </row>
    <row r="82" spans="1:18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8284</v>
      </c>
      <c r="O82" t="s">
        <v>8286</v>
      </c>
      <c r="P82" s="10">
        <f>I82/60/60/24+DATE(1970,1,1)</f>
        <v>41618.083981481483</v>
      </c>
      <c r="Q82" s="10">
        <f>J82/60/60/24+DATE(1970,1,1)</f>
        <v>41583.083981481483</v>
      </c>
      <c r="R82">
        <f>YEAR(Q82)</f>
        <v>2013</v>
      </c>
    </row>
    <row r="83" spans="1:18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8284</v>
      </c>
      <c r="O83" t="s">
        <v>8286</v>
      </c>
      <c r="P83" s="10">
        <f>I83/60/60/24+DATE(1970,1,1)</f>
        <v>41104.126388888886</v>
      </c>
      <c r="Q83" s="10">
        <f>J83/60/60/24+DATE(1970,1,1)</f>
        <v>41100.158877314818</v>
      </c>
      <c r="R83">
        <f>YEAR(Q83)</f>
        <v>2012</v>
      </c>
    </row>
    <row r="84" spans="1:18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8284</v>
      </c>
      <c r="O84" t="s">
        <v>8286</v>
      </c>
      <c r="P84" s="10">
        <f>I84/60/60/24+DATE(1970,1,1)</f>
        <v>40825.820150462961</v>
      </c>
      <c r="Q84" s="10">
        <f>J84/60/60/24+DATE(1970,1,1)</f>
        <v>40795.820150462961</v>
      </c>
      <c r="R84">
        <f>YEAR(Q84)</f>
        <v>2011</v>
      </c>
    </row>
    <row r="85" spans="1:18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8284</v>
      </c>
      <c r="O85" t="s">
        <v>8286</v>
      </c>
      <c r="P85" s="10">
        <f>I85/60/60/24+DATE(1970,1,1)</f>
        <v>42057.479166666672</v>
      </c>
      <c r="Q85" s="10">
        <f>J85/60/60/24+DATE(1970,1,1)</f>
        <v>42042.615613425922</v>
      </c>
      <c r="R85">
        <f>YEAR(Q85)</f>
        <v>2015</v>
      </c>
    </row>
    <row r="86" spans="1:18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8284</v>
      </c>
      <c r="O86" t="s">
        <v>8286</v>
      </c>
      <c r="P86" s="10">
        <f>I86/60/60/24+DATE(1970,1,1)</f>
        <v>40678.757939814815</v>
      </c>
      <c r="Q86" s="10">
        <f>J86/60/60/24+DATE(1970,1,1)</f>
        <v>40648.757939814815</v>
      </c>
      <c r="R86">
        <f>YEAR(Q86)</f>
        <v>2011</v>
      </c>
    </row>
    <row r="87" spans="1:18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8284</v>
      </c>
      <c r="O87" t="s">
        <v>8286</v>
      </c>
      <c r="P87" s="10">
        <f>I87/60/60/24+DATE(1970,1,1)</f>
        <v>40809.125428240739</v>
      </c>
      <c r="Q87" s="10">
        <f>J87/60/60/24+DATE(1970,1,1)</f>
        <v>40779.125428240739</v>
      </c>
      <c r="R87">
        <f>YEAR(Q87)</f>
        <v>2011</v>
      </c>
    </row>
    <row r="88" spans="1:18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8284</v>
      </c>
      <c r="O88" t="s">
        <v>8286</v>
      </c>
      <c r="P88" s="10">
        <f>I88/60/60/24+DATE(1970,1,1)</f>
        <v>42365.59774305555</v>
      </c>
      <c r="Q88" s="10">
        <f>J88/60/60/24+DATE(1970,1,1)</f>
        <v>42291.556076388893</v>
      </c>
      <c r="R88">
        <f>YEAR(Q88)</f>
        <v>2015</v>
      </c>
    </row>
    <row r="89" spans="1:18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8284</v>
      </c>
      <c r="O89" t="s">
        <v>8286</v>
      </c>
      <c r="P89" s="10">
        <f>I89/60/60/24+DATE(1970,1,1)</f>
        <v>40332.070138888892</v>
      </c>
      <c r="Q89" s="10">
        <f>J89/60/60/24+DATE(1970,1,1)</f>
        <v>40322.53938657407</v>
      </c>
      <c r="R89">
        <f>YEAR(Q89)</f>
        <v>2010</v>
      </c>
    </row>
    <row r="90" spans="1:18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8284</v>
      </c>
      <c r="O90" t="s">
        <v>8286</v>
      </c>
      <c r="P90" s="10">
        <f>I90/60/60/24+DATE(1970,1,1)</f>
        <v>41812.65892361111</v>
      </c>
      <c r="Q90" s="10">
        <f>J90/60/60/24+DATE(1970,1,1)</f>
        <v>41786.65892361111</v>
      </c>
      <c r="R90">
        <f>YEAR(Q90)</f>
        <v>2014</v>
      </c>
    </row>
    <row r="91" spans="1:18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8284</v>
      </c>
      <c r="O91" t="s">
        <v>8286</v>
      </c>
      <c r="P91" s="10">
        <f>I91/60/60/24+DATE(1970,1,1)</f>
        <v>41427.752222222225</v>
      </c>
      <c r="Q91" s="10">
        <f>J91/60/60/24+DATE(1970,1,1)</f>
        <v>41402.752222222225</v>
      </c>
      <c r="R91">
        <f>YEAR(Q91)</f>
        <v>2013</v>
      </c>
    </row>
    <row r="92" spans="1:18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8284</v>
      </c>
      <c r="O92" t="s">
        <v>8286</v>
      </c>
      <c r="P92" s="10">
        <f>I92/60/60/24+DATE(1970,1,1)</f>
        <v>40736.297442129631</v>
      </c>
      <c r="Q92" s="10">
        <f>J92/60/60/24+DATE(1970,1,1)</f>
        <v>40706.297442129631</v>
      </c>
      <c r="R92">
        <f>YEAR(Q92)</f>
        <v>2011</v>
      </c>
    </row>
    <row r="93" spans="1:18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8284</v>
      </c>
      <c r="O93" t="s">
        <v>8286</v>
      </c>
      <c r="P93" s="10">
        <f>I93/60/60/24+DATE(1970,1,1)</f>
        <v>40680.402361111112</v>
      </c>
      <c r="Q93" s="10">
        <f>J93/60/60/24+DATE(1970,1,1)</f>
        <v>40619.402361111112</v>
      </c>
      <c r="R93">
        <f>YEAR(Q93)</f>
        <v>2011</v>
      </c>
    </row>
    <row r="94" spans="1:18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8284</v>
      </c>
      <c r="O94" t="s">
        <v>8286</v>
      </c>
      <c r="P94" s="10">
        <f>I94/60/60/24+DATE(1970,1,1)</f>
        <v>42767.333333333328</v>
      </c>
      <c r="Q94" s="10">
        <f>J94/60/60/24+DATE(1970,1,1)</f>
        <v>42721.198877314819</v>
      </c>
      <c r="R94">
        <f>YEAR(Q94)</f>
        <v>2016</v>
      </c>
    </row>
    <row r="95" spans="1:18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8284</v>
      </c>
      <c r="O95" t="s">
        <v>8286</v>
      </c>
      <c r="P95" s="10">
        <f>I95/60/60/24+DATE(1970,1,1)</f>
        <v>41093.875</v>
      </c>
      <c r="Q95" s="10">
        <f>J95/60/60/24+DATE(1970,1,1)</f>
        <v>41065.858067129629</v>
      </c>
      <c r="R95">
        <f>YEAR(Q95)</f>
        <v>2012</v>
      </c>
    </row>
    <row r="96" spans="1:18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8284</v>
      </c>
      <c r="O96" t="s">
        <v>8286</v>
      </c>
      <c r="P96" s="10">
        <f>I96/60/60/24+DATE(1970,1,1)</f>
        <v>41736.717847222222</v>
      </c>
      <c r="Q96" s="10">
        <f>J96/60/60/24+DATE(1970,1,1)</f>
        <v>41716.717847222222</v>
      </c>
      <c r="R96">
        <f>YEAR(Q96)</f>
        <v>2014</v>
      </c>
    </row>
    <row r="97" spans="1:18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8284</v>
      </c>
      <c r="O97" t="s">
        <v>8286</v>
      </c>
      <c r="P97" s="10">
        <f>I97/60/60/24+DATE(1970,1,1)</f>
        <v>40965.005104166667</v>
      </c>
      <c r="Q97" s="10">
        <f>J97/60/60/24+DATE(1970,1,1)</f>
        <v>40935.005104166667</v>
      </c>
      <c r="R97">
        <f>YEAR(Q97)</f>
        <v>2012</v>
      </c>
    </row>
    <row r="98" spans="1:18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8284</v>
      </c>
      <c r="O98" t="s">
        <v>8286</v>
      </c>
      <c r="P98" s="10">
        <f>I98/60/60/24+DATE(1970,1,1)</f>
        <v>40391.125</v>
      </c>
      <c r="Q98" s="10">
        <f>J98/60/60/24+DATE(1970,1,1)</f>
        <v>40324.662511574075</v>
      </c>
      <c r="R98">
        <f>YEAR(Q98)</f>
        <v>2010</v>
      </c>
    </row>
    <row r="99" spans="1:18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8284</v>
      </c>
      <c r="O99" t="s">
        <v>8286</v>
      </c>
      <c r="P99" s="10">
        <f>I99/60/60/24+DATE(1970,1,1)</f>
        <v>40736.135208333333</v>
      </c>
      <c r="Q99" s="10">
        <f>J99/60/60/24+DATE(1970,1,1)</f>
        <v>40706.135208333333</v>
      </c>
      <c r="R99">
        <f>YEAR(Q99)</f>
        <v>2011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8284</v>
      </c>
      <c r="O100" t="s">
        <v>8286</v>
      </c>
      <c r="P100" s="10">
        <f>I100/60/60/24+DATE(1970,1,1)</f>
        <v>41250.979166666664</v>
      </c>
      <c r="Q100" s="10">
        <f>J100/60/60/24+DATE(1970,1,1)</f>
        <v>41214.79483796296</v>
      </c>
      <c r="R100">
        <f>YEAR(Q100)</f>
        <v>2012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8284</v>
      </c>
      <c r="O101" t="s">
        <v>8286</v>
      </c>
      <c r="P101" s="10">
        <f>I101/60/60/24+DATE(1970,1,1)</f>
        <v>41661.902766203704</v>
      </c>
      <c r="Q101" s="10">
        <f>J101/60/60/24+DATE(1970,1,1)</f>
        <v>41631.902766203704</v>
      </c>
      <c r="R101">
        <f>YEAR(Q101)</f>
        <v>2013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8284</v>
      </c>
      <c r="O102" t="s">
        <v>8286</v>
      </c>
      <c r="P102" s="10">
        <f>I102/60/60/24+DATE(1970,1,1)</f>
        <v>41217.794976851852</v>
      </c>
      <c r="Q102" s="10">
        <f>J102/60/60/24+DATE(1970,1,1)</f>
        <v>41197.753310185188</v>
      </c>
      <c r="R102">
        <f>YEAR(Q102)</f>
        <v>2012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8284</v>
      </c>
      <c r="O103" t="s">
        <v>8286</v>
      </c>
      <c r="P103" s="10">
        <f>I103/60/60/24+DATE(1970,1,1)</f>
        <v>41298.776736111111</v>
      </c>
      <c r="Q103" s="10">
        <f>J103/60/60/24+DATE(1970,1,1)</f>
        <v>41274.776736111111</v>
      </c>
      <c r="R103">
        <f>YEAR(Q103)</f>
        <v>2012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8284</v>
      </c>
      <c r="O104" t="s">
        <v>8286</v>
      </c>
      <c r="P104" s="10">
        <f>I104/60/60/24+DATE(1970,1,1)</f>
        <v>40535.131168981483</v>
      </c>
      <c r="Q104" s="10">
        <f>J104/60/60/24+DATE(1970,1,1)</f>
        <v>40505.131168981483</v>
      </c>
      <c r="R104">
        <f>YEAR(Q104)</f>
        <v>2010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8284</v>
      </c>
      <c r="O105" t="s">
        <v>8286</v>
      </c>
      <c r="P105" s="10">
        <f>I105/60/60/24+DATE(1970,1,1)</f>
        <v>41705.805902777778</v>
      </c>
      <c r="Q105" s="10">
        <f>J105/60/60/24+DATE(1970,1,1)</f>
        <v>41682.805902777778</v>
      </c>
      <c r="R105">
        <f>YEAR(Q105)</f>
        <v>2014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8284</v>
      </c>
      <c r="O106" t="s">
        <v>8286</v>
      </c>
      <c r="P106" s="10">
        <f>I106/60/60/24+DATE(1970,1,1)</f>
        <v>40636.041666666664</v>
      </c>
      <c r="Q106" s="10">
        <f>J106/60/60/24+DATE(1970,1,1)</f>
        <v>40612.695208333331</v>
      </c>
      <c r="R106">
        <f>YEAR(Q106)</f>
        <v>2011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8284</v>
      </c>
      <c r="O107" t="s">
        <v>8286</v>
      </c>
      <c r="P107" s="10">
        <f>I107/60/60/24+DATE(1970,1,1)</f>
        <v>42504</v>
      </c>
      <c r="Q107" s="10">
        <f>J107/60/60/24+DATE(1970,1,1)</f>
        <v>42485.724768518514</v>
      </c>
      <c r="R107">
        <f>YEAR(Q107)</f>
        <v>2016</v>
      </c>
    </row>
    <row r="108" spans="1:18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8284</v>
      </c>
      <c r="O108" t="s">
        <v>8286</v>
      </c>
      <c r="P108" s="10">
        <f>I108/60/60/24+DATE(1970,1,1)</f>
        <v>41001.776631944449</v>
      </c>
      <c r="Q108" s="10">
        <f>J108/60/60/24+DATE(1970,1,1)</f>
        <v>40987.776631944449</v>
      </c>
      <c r="R108">
        <f>YEAR(Q108)</f>
        <v>2012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8284</v>
      </c>
      <c r="O109" t="s">
        <v>8286</v>
      </c>
      <c r="P109" s="10">
        <f>I109/60/60/24+DATE(1970,1,1)</f>
        <v>40657.982488425929</v>
      </c>
      <c r="Q109" s="10">
        <f>J109/60/60/24+DATE(1970,1,1)</f>
        <v>40635.982488425929</v>
      </c>
      <c r="R109">
        <f>YEAR(Q109)</f>
        <v>2011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8284</v>
      </c>
      <c r="O110" t="s">
        <v>8286</v>
      </c>
      <c r="P110" s="10">
        <f>I110/60/60/24+DATE(1970,1,1)</f>
        <v>41425.613078703704</v>
      </c>
      <c r="Q110" s="10">
        <f>J110/60/60/24+DATE(1970,1,1)</f>
        <v>41365.613078703704</v>
      </c>
      <c r="R110">
        <f>YEAR(Q110)</f>
        <v>2013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8284</v>
      </c>
      <c r="O111" t="s">
        <v>8286</v>
      </c>
      <c r="P111" s="10">
        <f>I111/60/60/24+DATE(1970,1,1)</f>
        <v>40600.025810185187</v>
      </c>
      <c r="Q111" s="10">
        <f>J111/60/60/24+DATE(1970,1,1)</f>
        <v>40570.025810185187</v>
      </c>
      <c r="R111">
        <f>YEAR(Q111)</f>
        <v>2011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8284</v>
      </c>
      <c r="O112" t="s">
        <v>8286</v>
      </c>
      <c r="P112" s="10">
        <f>I112/60/60/24+DATE(1970,1,1)</f>
        <v>41592.249305555553</v>
      </c>
      <c r="Q112" s="10">
        <f>J112/60/60/24+DATE(1970,1,1)</f>
        <v>41557.949687500004</v>
      </c>
      <c r="R112">
        <f>YEAR(Q112)</f>
        <v>2013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8284</v>
      </c>
      <c r="O113" t="s">
        <v>8286</v>
      </c>
      <c r="P113" s="10">
        <f>I113/60/60/24+DATE(1970,1,1)</f>
        <v>42155.333182870367</v>
      </c>
      <c r="Q113" s="10">
        <f>J113/60/60/24+DATE(1970,1,1)</f>
        <v>42125.333182870367</v>
      </c>
      <c r="R113">
        <f>YEAR(Q113)</f>
        <v>2015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8284</v>
      </c>
      <c r="O114" t="s">
        <v>8286</v>
      </c>
      <c r="P114" s="10">
        <f>I114/60/60/24+DATE(1970,1,1)</f>
        <v>41742.083333333336</v>
      </c>
      <c r="Q114" s="10">
        <f>J114/60/60/24+DATE(1970,1,1)</f>
        <v>41718.043032407404</v>
      </c>
      <c r="R114">
        <f>YEAR(Q114)</f>
        <v>2014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8284</v>
      </c>
      <c r="O115" t="s">
        <v>8286</v>
      </c>
      <c r="P115" s="10">
        <f>I115/60/60/24+DATE(1970,1,1)</f>
        <v>40761.625</v>
      </c>
      <c r="Q115" s="10">
        <f>J115/60/60/24+DATE(1970,1,1)</f>
        <v>40753.758425925924</v>
      </c>
      <c r="R115">
        <f>YEAR(Q115)</f>
        <v>2011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8284</v>
      </c>
      <c r="O116" t="s">
        <v>8286</v>
      </c>
      <c r="P116" s="10">
        <f>I116/60/60/24+DATE(1970,1,1)</f>
        <v>40921.27416666667</v>
      </c>
      <c r="Q116" s="10">
        <f>J116/60/60/24+DATE(1970,1,1)</f>
        <v>40861.27416666667</v>
      </c>
      <c r="R116">
        <f>YEAR(Q116)</f>
        <v>2011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8284</v>
      </c>
      <c r="O117" t="s">
        <v>8286</v>
      </c>
      <c r="P117" s="10">
        <f>I117/60/60/24+DATE(1970,1,1)</f>
        <v>40943.738935185182</v>
      </c>
      <c r="Q117" s="10">
        <f>J117/60/60/24+DATE(1970,1,1)</f>
        <v>40918.738935185182</v>
      </c>
      <c r="R117">
        <f>YEAR(Q117)</f>
        <v>2012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8284</v>
      </c>
      <c r="O118" t="s">
        <v>8286</v>
      </c>
      <c r="P118" s="10">
        <f>I118/60/60/24+DATE(1970,1,1)</f>
        <v>40641.455497685187</v>
      </c>
      <c r="Q118" s="10">
        <f>J118/60/60/24+DATE(1970,1,1)</f>
        <v>40595.497164351851</v>
      </c>
      <c r="R118">
        <f>YEAR(Q118)</f>
        <v>2011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8284</v>
      </c>
      <c r="O119" t="s">
        <v>8286</v>
      </c>
      <c r="P119" s="10">
        <f>I119/60/60/24+DATE(1970,1,1)</f>
        <v>40338.791666666664</v>
      </c>
      <c r="Q119" s="10">
        <f>J119/60/60/24+DATE(1970,1,1)</f>
        <v>40248.834999999999</v>
      </c>
      <c r="R119">
        <f>YEAR(Q119)</f>
        <v>2010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8284</v>
      </c>
      <c r="O120" t="s">
        <v>8286</v>
      </c>
      <c r="P120" s="10">
        <f>I120/60/60/24+DATE(1970,1,1)</f>
        <v>40753.053657407407</v>
      </c>
      <c r="Q120" s="10">
        <f>J120/60/60/24+DATE(1970,1,1)</f>
        <v>40723.053657407407</v>
      </c>
      <c r="R120">
        <f>YEAR(Q120)</f>
        <v>2011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8284</v>
      </c>
      <c r="O121" t="s">
        <v>8286</v>
      </c>
      <c r="P121" s="10">
        <f>I121/60/60/24+DATE(1970,1,1)</f>
        <v>40768.958333333336</v>
      </c>
      <c r="Q121" s="10">
        <f>J121/60/60/24+DATE(1970,1,1)</f>
        <v>40739.069282407407</v>
      </c>
      <c r="R121">
        <f>YEAR(Q121)</f>
        <v>2011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8284</v>
      </c>
      <c r="O122" t="s">
        <v>8287</v>
      </c>
      <c r="P122" s="10">
        <f>I122/60/60/24+DATE(1970,1,1)</f>
        <v>42646.049849537041</v>
      </c>
      <c r="Q122" s="10">
        <f>J122/60/60/24+DATE(1970,1,1)</f>
        <v>42616.049849537041</v>
      </c>
      <c r="R122">
        <f>YEAR(Q122)</f>
        <v>2016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8284</v>
      </c>
      <c r="O123" t="s">
        <v>8287</v>
      </c>
      <c r="P123" s="10">
        <f>I123/60/60/24+DATE(1970,1,1)</f>
        <v>42112.427777777775</v>
      </c>
      <c r="Q123" s="10">
        <f>J123/60/60/24+DATE(1970,1,1)</f>
        <v>42096.704976851848</v>
      </c>
      <c r="R123">
        <f>YEAR(Q123)</f>
        <v>2015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8284</v>
      </c>
      <c r="O124" t="s">
        <v>8287</v>
      </c>
      <c r="P124" s="10">
        <f>I124/60/60/24+DATE(1970,1,1)</f>
        <v>42653.431793981479</v>
      </c>
      <c r="Q124" s="10">
        <f>J124/60/60/24+DATE(1970,1,1)</f>
        <v>42593.431793981479</v>
      </c>
      <c r="R124">
        <f>YEAR(Q124)</f>
        <v>2016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8284</v>
      </c>
      <c r="O125" t="s">
        <v>8287</v>
      </c>
      <c r="P125" s="10">
        <f>I125/60/60/24+DATE(1970,1,1)</f>
        <v>41940.916666666664</v>
      </c>
      <c r="Q125" s="10">
        <f>J125/60/60/24+DATE(1970,1,1)</f>
        <v>41904.781990740739</v>
      </c>
      <c r="R125">
        <f>YEAR(Q125)</f>
        <v>2014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8284</v>
      </c>
      <c r="O126" t="s">
        <v>8287</v>
      </c>
      <c r="P126" s="10">
        <f>I126/60/60/24+DATE(1970,1,1)</f>
        <v>42139.928726851853</v>
      </c>
      <c r="Q126" s="10">
        <f>J126/60/60/24+DATE(1970,1,1)</f>
        <v>42114.928726851853</v>
      </c>
      <c r="R126">
        <f>YEAR(Q126)</f>
        <v>2015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8284</v>
      </c>
      <c r="O127" t="s">
        <v>8287</v>
      </c>
      <c r="P127" s="10">
        <f>I127/60/60/24+DATE(1970,1,1)</f>
        <v>42769.993981481486</v>
      </c>
      <c r="Q127" s="10">
        <f>J127/60/60/24+DATE(1970,1,1)</f>
        <v>42709.993981481486</v>
      </c>
      <c r="R127">
        <f>YEAR(Q127)</f>
        <v>2016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8284</v>
      </c>
      <c r="O128" t="s">
        <v>8287</v>
      </c>
      <c r="P128" s="10">
        <f>I128/60/60/24+DATE(1970,1,1)</f>
        <v>42166.083333333328</v>
      </c>
      <c r="Q128" s="10">
        <f>J128/60/60/24+DATE(1970,1,1)</f>
        <v>42135.589548611111</v>
      </c>
      <c r="R128">
        <f>YEAR(Q128)</f>
        <v>2015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8284</v>
      </c>
      <c r="O129" t="s">
        <v>8287</v>
      </c>
      <c r="P129" s="10">
        <f>I129/60/60/24+DATE(1970,1,1)</f>
        <v>42097.582650462966</v>
      </c>
      <c r="Q129" s="10">
        <f>J129/60/60/24+DATE(1970,1,1)</f>
        <v>42067.62431712963</v>
      </c>
      <c r="R129">
        <f>YEAR(Q129)</f>
        <v>2015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8284</v>
      </c>
      <c r="O130" t="s">
        <v>8287</v>
      </c>
      <c r="P130" s="10">
        <f>I130/60/60/24+DATE(1970,1,1)</f>
        <v>42663.22792824074</v>
      </c>
      <c r="Q130" s="10">
        <f>J130/60/60/24+DATE(1970,1,1)</f>
        <v>42628.22792824074</v>
      </c>
      <c r="R130">
        <f>YEAR(Q130)</f>
        <v>2016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8284</v>
      </c>
      <c r="O131" t="s">
        <v>8287</v>
      </c>
      <c r="P131" s="10">
        <f>I131/60/60/24+DATE(1970,1,1)</f>
        <v>41942.937303240738</v>
      </c>
      <c r="Q131" s="10">
        <f>J131/60/60/24+DATE(1970,1,1)</f>
        <v>41882.937303240738</v>
      </c>
      <c r="R131">
        <f>YEAR(Q131)</f>
        <v>2014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8284</v>
      </c>
      <c r="O132" t="s">
        <v>8287</v>
      </c>
      <c r="P132" s="10">
        <f>I132/60/60/24+DATE(1970,1,1)</f>
        <v>41806.844444444447</v>
      </c>
      <c r="Q132" s="10">
        <f>J132/60/60/24+DATE(1970,1,1)</f>
        <v>41778.915416666663</v>
      </c>
      <c r="R132">
        <f>YEAR(Q132)</f>
        <v>2014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8284</v>
      </c>
      <c r="O133" t="s">
        <v>8287</v>
      </c>
      <c r="P133" s="10">
        <f>I133/60/60/24+DATE(1970,1,1)</f>
        <v>42557</v>
      </c>
      <c r="Q133" s="10">
        <f>J133/60/60/24+DATE(1970,1,1)</f>
        <v>42541.837511574078</v>
      </c>
      <c r="R133">
        <f>YEAR(Q133)</f>
        <v>2016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8284</v>
      </c>
      <c r="O134" t="s">
        <v>8287</v>
      </c>
      <c r="P134" s="10">
        <f>I134/60/60/24+DATE(1970,1,1)</f>
        <v>41950.854247685187</v>
      </c>
      <c r="Q134" s="10">
        <f>J134/60/60/24+DATE(1970,1,1)</f>
        <v>41905.812581018516</v>
      </c>
      <c r="R134">
        <f>YEAR(Q134)</f>
        <v>2014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8284</v>
      </c>
      <c r="O135" t="s">
        <v>8287</v>
      </c>
      <c r="P135" s="10">
        <f>I135/60/60/24+DATE(1970,1,1)</f>
        <v>42521.729861111111</v>
      </c>
      <c r="Q135" s="10">
        <f>J135/60/60/24+DATE(1970,1,1)</f>
        <v>42491.80768518518</v>
      </c>
      <c r="R135">
        <f>YEAR(Q135)</f>
        <v>2016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8284</v>
      </c>
      <c r="O136" t="s">
        <v>8287</v>
      </c>
      <c r="P136" s="10">
        <f>I136/60/60/24+DATE(1970,1,1)</f>
        <v>42251.708333333328</v>
      </c>
      <c r="Q136" s="10">
        <f>J136/60/60/24+DATE(1970,1,1)</f>
        <v>42221.909930555557</v>
      </c>
      <c r="R136">
        <f>YEAR(Q136)</f>
        <v>2015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8284</v>
      </c>
      <c r="O137" t="s">
        <v>8287</v>
      </c>
      <c r="P137" s="10">
        <f>I137/60/60/24+DATE(1970,1,1)</f>
        <v>41821.791666666664</v>
      </c>
      <c r="Q137" s="10">
        <f>J137/60/60/24+DATE(1970,1,1)</f>
        <v>41788.381909722222</v>
      </c>
      <c r="R137">
        <f>YEAR(Q137)</f>
        <v>2014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8284</v>
      </c>
      <c r="O138" t="s">
        <v>8287</v>
      </c>
      <c r="P138" s="10">
        <f>I138/60/60/24+DATE(1970,1,1)</f>
        <v>42140.427777777775</v>
      </c>
      <c r="Q138" s="10">
        <f>J138/60/60/24+DATE(1970,1,1)</f>
        <v>42096.410115740742</v>
      </c>
      <c r="R138">
        <f>YEAR(Q138)</f>
        <v>2015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8284</v>
      </c>
      <c r="O139" t="s">
        <v>8287</v>
      </c>
      <c r="P139" s="10">
        <f>I139/60/60/24+DATE(1970,1,1)</f>
        <v>42289.573993055557</v>
      </c>
      <c r="Q139" s="10">
        <f>J139/60/60/24+DATE(1970,1,1)</f>
        <v>42239.573993055557</v>
      </c>
      <c r="R139">
        <f>YEAR(Q139)</f>
        <v>2015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8284</v>
      </c>
      <c r="O140" t="s">
        <v>8287</v>
      </c>
      <c r="P140" s="10">
        <f>I140/60/60/24+DATE(1970,1,1)</f>
        <v>42217.207638888889</v>
      </c>
      <c r="Q140" s="10">
        <f>J140/60/60/24+DATE(1970,1,1)</f>
        <v>42186.257418981477</v>
      </c>
      <c r="R140">
        <f>YEAR(Q140)</f>
        <v>2015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8284</v>
      </c>
      <c r="O141" t="s">
        <v>8287</v>
      </c>
      <c r="P141" s="10">
        <f>I141/60/60/24+DATE(1970,1,1)</f>
        <v>42197.920972222222</v>
      </c>
      <c r="Q141" s="10">
        <f>J141/60/60/24+DATE(1970,1,1)</f>
        <v>42187.920972222222</v>
      </c>
      <c r="R141">
        <f>YEAR(Q141)</f>
        <v>2015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8284</v>
      </c>
      <c r="O142" t="s">
        <v>8287</v>
      </c>
      <c r="P142" s="10">
        <f>I142/60/60/24+DATE(1970,1,1)</f>
        <v>42083.15662037037</v>
      </c>
      <c r="Q142" s="10">
        <f>J142/60/60/24+DATE(1970,1,1)</f>
        <v>42053.198287037041</v>
      </c>
      <c r="R142">
        <f>YEAR(Q142)</f>
        <v>2015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8284</v>
      </c>
      <c r="O143" t="s">
        <v>8287</v>
      </c>
      <c r="P143" s="10">
        <f>I143/60/60/24+DATE(1970,1,1)</f>
        <v>42155.153043981481</v>
      </c>
      <c r="Q143" s="10">
        <f>J143/60/60/24+DATE(1970,1,1)</f>
        <v>42110.153043981481</v>
      </c>
      <c r="R143">
        <f>YEAR(Q143)</f>
        <v>2015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8284</v>
      </c>
      <c r="O144" t="s">
        <v>8287</v>
      </c>
      <c r="P144" s="10">
        <f>I144/60/60/24+DATE(1970,1,1)</f>
        <v>41959.934930555552</v>
      </c>
      <c r="Q144" s="10">
        <f>J144/60/60/24+DATE(1970,1,1)</f>
        <v>41938.893263888887</v>
      </c>
      <c r="R144">
        <f>YEAR(Q144)</f>
        <v>2014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8284</v>
      </c>
      <c r="O145" t="s">
        <v>8287</v>
      </c>
      <c r="P145" s="10">
        <f>I145/60/60/24+DATE(1970,1,1)</f>
        <v>42616.246527777781</v>
      </c>
      <c r="Q145" s="10">
        <f>J145/60/60/24+DATE(1970,1,1)</f>
        <v>42559.064143518524</v>
      </c>
      <c r="R145">
        <f>YEAR(Q145)</f>
        <v>2016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8284</v>
      </c>
      <c r="O146" t="s">
        <v>8287</v>
      </c>
      <c r="P146" s="10">
        <f>I146/60/60/24+DATE(1970,1,1)</f>
        <v>42107.72074074074</v>
      </c>
      <c r="Q146" s="10">
        <f>J146/60/60/24+DATE(1970,1,1)</f>
        <v>42047.762407407412</v>
      </c>
      <c r="R146">
        <f>YEAR(Q146)</f>
        <v>2015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8284</v>
      </c>
      <c r="O147" t="s">
        <v>8287</v>
      </c>
      <c r="P147" s="10">
        <f>I147/60/60/24+DATE(1970,1,1)</f>
        <v>42227.542268518519</v>
      </c>
      <c r="Q147" s="10">
        <f>J147/60/60/24+DATE(1970,1,1)</f>
        <v>42200.542268518519</v>
      </c>
      <c r="R147">
        <f>YEAR(Q147)</f>
        <v>2015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8284</v>
      </c>
      <c r="O148" t="s">
        <v>8287</v>
      </c>
      <c r="P148" s="10">
        <f>I148/60/60/24+DATE(1970,1,1)</f>
        <v>42753.016180555554</v>
      </c>
      <c r="Q148" s="10">
        <f>J148/60/60/24+DATE(1970,1,1)</f>
        <v>42693.016180555554</v>
      </c>
      <c r="R148">
        <f>YEAR(Q148)</f>
        <v>2016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8284</v>
      </c>
      <c r="O149" t="s">
        <v>8287</v>
      </c>
      <c r="P149" s="10">
        <f>I149/60/60/24+DATE(1970,1,1)</f>
        <v>42012.762499999997</v>
      </c>
      <c r="Q149" s="10">
        <f>J149/60/60/24+DATE(1970,1,1)</f>
        <v>41969.767824074079</v>
      </c>
      <c r="R149">
        <f>YEAR(Q149)</f>
        <v>2014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8284</v>
      </c>
      <c r="O150" t="s">
        <v>8287</v>
      </c>
      <c r="P150" s="10">
        <f>I150/60/60/24+DATE(1970,1,1)</f>
        <v>42427.281666666662</v>
      </c>
      <c r="Q150" s="10">
        <f>J150/60/60/24+DATE(1970,1,1)</f>
        <v>42397.281666666662</v>
      </c>
      <c r="R150">
        <f>YEAR(Q150)</f>
        <v>2016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8284</v>
      </c>
      <c r="O151" t="s">
        <v>8287</v>
      </c>
      <c r="P151" s="10">
        <f>I151/60/60/24+DATE(1970,1,1)</f>
        <v>41998.333333333328</v>
      </c>
      <c r="Q151" s="10">
        <f>J151/60/60/24+DATE(1970,1,1)</f>
        <v>41968.172106481477</v>
      </c>
      <c r="R151">
        <f>YEAR(Q151)</f>
        <v>2014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8284</v>
      </c>
      <c r="O152" t="s">
        <v>8287</v>
      </c>
      <c r="P152" s="10">
        <f>I152/60/60/24+DATE(1970,1,1)</f>
        <v>42150.161828703705</v>
      </c>
      <c r="Q152" s="10">
        <f>J152/60/60/24+DATE(1970,1,1)</f>
        <v>42090.161828703705</v>
      </c>
      <c r="R152">
        <f>YEAR(Q152)</f>
        <v>2015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8284</v>
      </c>
      <c r="O153" t="s">
        <v>8287</v>
      </c>
      <c r="P153" s="10">
        <f>I153/60/60/24+DATE(1970,1,1)</f>
        <v>42173.550821759258</v>
      </c>
      <c r="Q153" s="10">
        <f>J153/60/60/24+DATE(1970,1,1)</f>
        <v>42113.550821759258</v>
      </c>
      <c r="R153">
        <f>YEAR(Q153)</f>
        <v>2015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8284</v>
      </c>
      <c r="O154" t="s">
        <v>8287</v>
      </c>
      <c r="P154" s="10">
        <f>I154/60/60/24+DATE(1970,1,1)</f>
        <v>41905.077546296299</v>
      </c>
      <c r="Q154" s="10">
        <f>J154/60/60/24+DATE(1970,1,1)</f>
        <v>41875.077546296299</v>
      </c>
      <c r="R154">
        <f>YEAR(Q154)</f>
        <v>2014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8284</v>
      </c>
      <c r="O155" t="s">
        <v>8287</v>
      </c>
      <c r="P155" s="10">
        <f>I155/60/60/24+DATE(1970,1,1)</f>
        <v>41975.627824074079</v>
      </c>
      <c r="Q155" s="10">
        <f>J155/60/60/24+DATE(1970,1,1)</f>
        <v>41933.586157407408</v>
      </c>
      <c r="R155">
        <f>YEAR(Q155)</f>
        <v>2014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8284</v>
      </c>
      <c r="O156" t="s">
        <v>8287</v>
      </c>
      <c r="P156" s="10">
        <f>I156/60/60/24+DATE(1970,1,1)</f>
        <v>42158.547395833331</v>
      </c>
      <c r="Q156" s="10">
        <f>J156/60/60/24+DATE(1970,1,1)</f>
        <v>42115.547395833331</v>
      </c>
      <c r="R156">
        <f>YEAR(Q156)</f>
        <v>2015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8284</v>
      </c>
      <c r="O157" t="s">
        <v>8287</v>
      </c>
      <c r="P157" s="10">
        <f>I157/60/60/24+DATE(1970,1,1)</f>
        <v>42208.559432870374</v>
      </c>
      <c r="Q157" s="10">
        <f>J157/60/60/24+DATE(1970,1,1)</f>
        <v>42168.559432870374</v>
      </c>
      <c r="R157">
        <f>YEAR(Q157)</f>
        <v>2015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8284</v>
      </c>
      <c r="O158" t="s">
        <v>8287</v>
      </c>
      <c r="P158" s="10">
        <f>I158/60/60/24+DATE(1970,1,1)</f>
        <v>41854.124953703707</v>
      </c>
      <c r="Q158" s="10">
        <f>J158/60/60/24+DATE(1970,1,1)</f>
        <v>41794.124953703707</v>
      </c>
      <c r="R158">
        <f>YEAR(Q158)</f>
        <v>2014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8284</v>
      </c>
      <c r="O159" t="s">
        <v>8287</v>
      </c>
      <c r="P159" s="10">
        <f>I159/60/60/24+DATE(1970,1,1)</f>
        <v>42426.911712962959</v>
      </c>
      <c r="Q159" s="10">
        <f>J159/60/60/24+DATE(1970,1,1)</f>
        <v>42396.911712962959</v>
      </c>
      <c r="R159">
        <f>YEAR(Q159)</f>
        <v>2016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8284</v>
      </c>
      <c r="O160" t="s">
        <v>8287</v>
      </c>
      <c r="P160" s="10">
        <f>I160/60/60/24+DATE(1970,1,1)</f>
        <v>41934.07671296296</v>
      </c>
      <c r="Q160" s="10">
        <f>J160/60/60/24+DATE(1970,1,1)</f>
        <v>41904.07671296296</v>
      </c>
      <c r="R160">
        <f>YEAR(Q160)</f>
        <v>2014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8284</v>
      </c>
      <c r="O161" t="s">
        <v>8287</v>
      </c>
      <c r="P161" s="10">
        <f>I161/60/60/24+DATE(1970,1,1)</f>
        <v>42554.434548611112</v>
      </c>
      <c r="Q161" s="10">
        <f>J161/60/60/24+DATE(1970,1,1)</f>
        <v>42514.434548611112</v>
      </c>
      <c r="R161">
        <f>YEAR(Q161)</f>
        <v>2016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8284</v>
      </c>
      <c r="O162" t="s">
        <v>8288</v>
      </c>
      <c r="P162" s="10">
        <f>I162/60/60/24+DATE(1970,1,1)</f>
        <v>42231.913090277783</v>
      </c>
      <c r="Q162" s="10">
        <f>J162/60/60/24+DATE(1970,1,1)</f>
        <v>42171.913090277783</v>
      </c>
      <c r="R162">
        <f>YEAR(Q162)</f>
        <v>2015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8284</v>
      </c>
      <c r="O163" t="s">
        <v>8288</v>
      </c>
      <c r="P163" s="10">
        <f>I163/60/60/24+DATE(1970,1,1)</f>
        <v>41822.687442129631</v>
      </c>
      <c r="Q163" s="10">
        <f>J163/60/60/24+DATE(1970,1,1)</f>
        <v>41792.687442129631</v>
      </c>
      <c r="R163">
        <f>YEAR(Q163)</f>
        <v>2014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8284</v>
      </c>
      <c r="O164" t="s">
        <v>8288</v>
      </c>
      <c r="P164" s="10">
        <f>I164/60/60/24+DATE(1970,1,1)</f>
        <v>41867.987500000003</v>
      </c>
      <c r="Q164" s="10">
        <f>J164/60/60/24+DATE(1970,1,1)</f>
        <v>41835.126805555556</v>
      </c>
      <c r="R164">
        <f>YEAR(Q164)</f>
        <v>2014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8284</v>
      </c>
      <c r="O165" t="s">
        <v>8288</v>
      </c>
      <c r="P165" s="10">
        <f>I165/60/60/24+DATE(1970,1,1)</f>
        <v>42278</v>
      </c>
      <c r="Q165" s="10">
        <f>J165/60/60/24+DATE(1970,1,1)</f>
        <v>42243.961273148147</v>
      </c>
      <c r="R165">
        <f>YEAR(Q165)</f>
        <v>2015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8284</v>
      </c>
      <c r="O166" t="s">
        <v>8288</v>
      </c>
      <c r="P166" s="10">
        <f>I166/60/60/24+DATE(1970,1,1)</f>
        <v>41901.762743055559</v>
      </c>
      <c r="Q166" s="10">
        <f>J166/60/60/24+DATE(1970,1,1)</f>
        <v>41841.762743055559</v>
      </c>
      <c r="R166">
        <f>YEAR(Q166)</f>
        <v>2014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8284</v>
      </c>
      <c r="O167" t="s">
        <v>8288</v>
      </c>
      <c r="P167" s="10">
        <f>I167/60/60/24+DATE(1970,1,1)</f>
        <v>42381.658842592587</v>
      </c>
      <c r="Q167" s="10">
        <f>J167/60/60/24+DATE(1970,1,1)</f>
        <v>42351.658842592587</v>
      </c>
      <c r="R167">
        <f>YEAR(Q167)</f>
        <v>2015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8284</v>
      </c>
      <c r="O168" t="s">
        <v>8288</v>
      </c>
      <c r="P168" s="10">
        <f>I168/60/60/24+DATE(1970,1,1)</f>
        <v>42751.075949074075</v>
      </c>
      <c r="Q168" s="10">
        <f>J168/60/60/24+DATE(1970,1,1)</f>
        <v>42721.075949074075</v>
      </c>
      <c r="R168">
        <f>YEAR(Q168)</f>
        <v>2016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8284</v>
      </c>
      <c r="O169" t="s">
        <v>8288</v>
      </c>
      <c r="P169" s="10">
        <f>I169/60/60/24+DATE(1970,1,1)</f>
        <v>42220.927488425921</v>
      </c>
      <c r="Q169" s="10">
        <f>J169/60/60/24+DATE(1970,1,1)</f>
        <v>42160.927488425921</v>
      </c>
      <c r="R169">
        <f>YEAR(Q169)</f>
        <v>2015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8284</v>
      </c>
      <c r="O170" t="s">
        <v>8288</v>
      </c>
      <c r="P170" s="10">
        <f>I170/60/60/24+DATE(1970,1,1)</f>
        <v>42082.793634259258</v>
      </c>
      <c r="Q170" s="10">
        <f>J170/60/60/24+DATE(1970,1,1)</f>
        <v>42052.83530092593</v>
      </c>
      <c r="R170">
        <f>YEAR(Q170)</f>
        <v>2015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8284</v>
      </c>
      <c r="O171" t="s">
        <v>8288</v>
      </c>
      <c r="P171" s="10">
        <f>I171/60/60/24+DATE(1970,1,1)</f>
        <v>41930.505312499998</v>
      </c>
      <c r="Q171" s="10">
        <f>J171/60/60/24+DATE(1970,1,1)</f>
        <v>41900.505312499998</v>
      </c>
      <c r="R171">
        <f>YEAR(Q171)</f>
        <v>2014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8284</v>
      </c>
      <c r="O172" t="s">
        <v>8288</v>
      </c>
      <c r="P172" s="10">
        <f>I172/60/60/24+DATE(1970,1,1)</f>
        <v>42246.227777777778</v>
      </c>
      <c r="Q172" s="10">
        <f>J172/60/60/24+DATE(1970,1,1)</f>
        <v>42216.977812500001</v>
      </c>
      <c r="R172">
        <f>YEAR(Q172)</f>
        <v>2015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8284</v>
      </c>
      <c r="O173" t="s">
        <v>8288</v>
      </c>
      <c r="P173" s="10">
        <f>I173/60/60/24+DATE(1970,1,1)</f>
        <v>42594.180717592593</v>
      </c>
      <c r="Q173" s="10">
        <f>J173/60/60/24+DATE(1970,1,1)</f>
        <v>42534.180717592593</v>
      </c>
      <c r="R173">
        <f>YEAR(Q173)</f>
        <v>2016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8284</v>
      </c>
      <c r="O174" t="s">
        <v>8288</v>
      </c>
      <c r="P174" s="10">
        <f>I174/60/60/24+DATE(1970,1,1)</f>
        <v>42082.353275462956</v>
      </c>
      <c r="Q174" s="10">
        <f>J174/60/60/24+DATE(1970,1,1)</f>
        <v>42047.394942129627</v>
      </c>
      <c r="R174">
        <f>YEAR(Q174)</f>
        <v>2015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8284</v>
      </c>
      <c r="O175" t="s">
        <v>8288</v>
      </c>
      <c r="P175" s="10">
        <f>I175/60/60/24+DATE(1970,1,1)</f>
        <v>42063.573009259257</v>
      </c>
      <c r="Q175" s="10">
        <f>J175/60/60/24+DATE(1970,1,1)</f>
        <v>42033.573009259257</v>
      </c>
      <c r="R175">
        <f>YEAR(Q175)</f>
        <v>2015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8284</v>
      </c>
      <c r="O176" t="s">
        <v>8288</v>
      </c>
      <c r="P176" s="10">
        <f>I176/60/60/24+DATE(1970,1,1)</f>
        <v>42132.758981481486</v>
      </c>
      <c r="Q176" s="10">
        <f>J176/60/60/24+DATE(1970,1,1)</f>
        <v>42072.758981481486</v>
      </c>
      <c r="R176">
        <f>YEAR(Q176)</f>
        <v>2015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8284</v>
      </c>
      <c r="O177" t="s">
        <v>8288</v>
      </c>
      <c r="P177" s="10">
        <f>I177/60/60/24+DATE(1970,1,1)</f>
        <v>41880.777905092589</v>
      </c>
      <c r="Q177" s="10">
        <f>J177/60/60/24+DATE(1970,1,1)</f>
        <v>41855.777905092589</v>
      </c>
      <c r="R177">
        <f>YEAR(Q177)</f>
        <v>2014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8284</v>
      </c>
      <c r="O178" t="s">
        <v>8288</v>
      </c>
      <c r="P178" s="10">
        <f>I178/60/60/24+DATE(1970,1,1)</f>
        <v>42221.824062500003</v>
      </c>
      <c r="Q178" s="10">
        <f>J178/60/60/24+DATE(1970,1,1)</f>
        <v>42191.824062500003</v>
      </c>
      <c r="R178">
        <f>YEAR(Q178)</f>
        <v>2015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8284</v>
      </c>
      <c r="O179" t="s">
        <v>8288</v>
      </c>
      <c r="P179" s="10">
        <f>I179/60/60/24+DATE(1970,1,1)</f>
        <v>42087.00608796296</v>
      </c>
      <c r="Q179" s="10">
        <f>J179/60/60/24+DATE(1970,1,1)</f>
        <v>42070.047754629632</v>
      </c>
      <c r="R179">
        <f>YEAR(Q179)</f>
        <v>2015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8284</v>
      </c>
      <c r="O180" t="s">
        <v>8288</v>
      </c>
      <c r="P180" s="10">
        <f>I180/60/60/24+DATE(1970,1,1)</f>
        <v>42334.997048611112</v>
      </c>
      <c r="Q180" s="10">
        <f>J180/60/60/24+DATE(1970,1,1)</f>
        <v>42304.955381944441</v>
      </c>
      <c r="R180">
        <f>YEAR(Q180)</f>
        <v>2015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8284</v>
      </c>
      <c r="O181" t="s">
        <v>8288</v>
      </c>
      <c r="P181" s="10">
        <f>I181/60/60/24+DATE(1970,1,1)</f>
        <v>42433.080497685187</v>
      </c>
      <c r="Q181" s="10">
        <f>J181/60/60/24+DATE(1970,1,1)</f>
        <v>42403.080497685187</v>
      </c>
      <c r="R181">
        <f>YEAR(Q181)</f>
        <v>2016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8284</v>
      </c>
      <c r="O182" t="s">
        <v>8288</v>
      </c>
      <c r="P182" s="10">
        <f>I182/60/60/24+DATE(1970,1,1)</f>
        <v>42107.791666666672</v>
      </c>
      <c r="Q182" s="10">
        <f>J182/60/60/24+DATE(1970,1,1)</f>
        <v>42067.991238425922</v>
      </c>
      <c r="R182">
        <f>YEAR(Q182)</f>
        <v>2015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8284</v>
      </c>
      <c r="O183" t="s">
        <v>8288</v>
      </c>
      <c r="P183" s="10">
        <f>I183/60/60/24+DATE(1970,1,1)</f>
        <v>42177.741840277777</v>
      </c>
      <c r="Q183" s="10">
        <f>J183/60/60/24+DATE(1970,1,1)</f>
        <v>42147.741840277777</v>
      </c>
      <c r="R183">
        <f>YEAR(Q183)</f>
        <v>2015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8284</v>
      </c>
      <c r="O184" t="s">
        <v>8288</v>
      </c>
      <c r="P184" s="10">
        <f>I184/60/60/24+DATE(1970,1,1)</f>
        <v>42742.011944444443</v>
      </c>
      <c r="Q184" s="10">
        <f>J184/60/60/24+DATE(1970,1,1)</f>
        <v>42712.011944444443</v>
      </c>
      <c r="R184">
        <f>YEAR(Q184)</f>
        <v>2016</v>
      </c>
    </row>
    <row r="185" spans="1:18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8284</v>
      </c>
      <c r="O185" t="s">
        <v>8288</v>
      </c>
      <c r="P185" s="10">
        <f>I185/60/60/24+DATE(1970,1,1)</f>
        <v>41969.851967592593</v>
      </c>
      <c r="Q185" s="10">
        <f>J185/60/60/24+DATE(1970,1,1)</f>
        <v>41939.810300925928</v>
      </c>
      <c r="R185">
        <f>YEAR(Q185)</f>
        <v>2014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8284</v>
      </c>
      <c r="O186" t="s">
        <v>8288</v>
      </c>
      <c r="P186" s="10">
        <f>I186/60/60/24+DATE(1970,1,1)</f>
        <v>41883.165972222225</v>
      </c>
      <c r="Q186" s="10">
        <f>J186/60/60/24+DATE(1970,1,1)</f>
        <v>41825.791226851856</v>
      </c>
      <c r="R186">
        <f>YEAR(Q186)</f>
        <v>2014</v>
      </c>
    </row>
    <row r="187" spans="1:18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8284</v>
      </c>
      <c r="O187" t="s">
        <v>8288</v>
      </c>
      <c r="P187" s="10">
        <f>I187/60/60/24+DATE(1970,1,1)</f>
        <v>42600.91133101852</v>
      </c>
      <c r="Q187" s="10">
        <f>J187/60/60/24+DATE(1970,1,1)</f>
        <v>42570.91133101852</v>
      </c>
      <c r="R187">
        <f>YEAR(Q187)</f>
        <v>2016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8284</v>
      </c>
      <c r="O188" t="s">
        <v>8288</v>
      </c>
      <c r="P188" s="10">
        <f>I188/60/60/24+DATE(1970,1,1)</f>
        <v>42797.833333333328</v>
      </c>
      <c r="Q188" s="10">
        <f>J188/60/60/24+DATE(1970,1,1)</f>
        <v>42767.812893518523</v>
      </c>
      <c r="R188">
        <f>YEAR(Q188)</f>
        <v>2017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8284</v>
      </c>
      <c r="O189" t="s">
        <v>8288</v>
      </c>
      <c r="P189" s="10">
        <f>I189/60/60/24+DATE(1970,1,1)</f>
        <v>42206.290972222225</v>
      </c>
      <c r="Q189" s="10">
        <f>J189/60/60/24+DATE(1970,1,1)</f>
        <v>42182.234456018516</v>
      </c>
      <c r="R189">
        <f>YEAR(Q189)</f>
        <v>2015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8284</v>
      </c>
      <c r="O190" t="s">
        <v>8288</v>
      </c>
      <c r="P190" s="10">
        <f>I190/60/60/24+DATE(1970,1,1)</f>
        <v>41887.18304398148</v>
      </c>
      <c r="Q190" s="10">
        <f>J190/60/60/24+DATE(1970,1,1)</f>
        <v>41857.18304398148</v>
      </c>
      <c r="R190">
        <f>YEAR(Q190)</f>
        <v>2014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8284</v>
      </c>
      <c r="O191" t="s">
        <v>8288</v>
      </c>
      <c r="P191" s="10">
        <f>I191/60/60/24+DATE(1970,1,1)</f>
        <v>42616.690706018519</v>
      </c>
      <c r="Q191" s="10">
        <f>J191/60/60/24+DATE(1970,1,1)</f>
        <v>42556.690706018519</v>
      </c>
      <c r="R191">
        <f>YEAR(Q191)</f>
        <v>2016</v>
      </c>
    </row>
    <row r="192" spans="1:18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8284</v>
      </c>
      <c r="O192" t="s">
        <v>8288</v>
      </c>
      <c r="P192" s="10">
        <f>I192/60/60/24+DATE(1970,1,1)</f>
        <v>42537.650995370372</v>
      </c>
      <c r="Q192" s="10">
        <f>J192/60/60/24+DATE(1970,1,1)</f>
        <v>42527.650995370372</v>
      </c>
      <c r="R192">
        <f>YEAR(Q192)</f>
        <v>2016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8284</v>
      </c>
      <c r="O193" t="s">
        <v>8288</v>
      </c>
      <c r="P193" s="10">
        <f>I193/60/60/24+DATE(1970,1,1)</f>
        <v>42279.441412037035</v>
      </c>
      <c r="Q193" s="10">
        <f>J193/60/60/24+DATE(1970,1,1)</f>
        <v>42239.441412037035</v>
      </c>
      <c r="R193">
        <f>YEAR(Q193)</f>
        <v>2015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8284</v>
      </c>
      <c r="O194" t="s">
        <v>8288</v>
      </c>
      <c r="P194" s="10">
        <f>I194/60/60/24+DATE(1970,1,1)</f>
        <v>41929.792037037041</v>
      </c>
      <c r="Q194" s="10">
        <f>J194/60/60/24+DATE(1970,1,1)</f>
        <v>41899.792037037041</v>
      </c>
      <c r="R194">
        <f>YEAR(Q194)</f>
        <v>2014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8284</v>
      </c>
      <c r="O195" t="s">
        <v>8288</v>
      </c>
      <c r="P195" s="10">
        <f>I195/60/60/24+DATE(1970,1,1)</f>
        <v>41971.976458333331</v>
      </c>
      <c r="Q195" s="10">
        <f>J195/60/60/24+DATE(1970,1,1)</f>
        <v>41911.934791666667</v>
      </c>
      <c r="R195">
        <f>YEAR(Q195)</f>
        <v>2014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8284</v>
      </c>
      <c r="O196" t="s">
        <v>8288</v>
      </c>
      <c r="P196" s="10">
        <f>I196/60/60/24+DATE(1970,1,1)</f>
        <v>42435.996886574074</v>
      </c>
      <c r="Q196" s="10">
        <f>J196/60/60/24+DATE(1970,1,1)</f>
        <v>42375.996886574074</v>
      </c>
      <c r="R196">
        <f>YEAR(Q196)</f>
        <v>2016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8284</v>
      </c>
      <c r="O197" t="s">
        <v>8288</v>
      </c>
      <c r="P197" s="10">
        <f>I197/60/60/24+DATE(1970,1,1)</f>
        <v>42195.67050925926</v>
      </c>
      <c r="Q197" s="10">
        <f>J197/60/60/24+DATE(1970,1,1)</f>
        <v>42135.67050925926</v>
      </c>
      <c r="R197">
        <f>YEAR(Q197)</f>
        <v>2015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8284</v>
      </c>
      <c r="O198" t="s">
        <v>8288</v>
      </c>
      <c r="P198" s="10">
        <f>I198/60/60/24+DATE(1970,1,1)</f>
        <v>42287.875</v>
      </c>
      <c r="Q198" s="10">
        <f>J198/60/60/24+DATE(1970,1,1)</f>
        <v>42259.542800925927</v>
      </c>
      <c r="R198">
        <f>YEAR(Q198)</f>
        <v>2015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8284</v>
      </c>
      <c r="O199" t="s">
        <v>8288</v>
      </c>
      <c r="P199" s="10">
        <f>I199/60/60/24+DATE(1970,1,1)</f>
        <v>42783.875</v>
      </c>
      <c r="Q199" s="10">
        <f>J199/60/60/24+DATE(1970,1,1)</f>
        <v>42741.848379629635</v>
      </c>
      <c r="R199">
        <f>YEAR(Q199)</f>
        <v>2017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8284</v>
      </c>
      <c r="O200" t="s">
        <v>8288</v>
      </c>
      <c r="P200" s="10">
        <f>I200/60/60/24+DATE(1970,1,1)</f>
        <v>41917.383356481485</v>
      </c>
      <c r="Q200" s="10">
        <f>J200/60/60/24+DATE(1970,1,1)</f>
        <v>41887.383356481485</v>
      </c>
      <c r="R200">
        <f>YEAR(Q200)</f>
        <v>2014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8284</v>
      </c>
      <c r="O201" t="s">
        <v>8288</v>
      </c>
      <c r="P201" s="10">
        <f>I201/60/60/24+DATE(1970,1,1)</f>
        <v>42614.123865740738</v>
      </c>
      <c r="Q201" s="10">
        <f>J201/60/60/24+DATE(1970,1,1)</f>
        <v>42584.123865740738</v>
      </c>
      <c r="R201">
        <f>YEAR(Q201)</f>
        <v>2016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8284</v>
      </c>
      <c r="O202" t="s">
        <v>8288</v>
      </c>
      <c r="P202" s="10">
        <f>I202/60/60/24+DATE(1970,1,1)</f>
        <v>41897.083368055559</v>
      </c>
      <c r="Q202" s="10">
        <f>J202/60/60/24+DATE(1970,1,1)</f>
        <v>41867.083368055559</v>
      </c>
      <c r="R202">
        <f>YEAR(Q202)</f>
        <v>2014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8284</v>
      </c>
      <c r="O203" t="s">
        <v>8288</v>
      </c>
      <c r="P203" s="10">
        <f>I203/60/60/24+DATE(1970,1,1)</f>
        <v>42043.818622685183</v>
      </c>
      <c r="Q203" s="10">
        <f>J203/60/60/24+DATE(1970,1,1)</f>
        <v>42023.818622685183</v>
      </c>
      <c r="R203">
        <f>YEAR(Q203)</f>
        <v>2015</v>
      </c>
    </row>
    <row r="204" spans="1:18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8284</v>
      </c>
      <c r="O204" t="s">
        <v>8288</v>
      </c>
      <c r="P204" s="10">
        <f>I204/60/60/24+DATE(1970,1,1)</f>
        <v>42285.874305555553</v>
      </c>
      <c r="Q204" s="10">
        <f>J204/60/60/24+DATE(1970,1,1)</f>
        <v>42255.927824074075</v>
      </c>
      <c r="R204">
        <f>YEAR(Q204)</f>
        <v>2015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8284</v>
      </c>
      <c r="O205" t="s">
        <v>8288</v>
      </c>
      <c r="P205" s="10">
        <f>I205/60/60/24+DATE(1970,1,1)</f>
        <v>42033.847962962958</v>
      </c>
      <c r="Q205" s="10">
        <f>J205/60/60/24+DATE(1970,1,1)</f>
        <v>41973.847962962958</v>
      </c>
      <c r="R205">
        <f>YEAR(Q205)</f>
        <v>2014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8284</v>
      </c>
      <c r="O206" t="s">
        <v>8288</v>
      </c>
      <c r="P206" s="10">
        <f>I206/60/60/24+DATE(1970,1,1)</f>
        <v>42586.583368055552</v>
      </c>
      <c r="Q206" s="10">
        <f>J206/60/60/24+DATE(1970,1,1)</f>
        <v>42556.583368055552</v>
      </c>
      <c r="R206">
        <f>YEAR(Q206)</f>
        <v>2016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8284</v>
      </c>
      <c r="O207" t="s">
        <v>8288</v>
      </c>
      <c r="P207" s="10">
        <f>I207/60/60/24+DATE(1970,1,1)</f>
        <v>42283.632199074069</v>
      </c>
      <c r="Q207" s="10">
        <f>J207/60/60/24+DATE(1970,1,1)</f>
        <v>42248.632199074069</v>
      </c>
      <c r="R207">
        <f>YEAR(Q207)</f>
        <v>2015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8284</v>
      </c>
      <c r="O208" t="s">
        <v>8288</v>
      </c>
      <c r="P208" s="10">
        <f>I208/60/60/24+DATE(1970,1,1)</f>
        <v>42588.004432870366</v>
      </c>
      <c r="Q208" s="10">
        <f>J208/60/60/24+DATE(1970,1,1)</f>
        <v>42567.004432870366</v>
      </c>
      <c r="R208">
        <f>YEAR(Q208)</f>
        <v>2016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8284</v>
      </c>
      <c r="O209" t="s">
        <v>8288</v>
      </c>
      <c r="P209" s="10">
        <f>I209/60/60/24+DATE(1970,1,1)</f>
        <v>42008.197199074071</v>
      </c>
      <c r="Q209" s="10">
        <f>J209/60/60/24+DATE(1970,1,1)</f>
        <v>41978.197199074071</v>
      </c>
      <c r="R209">
        <f>YEAR(Q209)</f>
        <v>2014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8284</v>
      </c>
      <c r="O210" t="s">
        <v>8288</v>
      </c>
      <c r="P210" s="10">
        <f>I210/60/60/24+DATE(1970,1,1)</f>
        <v>41989.369988425926</v>
      </c>
      <c r="Q210" s="10">
        <f>J210/60/60/24+DATE(1970,1,1)</f>
        <v>41959.369988425926</v>
      </c>
      <c r="R210">
        <f>YEAR(Q210)</f>
        <v>2014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8284</v>
      </c>
      <c r="O211" t="s">
        <v>8288</v>
      </c>
      <c r="P211" s="10">
        <f>I211/60/60/24+DATE(1970,1,1)</f>
        <v>42195.922858796301</v>
      </c>
      <c r="Q211" s="10">
        <f>J211/60/60/24+DATE(1970,1,1)</f>
        <v>42165.922858796301</v>
      </c>
      <c r="R211">
        <f>YEAR(Q211)</f>
        <v>2015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8284</v>
      </c>
      <c r="O212" t="s">
        <v>8288</v>
      </c>
      <c r="P212" s="10">
        <f>I212/60/60/24+DATE(1970,1,1)</f>
        <v>42278.208333333328</v>
      </c>
      <c r="Q212" s="10">
        <f>J212/60/60/24+DATE(1970,1,1)</f>
        <v>42249.064722222218</v>
      </c>
      <c r="R212">
        <f>YEAR(Q212)</f>
        <v>2015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8284</v>
      </c>
      <c r="O213" t="s">
        <v>8288</v>
      </c>
      <c r="P213" s="10">
        <f>I213/60/60/24+DATE(1970,1,1)</f>
        <v>42266.159918981488</v>
      </c>
      <c r="Q213" s="10">
        <f>J213/60/60/24+DATE(1970,1,1)</f>
        <v>42236.159918981488</v>
      </c>
      <c r="R213">
        <f>YEAR(Q213)</f>
        <v>2015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8284</v>
      </c>
      <c r="O214" t="s">
        <v>8288</v>
      </c>
      <c r="P214" s="10">
        <f>I214/60/60/24+DATE(1970,1,1)</f>
        <v>42476.839351851857</v>
      </c>
      <c r="Q214" s="10">
        <f>J214/60/60/24+DATE(1970,1,1)</f>
        <v>42416.881018518514</v>
      </c>
      <c r="R214">
        <f>YEAR(Q214)</f>
        <v>2016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8284</v>
      </c>
      <c r="O215" t="s">
        <v>8288</v>
      </c>
      <c r="P215" s="10">
        <f>I215/60/60/24+DATE(1970,1,1)</f>
        <v>42232.587974537033</v>
      </c>
      <c r="Q215" s="10">
        <f>J215/60/60/24+DATE(1970,1,1)</f>
        <v>42202.594293981485</v>
      </c>
      <c r="R215">
        <f>YEAR(Q215)</f>
        <v>2015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8284</v>
      </c>
      <c r="O216" t="s">
        <v>8288</v>
      </c>
      <c r="P216" s="10">
        <f>I216/60/60/24+DATE(1970,1,1)</f>
        <v>42069.64061342593</v>
      </c>
      <c r="Q216" s="10">
        <f>J216/60/60/24+DATE(1970,1,1)</f>
        <v>42009.64061342593</v>
      </c>
      <c r="R216">
        <f>YEAR(Q216)</f>
        <v>2015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8284</v>
      </c>
      <c r="O217" t="s">
        <v>8288</v>
      </c>
      <c r="P217" s="10">
        <f>I217/60/60/24+DATE(1970,1,1)</f>
        <v>42417.999305555553</v>
      </c>
      <c r="Q217" s="10">
        <f>J217/60/60/24+DATE(1970,1,1)</f>
        <v>42375.230115740742</v>
      </c>
      <c r="R217">
        <f>YEAR(Q217)</f>
        <v>2016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8284</v>
      </c>
      <c r="O218" t="s">
        <v>8288</v>
      </c>
      <c r="P218" s="10">
        <f>I218/60/60/24+DATE(1970,1,1)</f>
        <v>42116.917094907403</v>
      </c>
      <c r="Q218" s="10">
        <f>J218/60/60/24+DATE(1970,1,1)</f>
        <v>42066.958761574075</v>
      </c>
      <c r="R218">
        <f>YEAR(Q218)</f>
        <v>2015</v>
      </c>
    </row>
    <row r="219" spans="1:18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8284</v>
      </c>
      <c r="O219" t="s">
        <v>8288</v>
      </c>
      <c r="P219" s="10">
        <f>I219/60/60/24+DATE(1970,1,1)</f>
        <v>42001.64061342593</v>
      </c>
      <c r="Q219" s="10">
        <f>J219/60/60/24+DATE(1970,1,1)</f>
        <v>41970.64061342593</v>
      </c>
      <c r="R219">
        <f>YEAR(Q219)</f>
        <v>2014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8284</v>
      </c>
      <c r="O220" t="s">
        <v>8288</v>
      </c>
      <c r="P220" s="10">
        <f>I220/60/60/24+DATE(1970,1,1)</f>
        <v>42139.628344907411</v>
      </c>
      <c r="Q220" s="10">
        <f>J220/60/60/24+DATE(1970,1,1)</f>
        <v>42079.628344907411</v>
      </c>
      <c r="R220">
        <f>YEAR(Q220)</f>
        <v>2015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8284</v>
      </c>
      <c r="O221" t="s">
        <v>8288</v>
      </c>
      <c r="P221" s="10">
        <f>I221/60/60/24+DATE(1970,1,1)</f>
        <v>42461.290972222225</v>
      </c>
      <c r="Q221" s="10">
        <f>J221/60/60/24+DATE(1970,1,1)</f>
        <v>42429.326678240745</v>
      </c>
      <c r="R221">
        <f>YEAR(Q221)</f>
        <v>2016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8284</v>
      </c>
      <c r="O222" t="s">
        <v>8288</v>
      </c>
      <c r="P222" s="10">
        <f>I222/60/60/24+DATE(1970,1,1)</f>
        <v>42236.837499999994</v>
      </c>
      <c r="Q222" s="10">
        <f>J222/60/60/24+DATE(1970,1,1)</f>
        <v>42195.643865740742</v>
      </c>
      <c r="R222">
        <f>YEAR(Q222)</f>
        <v>2015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8284</v>
      </c>
      <c r="O223" t="s">
        <v>8288</v>
      </c>
      <c r="P223" s="10">
        <f>I223/60/60/24+DATE(1970,1,1)</f>
        <v>42091.79587962963</v>
      </c>
      <c r="Q223" s="10">
        <f>J223/60/60/24+DATE(1970,1,1)</f>
        <v>42031.837546296301</v>
      </c>
      <c r="R223">
        <f>YEAR(Q223)</f>
        <v>2015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8284</v>
      </c>
      <c r="O224" t="s">
        <v>8288</v>
      </c>
      <c r="P224" s="10">
        <f>I224/60/60/24+DATE(1970,1,1)</f>
        <v>42090.110416666663</v>
      </c>
      <c r="Q224" s="10">
        <f>J224/60/60/24+DATE(1970,1,1)</f>
        <v>42031.769884259258</v>
      </c>
      <c r="R224">
        <f>YEAR(Q224)</f>
        <v>2015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8284</v>
      </c>
      <c r="O225" t="s">
        <v>8288</v>
      </c>
      <c r="P225" s="10">
        <f>I225/60/60/24+DATE(1970,1,1)</f>
        <v>42512.045138888891</v>
      </c>
      <c r="Q225" s="10">
        <f>J225/60/60/24+DATE(1970,1,1)</f>
        <v>42482.048032407409</v>
      </c>
      <c r="R225">
        <f>YEAR(Q225)</f>
        <v>2016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8284</v>
      </c>
      <c r="O226" t="s">
        <v>8288</v>
      </c>
      <c r="P226" s="10">
        <f>I226/60/60/24+DATE(1970,1,1)</f>
        <v>42195.235254629632</v>
      </c>
      <c r="Q226" s="10">
        <f>J226/60/60/24+DATE(1970,1,1)</f>
        <v>42135.235254629632</v>
      </c>
      <c r="R226">
        <f>YEAR(Q226)</f>
        <v>2015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8284</v>
      </c>
      <c r="O227" t="s">
        <v>8288</v>
      </c>
      <c r="P227" s="10">
        <f>I227/60/60/24+DATE(1970,1,1)</f>
        <v>42468.919606481482</v>
      </c>
      <c r="Q227" s="10">
        <f>J227/60/60/24+DATE(1970,1,1)</f>
        <v>42438.961273148147</v>
      </c>
      <c r="R227">
        <f>YEAR(Q227)</f>
        <v>2016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8284</v>
      </c>
      <c r="O228" t="s">
        <v>8288</v>
      </c>
      <c r="P228" s="10">
        <f>I228/60/60/24+DATE(1970,1,1)</f>
        <v>42155.395138888889</v>
      </c>
      <c r="Q228" s="10">
        <f>J228/60/60/24+DATE(1970,1,1)</f>
        <v>42106.666018518517</v>
      </c>
      <c r="R228">
        <f>YEAR(Q228)</f>
        <v>2015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8284</v>
      </c>
      <c r="O229" t="s">
        <v>8288</v>
      </c>
      <c r="P229" s="10">
        <f>I229/60/60/24+DATE(1970,1,1)</f>
        <v>42194.893993055557</v>
      </c>
      <c r="Q229" s="10">
        <f>J229/60/60/24+DATE(1970,1,1)</f>
        <v>42164.893993055557</v>
      </c>
      <c r="R229">
        <f>YEAR(Q229)</f>
        <v>2015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8284</v>
      </c>
      <c r="O230" t="s">
        <v>8288</v>
      </c>
      <c r="P230" s="10">
        <f>I230/60/60/24+DATE(1970,1,1)</f>
        <v>42156.686400462961</v>
      </c>
      <c r="Q230" s="10">
        <f>J230/60/60/24+DATE(1970,1,1)</f>
        <v>42096.686400462961</v>
      </c>
      <c r="R230">
        <f>YEAR(Q230)</f>
        <v>2015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8284</v>
      </c>
      <c r="O231" t="s">
        <v>8288</v>
      </c>
      <c r="P231" s="10">
        <f>I231/60/60/24+DATE(1970,1,1)</f>
        <v>42413.933993055558</v>
      </c>
      <c r="Q231" s="10">
        <f>J231/60/60/24+DATE(1970,1,1)</f>
        <v>42383.933993055558</v>
      </c>
      <c r="R231">
        <f>YEAR(Q231)</f>
        <v>2016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8284</v>
      </c>
      <c r="O232" t="s">
        <v>8288</v>
      </c>
      <c r="P232" s="10">
        <f>I232/60/60/24+DATE(1970,1,1)</f>
        <v>42159.777210648142</v>
      </c>
      <c r="Q232" s="10">
        <f>J232/60/60/24+DATE(1970,1,1)</f>
        <v>42129.777210648142</v>
      </c>
      <c r="R232">
        <f>YEAR(Q232)</f>
        <v>2015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8284</v>
      </c>
      <c r="O233" t="s">
        <v>8288</v>
      </c>
      <c r="P233" s="10">
        <f>I233/60/60/24+DATE(1970,1,1)</f>
        <v>42371.958923611113</v>
      </c>
      <c r="Q233" s="10">
        <f>J233/60/60/24+DATE(1970,1,1)</f>
        <v>42341.958923611113</v>
      </c>
      <c r="R233">
        <f>YEAR(Q233)</f>
        <v>2015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8284</v>
      </c>
      <c r="O234" t="s">
        <v>8288</v>
      </c>
      <c r="P234" s="10">
        <f>I234/60/60/24+DATE(1970,1,1)</f>
        <v>42062.82576388889</v>
      </c>
      <c r="Q234" s="10">
        <f>J234/60/60/24+DATE(1970,1,1)</f>
        <v>42032.82576388889</v>
      </c>
      <c r="R234">
        <f>YEAR(Q234)</f>
        <v>2015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8284</v>
      </c>
      <c r="O235" t="s">
        <v>8288</v>
      </c>
      <c r="P235" s="10">
        <f>I235/60/60/24+DATE(1970,1,1)</f>
        <v>42642.911712962959</v>
      </c>
      <c r="Q235" s="10">
        <f>J235/60/60/24+DATE(1970,1,1)</f>
        <v>42612.911712962959</v>
      </c>
      <c r="R235">
        <f>YEAR(Q235)</f>
        <v>2016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8284</v>
      </c>
      <c r="O236" t="s">
        <v>8288</v>
      </c>
      <c r="P236" s="10">
        <f>I236/60/60/24+DATE(1970,1,1)</f>
        <v>42176.035405092596</v>
      </c>
      <c r="Q236" s="10">
        <f>J236/60/60/24+DATE(1970,1,1)</f>
        <v>42136.035405092596</v>
      </c>
      <c r="R236">
        <f>YEAR(Q236)</f>
        <v>2015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8284</v>
      </c>
      <c r="O237" t="s">
        <v>8288</v>
      </c>
      <c r="P237" s="10">
        <f>I237/60/60/24+DATE(1970,1,1)</f>
        <v>42194.908530092594</v>
      </c>
      <c r="Q237" s="10">
        <f>J237/60/60/24+DATE(1970,1,1)</f>
        <v>42164.908530092594</v>
      </c>
      <c r="R237">
        <f>YEAR(Q237)</f>
        <v>2015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8284</v>
      </c>
      <c r="O238" t="s">
        <v>8288</v>
      </c>
      <c r="P238" s="10">
        <f>I238/60/60/24+DATE(1970,1,1)</f>
        <v>42374</v>
      </c>
      <c r="Q238" s="10">
        <f>J238/60/60/24+DATE(1970,1,1)</f>
        <v>42321.08447916666</v>
      </c>
      <c r="R238">
        <f>YEAR(Q238)</f>
        <v>2015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8284</v>
      </c>
      <c r="O239" t="s">
        <v>8288</v>
      </c>
      <c r="P239" s="10">
        <f>I239/60/60/24+DATE(1970,1,1)</f>
        <v>42437.577187499999</v>
      </c>
      <c r="Q239" s="10">
        <f>J239/60/60/24+DATE(1970,1,1)</f>
        <v>42377.577187499999</v>
      </c>
      <c r="R239">
        <f>YEAR(Q239)</f>
        <v>2016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8284</v>
      </c>
      <c r="O240" t="s">
        <v>8288</v>
      </c>
      <c r="P240" s="10">
        <f>I240/60/60/24+DATE(1970,1,1)</f>
        <v>42734.375</v>
      </c>
      <c r="Q240" s="10">
        <f>J240/60/60/24+DATE(1970,1,1)</f>
        <v>42713.962499999994</v>
      </c>
      <c r="R240">
        <f>YEAR(Q240)</f>
        <v>2016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8284</v>
      </c>
      <c r="O241" t="s">
        <v>8288</v>
      </c>
      <c r="P241" s="10">
        <f>I241/60/60/24+DATE(1970,1,1)</f>
        <v>42316.5</v>
      </c>
      <c r="Q241" s="10">
        <f>J241/60/60/24+DATE(1970,1,1)</f>
        <v>42297.110300925924</v>
      </c>
      <c r="R241">
        <f>YEAR(Q241)</f>
        <v>2015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8284</v>
      </c>
      <c r="O242" t="s">
        <v>8289</v>
      </c>
      <c r="P242" s="10">
        <f>I242/60/60/24+DATE(1970,1,1)</f>
        <v>41399.708460648151</v>
      </c>
      <c r="Q242" s="10">
        <f>J242/60/60/24+DATE(1970,1,1)</f>
        <v>41354.708460648151</v>
      </c>
      <c r="R242">
        <f>YEAR(Q242)</f>
        <v>2013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8284</v>
      </c>
      <c r="O243" t="s">
        <v>8289</v>
      </c>
      <c r="P243" s="10">
        <f>I243/60/60/24+DATE(1970,1,1)</f>
        <v>41994.697962962964</v>
      </c>
      <c r="Q243" s="10">
        <f>J243/60/60/24+DATE(1970,1,1)</f>
        <v>41949.697962962964</v>
      </c>
      <c r="R243">
        <f>YEAR(Q243)</f>
        <v>2014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8284</v>
      </c>
      <c r="O244" t="s">
        <v>8289</v>
      </c>
      <c r="P244" s="10">
        <f>I244/60/60/24+DATE(1970,1,1)</f>
        <v>40897.492939814816</v>
      </c>
      <c r="Q244" s="10">
        <f>J244/60/60/24+DATE(1970,1,1)</f>
        <v>40862.492939814816</v>
      </c>
      <c r="R244">
        <f>YEAR(Q244)</f>
        <v>2011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8284</v>
      </c>
      <c r="O245" t="s">
        <v>8289</v>
      </c>
      <c r="P245" s="10">
        <f>I245/60/60/24+DATE(1970,1,1)</f>
        <v>41692.047500000001</v>
      </c>
      <c r="Q245" s="10">
        <f>J245/60/60/24+DATE(1970,1,1)</f>
        <v>41662.047500000001</v>
      </c>
      <c r="R245">
        <f>YEAR(Q245)</f>
        <v>2014</v>
      </c>
    </row>
    <row r="246" spans="1:18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8284</v>
      </c>
      <c r="O246" t="s">
        <v>8289</v>
      </c>
      <c r="P246" s="10">
        <f>I246/60/60/24+DATE(1970,1,1)</f>
        <v>40253.29583333333</v>
      </c>
      <c r="Q246" s="10">
        <f>J246/60/60/24+DATE(1970,1,1)</f>
        <v>40213.323599537034</v>
      </c>
      <c r="R246">
        <f>YEAR(Q246)</f>
        <v>2010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8284</v>
      </c>
      <c r="O247" t="s">
        <v>8289</v>
      </c>
      <c r="P247" s="10">
        <f>I247/60/60/24+DATE(1970,1,1)</f>
        <v>41137.053067129629</v>
      </c>
      <c r="Q247" s="10">
        <f>J247/60/60/24+DATE(1970,1,1)</f>
        <v>41107.053067129629</v>
      </c>
      <c r="R247">
        <f>YEAR(Q247)</f>
        <v>2012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8284</v>
      </c>
      <c r="O248" t="s">
        <v>8289</v>
      </c>
      <c r="P248" s="10">
        <f>I248/60/60/24+DATE(1970,1,1)</f>
        <v>40530.405150462961</v>
      </c>
      <c r="Q248" s="10">
        <f>J248/60/60/24+DATE(1970,1,1)</f>
        <v>40480.363483796296</v>
      </c>
      <c r="R248">
        <f>YEAR(Q248)</f>
        <v>2010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8284</v>
      </c>
      <c r="O249" t="s">
        <v>8289</v>
      </c>
      <c r="P249" s="10">
        <f>I249/60/60/24+DATE(1970,1,1)</f>
        <v>40467.152083333334</v>
      </c>
      <c r="Q249" s="10">
        <f>J249/60/60/24+DATE(1970,1,1)</f>
        <v>40430.604328703703</v>
      </c>
      <c r="R249">
        <f>YEAR(Q249)</f>
        <v>2010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8284</v>
      </c>
      <c r="O250" t="s">
        <v>8289</v>
      </c>
      <c r="P250" s="10">
        <f>I250/60/60/24+DATE(1970,1,1)</f>
        <v>40915.774409722224</v>
      </c>
      <c r="Q250" s="10">
        <f>J250/60/60/24+DATE(1970,1,1)</f>
        <v>40870.774409722224</v>
      </c>
      <c r="R250">
        <f>YEAR(Q250)</f>
        <v>2011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8284</v>
      </c>
      <c r="O251" t="s">
        <v>8289</v>
      </c>
      <c r="P251" s="10">
        <f>I251/60/60/24+DATE(1970,1,1)</f>
        <v>40412.736111111109</v>
      </c>
      <c r="Q251" s="10">
        <f>J251/60/60/24+DATE(1970,1,1)</f>
        <v>40332.923842592594</v>
      </c>
      <c r="R251">
        <f>YEAR(Q251)</f>
        <v>2010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8284</v>
      </c>
      <c r="O252" t="s">
        <v>8289</v>
      </c>
      <c r="P252" s="10">
        <f>I252/60/60/24+DATE(1970,1,1)</f>
        <v>41431.565868055557</v>
      </c>
      <c r="Q252" s="10">
        <f>J252/60/60/24+DATE(1970,1,1)</f>
        <v>41401.565868055557</v>
      </c>
      <c r="R252">
        <f>YEAR(Q252)</f>
        <v>2013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8284</v>
      </c>
      <c r="O253" t="s">
        <v>8289</v>
      </c>
      <c r="P253" s="10">
        <f>I253/60/60/24+DATE(1970,1,1)</f>
        <v>41045.791666666664</v>
      </c>
      <c r="Q253" s="10">
        <f>J253/60/60/24+DATE(1970,1,1)</f>
        <v>41013.787569444445</v>
      </c>
      <c r="R253">
        <f>YEAR(Q253)</f>
        <v>2012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8284</v>
      </c>
      <c r="O254" t="s">
        <v>8289</v>
      </c>
      <c r="P254" s="10">
        <f>I254/60/60/24+DATE(1970,1,1)</f>
        <v>40330.165972222225</v>
      </c>
      <c r="Q254" s="10">
        <f>J254/60/60/24+DATE(1970,1,1)</f>
        <v>40266.662708333337</v>
      </c>
      <c r="R254">
        <f>YEAR(Q254)</f>
        <v>2010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8284</v>
      </c>
      <c r="O255" t="s">
        <v>8289</v>
      </c>
      <c r="P255" s="10">
        <f>I255/60/60/24+DATE(1970,1,1)</f>
        <v>40954.650868055556</v>
      </c>
      <c r="Q255" s="10">
        <f>J255/60/60/24+DATE(1970,1,1)</f>
        <v>40924.650868055556</v>
      </c>
      <c r="R255">
        <f>YEAR(Q255)</f>
        <v>2012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8284</v>
      </c>
      <c r="O256" t="s">
        <v>8289</v>
      </c>
      <c r="P256" s="10">
        <f>I256/60/60/24+DATE(1970,1,1)</f>
        <v>42294.083333333328</v>
      </c>
      <c r="Q256" s="10">
        <f>J256/60/60/24+DATE(1970,1,1)</f>
        <v>42263.952662037031</v>
      </c>
      <c r="R256">
        <f>YEAR(Q256)</f>
        <v>2015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8284</v>
      </c>
      <c r="O257" t="s">
        <v>8289</v>
      </c>
      <c r="P257" s="10">
        <f>I257/60/60/24+DATE(1970,1,1)</f>
        <v>40618.48474537037</v>
      </c>
      <c r="Q257" s="10">
        <f>J257/60/60/24+DATE(1970,1,1)</f>
        <v>40588.526412037041</v>
      </c>
      <c r="R257">
        <f>YEAR(Q257)</f>
        <v>2011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8284</v>
      </c>
      <c r="O258" t="s">
        <v>8289</v>
      </c>
      <c r="P258" s="10">
        <f>I258/60/60/24+DATE(1970,1,1)</f>
        <v>41349.769293981481</v>
      </c>
      <c r="Q258" s="10">
        <f>J258/60/60/24+DATE(1970,1,1)</f>
        <v>41319.769293981481</v>
      </c>
      <c r="R258">
        <f>YEAR(Q258)</f>
        <v>2013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8284</v>
      </c>
      <c r="O259" t="s">
        <v>8289</v>
      </c>
      <c r="P259" s="10">
        <f>I259/60/60/24+DATE(1970,1,1)</f>
        <v>42509.626875000002</v>
      </c>
      <c r="Q259" s="10">
        <f>J259/60/60/24+DATE(1970,1,1)</f>
        <v>42479.626875000002</v>
      </c>
      <c r="R259">
        <f>YEAR(Q259)</f>
        <v>2016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8284</v>
      </c>
      <c r="O260" t="s">
        <v>8289</v>
      </c>
      <c r="P260" s="10">
        <f>I260/60/60/24+DATE(1970,1,1)</f>
        <v>40712.051689814813</v>
      </c>
      <c r="Q260" s="10">
        <f>J260/60/60/24+DATE(1970,1,1)</f>
        <v>40682.051689814813</v>
      </c>
      <c r="R260">
        <f>YEAR(Q260)</f>
        <v>2011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8284</v>
      </c>
      <c r="O261" t="s">
        <v>8289</v>
      </c>
      <c r="P261" s="10">
        <f>I261/60/60/24+DATE(1970,1,1)</f>
        <v>42102.738067129627</v>
      </c>
      <c r="Q261" s="10">
        <f>J261/60/60/24+DATE(1970,1,1)</f>
        <v>42072.738067129627</v>
      </c>
      <c r="R261">
        <f>YEAR(Q261)</f>
        <v>2015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8284</v>
      </c>
      <c r="O262" t="s">
        <v>8289</v>
      </c>
      <c r="P262" s="10">
        <f>I262/60/60/24+DATE(1970,1,1)</f>
        <v>40376.415972222225</v>
      </c>
      <c r="Q262" s="10">
        <f>J262/60/60/24+DATE(1970,1,1)</f>
        <v>40330.755543981482</v>
      </c>
      <c r="R262">
        <f>YEAR(Q262)</f>
        <v>2010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8284</v>
      </c>
      <c r="O263" t="s">
        <v>8289</v>
      </c>
      <c r="P263" s="10">
        <f>I263/60/60/24+DATE(1970,1,1)</f>
        <v>41067.621527777781</v>
      </c>
      <c r="Q263" s="10">
        <f>J263/60/60/24+DATE(1970,1,1)</f>
        <v>41017.885462962964</v>
      </c>
      <c r="R263">
        <f>YEAR(Q263)</f>
        <v>2012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8284</v>
      </c>
      <c r="O264" t="s">
        <v>8289</v>
      </c>
      <c r="P264" s="10">
        <f>I264/60/60/24+DATE(1970,1,1)</f>
        <v>40600.24800925926</v>
      </c>
      <c r="Q264" s="10">
        <f>J264/60/60/24+DATE(1970,1,1)</f>
        <v>40555.24800925926</v>
      </c>
      <c r="R264">
        <f>YEAR(Q264)</f>
        <v>2011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8284</v>
      </c>
      <c r="O265" t="s">
        <v>8289</v>
      </c>
      <c r="P265" s="10">
        <f>I265/60/60/24+DATE(1970,1,1)</f>
        <v>41179.954791666663</v>
      </c>
      <c r="Q265" s="10">
        <f>J265/60/60/24+DATE(1970,1,1)</f>
        <v>41149.954791666663</v>
      </c>
      <c r="R265">
        <f>YEAR(Q265)</f>
        <v>2012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8284</v>
      </c>
      <c r="O266" t="s">
        <v>8289</v>
      </c>
      <c r="P266" s="10">
        <f>I266/60/60/24+DATE(1970,1,1)</f>
        <v>41040.620312500003</v>
      </c>
      <c r="Q266" s="10">
        <f>J266/60/60/24+DATE(1970,1,1)</f>
        <v>41010.620312500003</v>
      </c>
      <c r="R266">
        <f>YEAR(Q266)</f>
        <v>2012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8284</v>
      </c>
      <c r="O267" t="s">
        <v>8289</v>
      </c>
      <c r="P267" s="10">
        <f>I267/60/60/24+DATE(1970,1,1)</f>
        <v>40308.844444444447</v>
      </c>
      <c r="Q267" s="10">
        <f>J267/60/60/24+DATE(1970,1,1)</f>
        <v>40267.245717592588</v>
      </c>
      <c r="R267">
        <f>YEAR(Q267)</f>
        <v>2010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8284</v>
      </c>
      <c r="O268" t="s">
        <v>8289</v>
      </c>
      <c r="P268" s="10">
        <f>I268/60/60/24+DATE(1970,1,1)</f>
        <v>40291.160416666666</v>
      </c>
      <c r="Q268" s="10">
        <f>J268/60/60/24+DATE(1970,1,1)</f>
        <v>40205.174849537041</v>
      </c>
      <c r="R268">
        <f>YEAR(Q268)</f>
        <v>2010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8284</v>
      </c>
      <c r="O269" t="s">
        <v>8289</v>
      </c>
      <c r="P269" s="10">
        <f>I269/60/60/24+DATE(1970,1,1)</f>
        <v>41815.452534722222</v>
      </c>
      <c r="Q269" s="10">
        <f>J269/60/60/24+DATE(1970,1,1)</f>
        <v>41785.452534722222</v>
      </c>
      <c r="R269">
        <f>YEAR(Q269)</f>
        <v>2014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8284</v>
      </c>
      <c r="O270" t="s">
        <v>8289</v>
      </c>
      <c r="P270" s="10">
        <f>I270/60/60/24+DATE(1970,1,1)</f>
        <v>40854.194189814814</v>
      </c>
      <c r="Q270" s="10">
        <f>J270/60/60/24+DATE(1970,1,1)</f>
        <v>40809.15252314815</v>
      </c>
      <c r="R270">
        <f>YEAR(Q270)</f>
        <v>2011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8284</v>
      </c>
      <c r="O271" t="s">
        <v>8289</v>
      </c>
      <c r="P271" s="10">
        <f>I271/60/60/24+DATE(1970,1,1)</f>
        <v>42788.197013888886</v>
      </c>
      <c r="Q271" s="10">
        <f>J271/60/60/24+DATE(1970,1,1)</f>
        <v>42758.197013888886</v>
      </c>
      <c r="R271">
        <f>YEAR(Q271)</f>
        <v>2017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8284</v>
      </c>
      <c r="O272" t="s">
        <v>8289</v>
      </c>
      <c r="P272" s="10">
        <f>I272/60/60/24+DATE(1970,1,1)</f>
        <v>40688.166666666664</v>
      </c>
      <c r="Q272" s="10">
        <f>J272/60/60/24+DATE(1970,1,1)</f>
        <v>40637.866550925923</v>
      </c>
      <c r="R272">
        <f>YEAR(Q272)</f>
        <v>2011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8284</v>
      </c>
      <c r="O273" t="s">
        <v>8289</v>
      </c>
      <c r="P273" s="10">
        <f>I273/60/60/24+DATE(1970,1,1)</f>
        <v>41641.333333333336</v>
      </c>
      <c r="Q273" s="10">
        <f>J273/60/60/24+DATE(1970,1,1)</f>
        <v>41612.10024305556</v>
      </c>
      <c r="R273">
        <f>YEAR(Q273)</f>
        <v>2013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8284</v>
      </c>
      <c r="O274" t="s">
        <v>8289</v>
      </c>
      <c r="P274" s="10">
        <f>I274/60/60/24+DATE(1970,1,1)</f>
        <v>40296.78402777778</v>
      </c>
      <c r="Q274" s="10">
        <f>J274/60/60/24+DATE(1970,1,1)</f>
        <v>40235.900358796294</v>
      </c>
      <c r="R274">
        <f>YEAR(Q274)</f>
        <v>2010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8284</v>
      </c>
      <c r="O275" t="s">
        <v>8289</v>
      </c>
      <c r="P275" s="10">
        <f>I275/60/60/24+DATE(1970,1,1)</f>
        <v>40727.498449074075</v>
      </c>
      <c r="Q275" s="10">
        <f>J275/60/60/24+DATE(1970,1,1)</f>
        <v>40697.498449074075</v>
      </c>
      <c r="R275">
        <f>YEAR(Q275)</f>
        <v>2011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8284</v>
      </c>
      <c r="O276" t="s">
        <v>8289</v>
      </c>
      <c r="P276" s="10">
        <f>I276/60/60/24+DATE(1970,1,1)</f>
        <v>41004.290972222225</v>
      </c>
      <c r="Q276" s="10">
        <f>J276/60/60/24+DATE(1970,1,1)</f>
        <v>40969.912372685183</v>
      </c>
      <c r="R276">
        <f>YEAR(Q276)</f>
        <v>2012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8284</v>
      </c>
      <c r="O277" t="s">
        <v>8289</v>
      </c>
      <c r="P277" s="10">
        <f>I277/60/60/24+DATE(1970,1,1)</f>
        <v>41223.073680555557</v>
      </c>
      <c r="Q277" s="10">
        <f>J277/60/60/24+DATE(1970,1,1)</f>
        <v>41193.032013888893</v>
      </c>
      <c r="R277">
        <f>YEAR(Q277)</f>
        <v>2012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8284</v>
      </c>
      <c r="O278" t="s">
        <v>8289</v>
      </c>
      <c r="P278" s="10">
        <f>I278/60/60/24+DATE(1970,1,1)</f>
        <v>41027.040208333332</v>
      </c>
      <c r="Q278" s="10">
        <f>J278/60/60/24+DATE(1970,1,1)</f>
        <v>40967.081874999996</v>
      </c>
      <c r="R278">
        <f>YEAR(Q278)</f>
        <v>2012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8284</v>
      </c>
      <c r="O279" t="s">
        <v>8289</v>
      </c>
      <c r="P279" s="10">
        <f>I279/60/60/24+DATE(1970,1,1)</f>
        <v>42147.891423611116</v>
      </c>
      <c r="Q279" s="10">
        <f>J279/60/60/24+DATE(1970,1,1)</f>
        <v>42117.891423611116</v>
      </c>
      <c r="R279">
        <f>YEAR(Q279)</f>
        <v>2015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8284</v>
      </c>
      <c r="O280" t="s">
        <v>8289</v>
      </c>
      <c r="P280" s="10">
        <f>I280/60/60/24+DATE(1970,1,1)</f>
        <v>41194.040960648148</v>
      </c>
      <c r="Q280" s="10">
        <f>J280/60/60/24+DATE(1970,1,1)</f>
        <v>41164.040960648148</v>
      </c>
      <c r="R280">
        <f>YEAR(Q280)</f>
        <v>2012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8284</v>
      </c>
      <c r="O281" t="s">
        <v>8289</v>
      </c>
      <c r="P281" s="10">
        <f>I281/60/60/24+DATE(1970,1,1)</f>
        <v>42793.084027777775</v>
      </c>
      <c r="Q281" s="10">
        <f>J281/60/60/24+DATE(1970,1,1)</f>
        <v>42759.244166666671</v>
      </c>
      <c r="R281">
        <f>YEAR(Q281)</f>
        <v>2017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8284</v>
      </c>
      <c r="O282" t="s">
        <v>8289</v>
      </c>
      <c r="P282" s="10">
        <f>I282/60/60/24+DATE(1970,1,1)</f>
        <v>41789.590682870366</v>
      </c>
      <c r="Q282" s="10">
        <f>J282/60/60/24+DATE(1970,1,1)</f>
        <v>41744.590682870366</v>
      </c>
      <c r="R282">
        <f>YEAR(Q282)</f>
        <v>2014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8284</v>
      </c>
      <c r="O283" t="s">
        <v>8289</v>
      </c>
      <c r="P283" s="10">
        <f>I283/60/60/24+DATE(1970,1,1)</f>
        <v>40035.80972222222</v>
      </c>
      <c r="Q283" s="10">
        <f>J283/60/60/24+DATE(1970,1,1)</f>
        <v>39950.163344907407</v>
      </c>
      <c r="R283">
        <f>YEAR(Q283)</f>
        <v>2009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8284</v>
      </c>
      <c r="O284" t="s">
        <v>8289</v>
      </c>
      <c r="P284" s="10">
        <f>I284/60/60/24+DATE(1970,1,1)</f>
        <v>40231.916666666664</v>
      </c>
      <c r="Q284" s="10">
        <f>J284/60/60/24+DATE(1970,1,1)</f>
        <v>40194.920046296298</v>
      </c>
      <c r="R284">
        <f>YEAR(Q284)</f>
        <v>2010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8284</v>
      </c>
      <c r="O285" t="s">
        <v>8289</v>
      </c>
      <c r="P285" s="10">
        <f>I285/60/60/24+DATE(1970,1,1)</f>
        <v>40695.207638888889</v>
      </c>
      <c r="Q285" s="10">
        <f>J285/60/60/24+DATE(1970,1,1)</f>
        <v>40675.71</v>
      </c>
      <c r="R285">
        <f>YEAR(Q285)</f>
        <v>2011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8284</v>
      </c>
      <c r="O286" t="s">
        <v>8289</v>
      </c>
      <c r="P286" s="10">
        <f>I286/60/60/24+DATE(1970,1,1)</f>
        <v>40929.738194444442</v>
      </c>
      <c r="Q286" s="10">
        <f>J286/60/60/24+DATE(1970,1,1)</f>
        <v>40904.738194444442</v>
      </c>
      <c r="R286">
        <f>YEAR(Q286)</f>
        <v>2011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8284</v>
      </c>
      <c r="O287" t="s">
        <v>8289</v>
      </c>
      <c r="P287" s="10">
        <f>I287/60/60/24+DATE(1970,1,1)</f>
        <v>41536.756111111114</v>
      </c>
      <c r="Q287" s="10">
        <f>J287/60/60/24+DATE(1970,1,1)</f>
        <v>41506.756111111114</v>
      </c>
      <c r="R287">
        <f>YEAR(Q287)</f>
        <v>2013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8284</v>
      </c>
      <c r="O288" t="s">
        <v>8289</v>
      </c>
      <c r="P288" s="10">
        <f>I288/60/60/24+DATE(1970,1,1)</f>
        <v>41358.774583333332</v>
      </c>
      <c r="Q288" s="10">
        <f>J288/60/60/24+DATE(1970,1,1)</f>
        <v>41313.816249999996</v>
      </c>
      <c r="R288">
        <f>YEAR(Q288)</f>
        <v>2013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8284</v>
      </c>
      <c r="O289" t="s">
        <v>8289</v>
      </c>
      <c r="P289" s="10">
        <f>I289/60/60/24+DATE(1970,1,1)</f>
        <v>41215.166666666664</v>
      </c>
      <c r="Q289" s="10">
        <f>J289/60/60/24+DATE(1970,1,1)</f>
        <v>41184.277986111112</v>
      </c>
      <c r="R289">
        <f>YEAR(Q289)</f>
        <v>2012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8284</v>
      </c>
      <c r="O290" t="s">
        <v>8289</v>
      </c>
      <c r="P290" s="10">
        <f>I290/60/60/24+DATE(1970,1,1)</f>
        <v>41086.168900462959</v>
      </c>
      <c r="Q290" s="10">
        <f>J290/60/60/24+DATE(1970,1,1)</f>
        <v>41051.168900462959</v>
      </c>
      <c r="R290">
        <f>YEAR(Q290)</f>
        <v>2012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8284</v>
      </c>
      <c r="O291" t="s">
        <v>8289</v>
      </c>
      <c r="P291" s="10">
        <f>I291/60/60/24+DATE(1970,1,1)</f>
        <v>41580.456412037034</v>
      </c>
      <c r="Q291" s="10">
        <f>J291/60/60/24+DATE(1970,1,1)</f>
        <v>41550.456412037034</v>
      </c>
      <c r="R291">
        <f>YEAR(Q291)</f>
        <v>2013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8284</v>
      </c>
      <c r="O292" t="s">
        <v>8289</v>
      </c>
      <c r="P292" s="10">
        <f>I292/60/60/24+DATE(1970,1,1)</f>
        <v>40576.332638888889</v>
      </c>
      <c r="Q292" s="10">
        <f>J292/60/60/24+DATE(1970,1,1)</f>
        <v>40526.36917824074</v>
      </c>
      <c r="R292">
        <f>YEAR(Q292)</f>
        <v>2010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8284</v>
      </c>
      <c r="O293" t="s">
        <v>8289</v>
      </c>
      <c r="P293" s="10">
        <f>I293/60/60/24+DATE(1970,1,1)</f>
        <v>41395.000694444447</v>
      </c>
      <c r="Q293" s="10">
        <f>J293/60/60/24+DATE(1970,1,1)</f>
        <v>41376.769050925926</v>
      </c>
      <c r="R293">
        <f>YEAR(Q293)</f>
        <v>2013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8284</v>
      </c>
      <c r="O294" t="s">
        <v>8289</v>
      </c>
      <c r="P294" s="10">
        <f>I294/60/60/24+DATE(1970,1,1)</f>
        <v>40845.165972222225</v>
      </c>
      <c r="Q294" s="10">
        <f>J294/60/60/24+DATE(1970,1,1)</f>
        <v>40812.803229166668</v>
      </c>
      <c r="R294">
        <f>YEAR(Q294)</f>
        <v>2011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8284</v>
      </c>
      <c r="O295" t="s">
        <v>8289</v>
      </c>
      <c r="P295" s="10">
        <f>I295/60/60/24+DATE(1970,1,1)</f>
        <v>41749.667986111112</v>
      </c>
      <c r="Q295" s="10">
        <f>J295/60/60/24+DATE(1970,1,1)</f>
        <v>41719.667986111112</v>
      </c>
      <c r="R295">
        <f>YEAR(Q295)</f>
        <v>2014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8284</v>
      </c>
      <c r="O296" t="s">
        <v>8289</v>
      </c>
      <c r="P296" s="10">
        <f>I296/60/60/24+DATE(1970,1,1)</f>
        <v>40378.666666666664</v>
      </c>
      <c r="Q296" s="10">
        <f>J296/60/60/24+DATE(1970,1,1)</f>
        <v>40343.084421296298</v>
      </c>
      <c r="R296">
        <f>YEAR(Q296)</f>
        <v>2010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8284</v>
      </c>
      <c r="O297" t="s">
        <v>8289</v>
      </c>
      <c r="P297" s="10">
        <f>I297/60/60/24+DATE(1970,1,1)</f>
        <v>41579</v>
      </c>
      <c r="Q297" s="10">
        <f>J297/60/60/24+DATE(1970,1,1)</f>
        <v>41519.004733796297</v>
      </c>
      <c r="R297">
        <f>YEAR(Q297)</f>
        <v>2013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8284</v>
      </c>
      <c r="O298" t="s">
        <v>8289</v>
      </c>
      <c r="P298" s="10">
        <f>I298/60/60/24+DATE(1970,1,1)</f>
        <v>41159.475497685184</v>
      </c>
      <c r="Q298" s="10">
        <f>J298/60/60/24+DATE(1970,1,1)</f>
        <v>41134.475497685184</v>
      </c>
      <c r="R298">
        <f>YEAR(Q298)</f>
        <v>2012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8284</v>
      </c>
      <c r="O299" t="s">
        <v>8289</v>
      </c>
      <c r="P299" s="10">
        <f>I299/60/60/24+DATE(1970,1,1)</f>
        <v>42125.165972222225</v>
      </c>
      <c r="Q299" s="10">
        <f>J299/60/60/24+DATE(1970,1,1)</f>
        <v>42089.72802083334</v>
      </c>
      <c r="R299">
        <f>YEAR(Q299)</f>
        <v>2015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8284</v>
      </c>
      <c r="O300" t="s">
        <v>8289</v>
      </c>
      <c r="P300" s="10">
        <f>I300/60/60/24+DATE(1970,1,1)</f>
        <v>41768.875</v>
      </c>
      <c r="Q300" s="10">
        <f>J300/60/60/24+DATE(1970,1,1)</f>
        <v>41709.463518518518</v>
      </c>
      <c r="R300">
        <f>YEAR(Q300)</f>
        <v>2014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8284</v>
      </c>
      <c r="O301" t="s">
        <v>8289</v>
      </c>
      <c r="P301" s="10">
        <f>I301/60/60/24+DATE(1970,1,1)</f>
        <v>40499.266898148147</v>
      </c>
      <c r="Q301" s="10">
        <f>J301/60/60/24+DATE(1970,1,1)</f>
        <v>40469.225231481483</v>
      </c>
      <c r="R301">
        <f>YEAR(Q301)</f>
        <v>2010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8284</v>
      </c>
      <c r="O302" t="s">
        <v>8289</v>
      </c>
      <c r="P302" s="10">
        <f>I302/60/60/24+DATE(1970,1,1)</f>
        <v>40657.959930555553</v>
      </c>
      <c r="Q302" s="10">
        <f>J302/60/60/24+DATE(1970,1,1)</f>
        <v>40626.959930555553</v>
      </c>
      <c r="R302">
        <f>YEAR(Q302)</f>
        <v>2011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8284</v>
      </c>
      <c r="O303" t="s">
        <v>8289</v>
      </c>
      <c r="P303" s="10">
        <f>I303/60/60/24+DATE(1970,1,1)</f>
        <v>41352.696006944447</v>
      </c>
      <c r="Q303" s="10">
        <f>J303/60/60/24+DATE(1970,1,1)</f>
        <v>41312.737673611111</v>
      </c>
      <c r="R303">
        <f>YEAR(Q303)</f>
        <v>2013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8284</v>
      </c>
      <c r="O304" t="s">
        <v>8289</v>
      </c>
      <c r="P304" s="10">
        <f>I304/60/60/24+DATE(1970,1,1)</f>
        <v>40963.856921296298</v>
      </c>
      <c r="Q304" s="10">
        <f>J304/60/60/24+DATE(1970,1,1)</f>
        <v>40933.856921296298</v>
      </c>
      <c r="R304">
        <f>YEAR(Q304)</f>
        <v>2012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8284</v>
      </c>
      <c r="O305" t="s">
        <v>8289</v>
      </c>
      <c r="P305" s="10">
        <f>I305/60/60/24+DATE(1970,1,1)</f>
        <v>41062.071134259262</v>
      </c>
      <c r="Q305" s="10">
        <f>J305/60/60/24+DATE(1970,1,1)</f>
        <v>41032.071134259262</v>
      </c>
      <c r="R305">
        <f>YEAR(Q305)</f>
        <v>2012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8284</v>
      </c>
      <c r="O306" t="s">
        <v>8289</v>
      </c>
      <c r="P306" s="10">
        <f>I306/60/60/24+DATE(1970,1,1)</f>
        <v>41153.083333333336</v>
      </c>
      <c r="Q306" s="10">
        <f>J306/60/60/24+DATE(1970,1,1)</f>
        <v>41114.094872685186</v>
      </c>
      <c r="R306">
        <f>YEAR(Q306)</f>
        <v>2012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8284</v>
      </c>
      <c r="O307" t="s">
        <v>8289</v>
      </c>
      <c r="P307" s="10">
        <f>I307/60/60/24+DATE(1970,1,1)</f>
        <v>40978.630196759259</v>
      </c>
      <c r="Q307" s="10">
        <f>J307/60/60/24+DATE(1970,1,1)</f>
        <v>40948.630196759259</v>
      </c>
      <c r="R307">
        <f>YEAR(Q307)</f>
        <v>2012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8284</v>
      </c>
      <c r="O308" t="s">
        <v>8289</v>
      </c>
      <c r="P308" s="10">
        <f>I308/60/60/24+DATE(1970,1,1)</f>
        <v>41353.795520833337</v>
      </c>
      <c r="Q308" s="10">
        <f>J308/60/60/24+DATE(1970,1,1)</f>
        <v>41333.837187500001</v>
      </c>
      <c r="R308">
        <f>YEAR(Q308)</f>
        <v>2013</v>
      </c>
    </row>
    <row r="309" spans="1:18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8284</v>
      </c>
      <c r="O309" t="s">
        <v>8289</v>
      </c>
      <c r="P309" s="10">
        <f>I309/60/60/24+DATE(1970,1,1)</f>
        <v>41312.944456018515</v>
      </c>
      <c r="Q309" s="10">
        <f>J309/60/60/24+DATE(1970,1,1)</f>
        <v>41282.944456018515</v>
      </c>
      <c r="R309">
        <f>YEAR(Q309)</f>
        <v>2013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8284</v>
      </c>
      <c r="O310" t="s">
        <v>8289</v>
      </c>
      <c r="P310" s="10">
        <f>I310/60/60/24+DATE(1970,1,1)</f>
        <v>40612.694560185184</v>
      </c>
      <c r="Q310" s="10">
        <f>J310/60/60/24+DATE(1970,1,1)</f>
        <v>40567.694560185184</v>
      </c>
      <c r="R310">
        <f>YEAR(Q310)</f>
        <v>2011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8284</v>
      </c>
      <c r="O311" t="s">
        <v>8289</v>
      </c>
      <c r="P311" s="10">
        <f>I311/60/60/24+DATE(1970,1,1)</f>
        <v>41155.751550925925</v>
      </c>
      <c r="Q311" s="10">
        <f>J311/60/60/24+DATE(1970,1,1)</f>
        <v>41134.751550925925</v>
      </c>
      <c r="R311">
        <f>YEAR(Q311)</f>
        <v>2012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8284</v>
      </c>
      <c r="O312" t="s">
        <v>8289</v>
      </c>
      <c r="P312" s="10">
        <f>I312/60/60/24+DATE(1970,1,1)</f>
        <v>40836.083333333336</v>
      </c>
      <c r="Q312" s="10">
        <f>J312/60/60/24+DATE(1970,1,1)</f>
        <v>40821.183136574073</v>
      </c>
      <c r="R312">
        <f>YEAR(Q312)</f>
        <v>2011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8284</v>
      </c>
      <c r="O313" t="s">
        <v>8289</v>
      </c>
      <c r="P313" s="10">
        <f>I313/60/60/24+DATE(1970,1,1)</f>
        <v>40909.332638888889</v>
      </c>
      <c r="Q313" s="10">
        <f>J313/60/60/24+DATE(1970,1,1)</f>
        <v>40868.219814814816</v>
      </c>
      <c r="R313">
        <f>YEAR(Q313)</f>
        <v>2011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8284</v>
      </c>
      <c r="O314" t="s">
        <v>8289</v>
      </c>
      <c r="P314" s="10">
        <f>I314/60/60/24+DATE(1970,1,1)</f>
        <v>41378.877685185187</v>
      </c>
      <c r="Q314" s="10">
        <f>J314/60/60/24+DATE(1970,1,1)</f>
        <v>41348.877685185187</v>
      </c>
      <c r="R314">
        <f>YEAR(Q314)</f>
        <v>2013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8284</v>
      </c>
      <c r="O315" t="s">
        <v>8289</v>
      </c>
      <c r="P315" s="10">
        <f>I315/60/60/24+DATE(1970,1,1)</f>
        <v>40401.665972222225</v>
      </c>
      <c r="Q315" s="10">
        <f>J315/60/60/24+DATE(1970,1,1)</f>
        <v>40357.227939814817</v>
      </c>
      <c r="R315">
        <f>YEAR(Q315)</f>
        <v>2010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8284</v>
      </c>
      <c r="O316" t="s">
        <v>8289</v>
      </c>
      <c r="P316" s="10">
        <f>I316/60/60/24+DATE(1970,1,1)</f>
        <v>41334.833194444444</v>
      </c>
      <c r="Q316" s="10">
        <f>J316/60/60/24+DATE(1970,1,1)</f>
        <v>41304.833194444444</v>
      </c>
      <c r="R316">
        <f>YEAR(Q316)</f>
        <v>2013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8284</v>
      </c>
      <c r="O317" t="s">
        <v>8289</v>
      </c>
      <c r="P317" s="10">
        <f>I317/60/60/24+DATE(1970,1,1)</f>
        <v>41143.77238425926</v>
      </c>
      <c r="Q317" s="10">
        <f>J317/60/60/24+DATE(1970,1,1)</f>
        <v>41113.77238425926</v>
      </c>
      <c r="R317">
        <f>YEAR(Q317)</f>
        <v>2012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8284</v>
      </c>
      <c r="O318" t="s">
        <v>8289</v>
      </c>
      <c r="P318" s="10">
        <f>I318/60/60/24+DATE(1970,1,1)</f>
        <v>41984.207638888889</v>
      </c>
      <c r="Q318" s="10">
        <f>J318/60/60/24+DATE(1970,1,1)</f>
        <v>41950.923576388886</v>
      </c>
      <c r="R318">
        <f>YEAR(Q318)</f>
        <v>2014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8284</v>
      </c>
      <c r="O319" t="s">
        <v>8289</v>
      </c>
      <c r="P319" s="10">
        <f>I319/60/60/24+DATE(1970,1,1)</f>
        <v>41619.676886574074</v>
      </c>
      <c r="Q319" s="10">
        <f>J319/60/60/24+DATE(1970,1,1)</f>
        <v>41589.676886574074</v>
      </c>
      <c r="R319">
        <f>YEAR(Q319)</f>
        <v>2013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8284</v>
      </c>
      <c r="O320" t="s">
        <v>8289</v>
      </c>
      <c r="P320" s="10">
        <f>I320/60/60/24+DATE(1970,1,1)</f>
        <v>41359.997118055559</v>
      </c>
      <c r="Q320" s="10">
        <f>J320/60/60/24+DATE(1970,1,1)</f>
        <v>41330.038784722223</v>
      </c>
      <c r="R320">
        <f>YEAR(Q320)</f>
        <v>2013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8284</v>
      </c>
      <c r="O321" t="s">
        <v>8289</v>
      </c>
      <c r="P321" s="10">
        <f>I321/60/60/24+DATE(1970,1,1)</f>
        <v>40211.332638888889</v>
      </c>
      <c r="Q321" s="10">
        <f>J321/60/60/24+DATE(1970,1,1)</f>
        <v>40123.83829861111</v>
      </c>
      <c r="R321">
        <f>YEAR(Q321)</f>
        <v>2009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8284</v>
      </c>
      <c r="O322" t="s">
        <v>8289</v>
      </c>
      <c r="P322" s="10">
        <f>I322/60/60/24+DATE(1970,1,1)</f>
        <v>42360.958333333328</v>
      </c>
      <c r="Q322" s="10">
        <f>J322/60/60/24+DATE(1970,1,1)</f>
        <v>42331.551307870366</v>
      </c>
      <c r="R322">
        <f>YEAR(Q322)</f>
        <v>2015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8284</v>
      </c>
      <c r="O323" t="s">
        <v>8289</v>
      </c>
      <c r="P323" s="10">
        <f>I323/60/60/24+DATE(1970,1,1)</f>
        <v>42682.488263888896</v>
      </c>
      <c r="Q323" s="10">
        <f>J323/60/60/24+DATE(1970,1,1)</f>
        <v>42647.446597222224</v>
      </c>
      <c r="R323">
        <f>YEAR(Q323)</f>
        <v>2016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8284</v>
      </c>
      <c r="O324" t="s">
        <v>8289</v>
      </c>
      <c r="P324" s="10">
        <f>I324/60/60/24+DATE(1970,1,1)</f>
        <v>42503.57</v>
      </c>
      <c r="Q324" s="10">
        <f>J324/60/60/24+DATE(1970,1,1)</f>
        <v>42473.57</v>
      </c>
      <c r="R324">
        <f>YEAR(Q324)</f>
        <v>2016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8284</v>
      </c>
      <c r="O325" t="s">
        <v>8289</v>
      </c>
      <c r="P325" s="10">
        <f>I325/60/60/24+DATE(1970,1,1)</f>
        <v>42725.332638888889</v>
      </c>
      <c r="Q325" s="10">
        <f>J325/60/60/24+DATE(1970,1,1)</f>
        <v>42697.32136574074</v>
      </c>
      <c r="R325">
        <f>YEAR(Q325)</f>
        <v>2016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8284</v>
      </c>
      <c r="O326" t="s">
        <v>8289</v>
      </c>
      <c r="P326" s="10">
        <f>I326/60/60/24+DATE(1970,1,1)</f>
        <v>42217.626250000001</v>
      </c>
      <c r="Q326" s="10">
        <f>J326/60/60/24+DATE(1970,1,1)</f>
        <v>42184.626250000001</v>
      </c>
      <c r="R326">
        <f>YEAR(Q326)</f>
        <v>2015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8284</v>
      </c>
      <c r="O327" t="s">
        <v>8289</v>
      </c>
      <c r="P327" s="10">
        <f>I327/60/60/24+DATE(1970,1,1)</f>
        <v>42724.187881944439</v>
      </c>
      <c r="Q327" s="10">
        <f>J327/60/60/24+DATE(1970,1,1)</f>
        <v>42689.187881944439</v>
      </c>
      <c r="R327">
        <f>YEAR(Q327)</f>
        <v>2016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8284</v>
      </c>
      <c r="O328" t="s">
        <v>8289</v>
      </c>
      <c r="P328" s="10">
        <f>I328/60/60/24+DATE(1970,1,1)</f>
        <v>42808.956250000003</v>
      </c>
      <c r="Q328" s="10">
        <f>J328/60/60/24+DATE(1970,1,1)</f>
        <v>42775.314884259264</v>
      </c>
      <c r="R328">
        <f>YEAR(Q328)</f>
        <v>2017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8284</v>
      </c>
      <c r="O329" t="s">
        <v>8289</v>
      </c>
      <c r="P329" s="10">
        <f>I329/60/60/24+DATE(1970,1,1)</f>
        <v>42085.333333333328</v>
      </c>
      <c r="Q329" s="10">
        <f>J329/60/60/24+DATE(1970,1,1)</f>
        <v>42058.235289351855</v>
      </c>
      <c r="R329">
        <f>YEAR(Q329)</f>
        <v>2015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8284</v>
      </c>
      <c r="O330" t="s">
        <v>8289</v>
      </c>
      <c r="P330" s="10">
        <f>I330/60/60/24+DATE(1970,1,1)</f>
        <v>42309.166666666672</v>
      </c>
      <c r="Q330" s="10">
        <f>J330/60/60/24+DATE(1970,1,1)</f>
        <v>42278.946620370371</v>
      </c>
      <c r="R330">
        <f>YEAR(Q330)</f>
        <v>2015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8284</v>
      </c>
      <c r="O331" t="s">
        <v>8289</v>
      </c>
      <c r="P331" s="10">
        <f>I331/60/60/24+DATE(1970,1,1)</f>
        <v>42315.166666666672</v>
      </c>
      <c r="Q331" s="10">
        <f>J331/60/60/24+DATE(1970,1,1)</f>
        <v>42291.46674768519</v>
      </c>
      <c r="R331">
        <f>YEAR(Q331)</f>
        <v>2015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8284</v>
      </c>
      <c r="O332" t="s">
        <v>8289</v>
      </c>
      <c r="P332" s="10">
        <f>I332/60/60/24+DATE(1970,1,1)</f>
        <v>41411.165972222225</v>
      </c>
      <c r="Q332" s="10">
        <f>J332/60/60/24+DATE(1970,1,1)</f>
        <v>41379.515775462962</v>
      </c>
      <c r="R332">
        <f>YEAR(Q332)</f>
        <v>2013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8284</v>
      </c>
      <c r="O333" t="s">
        <v>8289</v>
      </c>
      <c r="P333" s="10">
        <f>I333/60/60/24+DATE(1970,1,1)</f>
        <v>42538.581412037034</v>
      </c>
      <c r="Q333" s="10">
        <f>J333/60/60/24+DATE(1970,1,1)</f>
        <v>42507.581412037034</v>
      </c>
      <c r="R333">
        <f>YEAR(Q333)</f>
        <v>2016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8284</v>
      </c>
      <c r="O334" t="s">
        <v>8289</v>
      </c>
      <c r="P334" s="10">
        <f>I334/60/60/24+DATE(1970,1,1)</f>
        <v>42305.333333333328</v>
      </c>
      <c r="Q334" s="10">
        <f>J334/60/60/24+DATE(1970,1,1)</f>
        <v>42263.680289351847</v>
      </c>
      <c r="R334">
        <f>YEAR(Q334)</f>
        <v>2015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8284</v>
      </c>
      <c r="O335" t="s">
        <v>8289</v>
      </c>
      <c r="P335" s="10">
        <f>I335/60/60/24+DATE(1970,1,1)</f>
        <v>42467.59480324074</v>
      </c>
      <c r="Q335" s="10">
        <f>J335/60/60/24+DATE(1970,1,1)</f>
        <v>42437.636469907404</v>
      </c>
      <c r="R335">
        <f>YEAR(Q335)</f>
        <v>2016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8284</v>
      </c>
      <c r="O336" t="s">
        <v>8289</v>
      </c>
      <c r="P336" s="10">
        <f>I336/60/60/24+DATE(1970,1,1)</f>
        <v>42139.791666666672</v>
      </c>
      <c r="Q336" s="10">
        <f>J336/60/60/24+DATE(1970,1,1)</f>
        <v>42101.682372685187</v>
      </c>
      <c r="R336">
        <f>YEAR(Q336)</f>
        <v>2015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8284</v>
      </c>
      <c r="O337" t="s">
        <v>8289</v>
      </c>
      <c r="P337" s="10">
        <f>I337/60/60/24+DATE(1970,1,1)</f>
        <v>42132.916666666672</v>
      </c>
      <c r="Q337" s="10">
        <f>J337/60/60/24+DATE(1970,1,1)</f>
        <v>42101.737442129626</v>
      </c>
      <c r="R337">
        <f>YEAR(Q337)</f>
        <v>2015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8284</v>
      </c>
      <c r="O338" t="s">
        <v>8289</v>
      </c>
      <c r="P338" s="10">
        <f>I338/60/60/24+DATE(1970,1,1)</f>
        <v>42321.637939814813</v>
      </c>
      <c r="Q338" s="10">
        <f>J338/60/60/24+DATE(1970,1,1)</f>
        <v>42291.596273148149</v>
      </c>
      <c r="R338">
        <f>YEAR(Q338)</f>
        <v>2015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8284</v>
      </c>
      <c r="O339" t="s">
        <v>8289</v>
      </c>
      <c r="P339" s="10">
        <f>I339/60/60/24+DATE(1970,1,1)</f>
        <v>42077.086898148147</v>
      </c>
      <c r="Q339" s="10">
        <f>J339/60/60/24+DATE(1970,1,1)</f>
        <v>42047.128564814819</v>
      </c>
      <c r="R339">
        <f>YEAR(Q339)</f>
        <v>2015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8284</v>
      </c>
      <c r="O340" t="s">
        <v>8289</v>
      </c>
      <c r="P340" s="10">
        <f>I340/60/60/24+DATE(1970,1,1)</f>
        <v>42616.041666666672</v>
      </c>
      <c r="Q340" s="10">
        <f>J340/60/60/24+DATE(1970,1,1)</f>
        <v>42559.755671296298</v>
      </c>
      <c r="R340">
        <f>YEAR(Q340)</f>
        <v>2016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8284</v>
      </c>
      <c r="O341" t="s">
        <v>8289</v>
      </c>
      <c r="P341" s="10">
        <f>I341/60/60/24+DATE(1970,1,1)</f>
        <v>42123.760046296295</v>
      </c>
      <c r="Q341" s="10">
        <f>J341/60/60/24+DATE(1970,1,1)</f>
        <v>42093.760046296295</v>
      </c>
      <c r="R341">
        <f>YEAR(Q341)</f>
        <v>2015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8284</v>
      </c>
      <c r="O342" t="s">
        <v>8289</v>
      </c>
      <c r="P342" s="10">
        <f>I342/60/60/24+DATE(1970,1,1)</f>
        <v>42802.875</v>
      </c>
      <c r="Q342" s="10">
        <f>J342/60/60/24+DATE(1970,1,1)</f>
        <v>42772.669062500005</v>
      </c>
      <c r="R342">
        <f>YEAR(Q342)</f>
        <v>2017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8284</v>
      </c>
      <c r="O343" t="s">
        <v>8289</v>
      </c>
      <c r="P343" s="10">
        <f>I343/60/60/24+DATE(1970,1,1)</f>
        <v>41913.165972222225</v>
      </c>
      <c r="Q343" s="10">
        <f>J343/60/60/24+DATE(1970,1,1)</f>
        <v>41894.879606481481</v>
      </c>
      <c r="R343">
        <f>YEAR(Q343)</f>
        <v>2014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8284</v>
      </c>
      <c r="O344" t="s">
        <v>8289</v>
      </c>
      <c r="P344" s="10">
        <f>I344/60/60/24+DATE(1970,1,1)</f>
        <v>42489.780844907407</v>
      </c>
      <c r="Q344" s="10">
        <f>J344/60/60/24+DATE(1970,1,1)</f>
        <v>42459.780844907407</v>
      </c>
      <c r="R344">
        <f>YEAR(Q344)</f>
        <v>2016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8284</v>
      </c>
      <c r="O345" t="s">
        <v>8289</v>
      </c>
      <c r="P345" s="10">
        <f>I345/60/60/24+DATE(1970,1,1)</f>
        <v>41957.125</v>
      </c>
      <c r="Q345" s="10">
        <f>J345/60/60/24+DATE(1970,1,1)</f>
        <v>41926.73778935185</v>
      </c>
      <c r="R345">
        <f>YEAR(Q345)</f>
        <v>2014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8284</v>
      </c>
      <c r="O346" t="s">
        <v>8289</v>
      </c>
      <c r="P346" s="10">
        <f>I346/60/60/24+DATE(1970,1,1)</f>
        <v>42156.097222222219</v>
      </c>
      <c r="Q346" s="10">
        <f>J346/60/60/24+DATE(1970,1,1)</f>
        <v>42111.970995370371</v>
      </c>
      <c r="R346">
        <f>YEAR(Q346)</f>
        <v>2015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8284</v>
      </c>
      <c r="O347" t="s">
        <v>8289</v>
      </c>
      <c r="P347" s="10">
        <f>I347/60/60/24+DATE(1970,1,1)</f>
        <v>42144.944328703699</v>
      </c>
      <c r="Q347" s="10">
        <f>J347/60/60/24+DATE(1970,1,1)</f>
        <v>42114.944328703699</v>
      </c>
      <c r="R347">
        <f>YEAR(Q347)</f>
        <v>2015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8284</v>
      </c>
      <c r="O348" t="s">
        <v>8289</v>
      </c>
      <c r="P348" s="10">
        <f>I348/60/60/24+DATE(1970,1,1)</f>
        <v>42291.500243055561</v>
      </c>
      <c r="Q348" s="10">
        <f>J348/60/60/24+DATE(1970,1,1)</f>
        <v>42261.500243055561</v>
      </c>
      <c r="R348">
        <f>YEAR(Q348)</f>
        <v>2015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8284</v>
      </c>
      <c r="O349" t="s">
        <v>8289</v>
      </c>
      <c r="P349" s="10">
        <f>I349/60/60/24+DATE(1970,1,1)</f>
        <v>42322.537141203706</v>
      </c>
      <c r="Q349" s="10">
        <f>J349/60/60/24+DATE(1970,1,1)</f>
        <v>42292.495474537034</v>
      </c>
      <c r="R349">
        <f>YEAR(Q349)</f>
        <v>2015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8284</v>
      </c>
      <c r="O350" t="s">
        <v>8289</v>
      </c>
      <c r="P350" s="10">
        <f>I350/60/60/24+DATE(1970,1,1)</f>
        <v>42237.58699074074</v>
      </c>
      <c r="Q350" s="10">
        <f>J350/60/60/24+DATE(1970,1,1)</f>
        <v>42207.58699074074</v>
      </c>
      <c r="R350">
        <f>YEAR(Q350)</f>
        <v>2015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8284</v>
      </c>
      <c r="O351" t="s">
        <v>8289</v>
      </c>
      <c r="P351" s="10">
        <f>I351/60/60/24+DATE(1970,1,1)</f>
        <v>42790.498935185184</v>
      </c>
      <c r="Q351" s="10">
        <f>J351/60/60/24+DATE(1970,1,1)</f>
        <v>42760.498935185184</v>
      </c>
      <c r="R351">
        <f>YEAR(Q351)</f>
        <v>2017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8284</v>
      </c>
      <c r="O352" t="s">
        <v>8289</v>
      </c>
      <c r="P352" s="10">
        <f>I352/60/60/24+DATE(1970,1,1)</f>
        <v>42624.165972222225</v>
      </c>
      <c r="Q352" s="10">
        <f>J352/60/60/24+DATE(1970,1,1)</f>
        <v>42586.066076388888</v>
      </c>
      <c r="R352">
        <f>YEAR(Q352)</f>
        <v>2016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8284</v>
      </c>
      <c r="O353" t="s">
        <v>8289</v>
      </c>
      <c r="P353" s="10">
        <f>I353/60/60/24+DATE(1970,1,1)</f>
        <v>42467.923078703709</v>
      </c>
      <c r="Q353" s="10">
        <f>J353/60/60/24+DATE(1970,1,1)</f>
        <v>42427.964745370366</v>
      </c>
      <c r="R353">
        <f>YEAR(Q353)</f>
        <v>2016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8284</v>
      </c>
      <c r="O354" t="s">
        <v>8289</v>
      </c>
      <c r="P354" s="10">
        <f>I354/60/60/24+DATE(1970,1,1)</f>
        <v>41920.167453703703</v>
      </c>
      <c r="Q354" s="10">
        <f>J354/60/60/24+DATE(1970,1,1)</f>
        <v>41890.167453703703</v>
      </c>
      <c r="R354">
        <f>YEAR(Q354)</f>
        <v>2014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8284</v>
      </c>
      <c r="O355" t="s">
        <v>8289</v>
      </c>
      <c r="P355" s="10">
        <f>I355/60/60/24+DATE(1970,1,1)</f>
        <v>42327.833553240736</v>
      </c>
      <c r="Q355" s="10">
        <f>J355/60/60/24+DATE(1970,1,1)</f>
        <v>42297.791886574079</v>
      </c>
      <c r="R355">
        <f>YEAR(Q355)</f>
        <v>2015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8284</v>
      </c>
      <c r="O356" t="s">
        <v>8289</v>
      </c>
      <c r="P356" s="10">
        <f>I356/60/60/24+DATE(1970,1,1)</f>
        <v>42468.786122685182</v>
      </c>
      <c r="Q356" s="10">
        <f>J356/60/60/24+DATE(1970,1,1)</f>
        <v>42438.827789351853</v>
      </c>
      <c r="R356">
        <f>YEAR(Q356)</f>
        <v>2016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8284</v>
      </c>
      <c r="O357" t="s">
        <v>8289</v>
      </c>
      <c r="P357" s="10">
        <f>I357/60/60/24+DATE(1970,1,1)</f>
        <v>41974.3355787037</v>
      </c>
      <c r="Q357" s="10">
        <f>J357/60/60/24+DATE(1970,1,1)</f>
        <v>41943.293912037036</v>
      </c>
      <c r="R357">
        <f>YEAR(Q357)</f>
        <v>2014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8284</v>
      </c>
      <c r="O358" t="s">
        <v>8289</v>
      </c>
      <c r="P358" s="10">
        <f>I358/60/60/24+DATE(1970,1,1)</f>
        <v>42445.761493055557</v>
      </c>
      <c r="Q358" s="10">
        <f>J358/60/60/24+DATE(1970,1,1)</f>
        <v>42415.803159722222</v>
      </c>
      <c r="R358">
        <f>YEAR(Q358)</f>
        <v>2016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8284</v>
      </c>
      <c r="O359" t="s">
        <v>8289</v>
      </c>
      <c r="P359" s="10">
        <f>I359/60/60/24+DATE(1970,1,1)</f>
        <v>42118.222187499996</v>
      </c>
      <c r="Q359" s="10">
        <f>J359/60/60/24+DATE(1970,1,1)</f>
        <v>42078.222187499996</v>
      </c>
      <c r="R359">
        <f>YEAR(Q359)</f>
        <v>2015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8284</v>
      </c>
      <c r="O360" t="s">
        <v>8289</v>
      </c>
      <c r="P360" s="10">
        <f>I360/60/60/24+DATE(1970,1,1)</f>
        <v>42536.625</v>
      </c>
      <c r="Q360" s="10">
        <f>J360/60/60/24+DATE(1970,1,1)</f>
        <v>42507.860196759255</v>
      </c>
      <c r="R360">
        <f>YEAR(Q360)</f>
        <v>2016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8284</v>
      </c>
      <c r="O361" t="s">
        <v>8289</v>
      </c>
      <c r="P361" s="10">
        <f>I361/60/60/24+DATE(1970,1,1)</f>
        <v>41957.216666666667</v>
      </c>
      <c r="Q361" s="10">
        <f>J361/60/60/24+DATE(1970,1,1)</f>
        <v>41935.070486111108</v>
      </c>
      <c r="R361">
        <f>YEAR(Q361)</f>
        <v>2014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8284</v>
      </c>
      <c r="O362" t="s">
        <v>8289</v>
      </c>
      <c r="P362" s="10">
        <f>I362/60/60/24+DATE(1970,1,1)</f>
        <v>42208.132638888885</v>
      </c>
      <c r="Q362" s="10">
        <f>J362/60/60/24+DATE(1970,1,1)</f>
        <v>42163.897916666669</v>
      </c>
      <c r="R362">
        <f>YEAR(Q362)</f>
        <v>2015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8284</v>
      </c>
      <c r="O363" t="s">
        <v>8289</v>
      </c>
      <c r="P363" s="10">
        <f>I363/60/60/24+DATE(1970,1,1)</f>
        <v>41966.042893518519</v>
      </c>
      <c r="Q363" s="10">
        <f>J363/60/60/24+DATE(1970,1,1)</f>
        <v>41936.001226851848</v>
      </c>
      <c r="R363">
        <f>YEAR(Q363)</f>
        <v>2014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8284</v>
      </c>
      <c r="O364" t="s">
        <v>8289</v>
      </c>
      <c r="P364" s="10">
        <f>I364/60/60/24+DATE(1970,1,1)</f>
        <v>41859</v>
      </c>
      <c r="Q364" s="10">
        <f>J364/60/60/24+DATE(1970,1,1)</f>
        <v>41837.210543981484</v>
      </c>
      <c r="R364">
        <f>YEAR(Q364)</f>
        <v>2014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8284</v>
      </c>
      <c r="O365" t="s">
        <v>8289</v>
      </c>
      <c r="P365" s="10">
        <f>I365/60/60/24+DATE(1970,1,1)</f>
        <v>40300.806944444441</v>
      </c>
      <c r="Q365" s="10">
        <f>J365/60/60/24+DATE(1970,1,1)</f>
        <v>40255.744629629626</v>
      </c>
      <c r="R365">
        <f>YEAR(Q365)</f>
        <v>2010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8284</v>
      </c>
      <c r="O366" t="s">
        <v>8289</v>
      </c>
      <c r="P366" s="10">
        <f>I366/60/60/24+DATE(1970,1,1)</f>
        <v>41811.165972222225</v>
      </c>
      <c r="Q366" s="10">
        <f>J366/60/60/24+DATE(1970,1,1)</f>
        <v>41780.859629629631</v>
      </c>
      <c r="R366">
        <f>YEAR(Q366)</f>
        <v>2014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8284</v>
      </c>
      <c r="O367" t="s">
        <v>8289</v>
      </c>
      <c r="P367" s="10">
        <f>I367/60/60/24+DATE(1970,1,1)</f>
        <v>41698.606469907405</v>
      </c>
      <c r="Q367" s="10">
        <f>J367/60/60/24+DATE(1970,1,1)</f>
        <v>41668.606469907405</v>
      </c>
      <c r="R367">
        <f>YEAR(Q367)</f>
        <v>2014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8284</v>
      </c>
      <c r="O368" t="s">
        <v>8289</v>
      </c>
      <c r="P368" s="10">
        <f>I368/60/60/24+DATE(1970,1,1)</f>
        <v>41049.793032407404</v>
      </c>
      <c r="Q368" s="10">
        <f>J368/60/60/24+DATE(1970,1,1)</f>
        <v>41019.793032407404</v>
      </c>
      <c r="R368">
        <f>YEAR(Q368)</f>
        <v>2012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8284</v>
      </c>
      <c r="O369" t="s">
        <v>8289</v>
      </c>
      <c r="P369" s="10">
        <f>I369/60/60/24+DATE(1970,1,1)</f>
        <v>41395.207638888889</v>
      </c>
      <c r="Q369" s="10">
        <f>J369/60/60/24+DATE(1970,1,1)</f>
        <v>41355.577291666668</v>
      </c>
      <c r="R369">
        <f>YEAR(Q369)</f>
        <v>2013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8284</v>
      </c>
      <c r="O370" t="s">
        <v>8289</v>
      </c>
      <c r="P370" s="10">
        <f>I370/60/60/24+DATE(1970,1,1)</f>
        <v>42078.563912037032</v>
      </c>
      <c r="Q370" s="10">
        <f>J370/60/60/24+DATE(1970,1,1)</f>
        <v>42043.605578703704</v>
      </c>
      <c r="R370">
        <f>YEAR(Q370)</f>
        <v>2015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8284</v>
      </c>
      <c r="O371" t="s">
        <v>8289</v>
      </c>
      <c r="P371" s="10">
        <f>I371/60/60/24+DATE(1970,1,1)</f>
        <v>40923.551724537036</v>
      </c>
      <c r="Q371" s="10">
        <f>J371/60/60/24+DATE(1970,1,1)</f>
        <v>40893.551724537036</v>
      </c>
      <c r="R371">
        <f>YEAR(Q371)</f>
        <v>2011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8284</v>
      </c>
      <c r="O372" t="s">
        <v>8289</v>
      </c>
      <c r="P372" s="10">
        <f>I372/60/60/24+DATE(1970,1,1)</f>
        <v>42741.795138888891</v>
      </c>
      <c r="Q372" s="10">
        <f>J372/60/60/24+DATE(1970,1,1)</f>
        <v>42711.795138888891</v>
      </c>
      <c r="R372">
        <f>YEAR(Q372)</f>
        <v>2016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8284</v>
      </c>
      <c r="O373" t="s">
        <v>8289</v>
      </c>
      <c r="P373" s="10">
        <f>I373/60/60/24+DATE(1970,1,1)</f>
        <v>41306.767812500002</v>
      </c>
      <c r="Q373" s="10">
        <f>J373/60/60/24+DATE(1970,1,1)</f>
        <v>41261.767812500002</v>
      </c>
      <c r="R373">
        <f>YEAR(Q373)</f>
        <v>2012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8284</v>
      </c>
      <c r="O374" t="s">
        <v>8289</v>
      </c>
      <c r="P374" s="10">
        <f>I374/60/60/24+DATE(1970,1,1)</f>
        <v>42465.666666666672</v>
      </c>
      <c r="Q374" s="10">
        <f>J374/60/60/24+DATE(1970,1,1)</f>
        <v>42425.576898148152</v>
      </c>
      <c r="R374">
        <f>YEAR(Q374)</f>
        <v>2016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8284</v>
      </c>
      <c r="O375" t="s">
        <v>8289</v>
      </c>
      <c r="P375" s="10">
        <f>I375/60/60/24+DATE(1970,1,1)</f>
        <v>41108.91201388889</v>
      </c>
      <c r="Q375" s="10">
        <f>J375/60/60/24+DATE(1970,1,1)</f>
        <v>41078.91201388889</v>
      </c>
      <c r="R375">
        <f>YEAR(Q375)</f>
        <v>2012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8284</v>
      </c>
      <c r="O376" t="s">
        <v>8289</v>
      </c>
      <c r="P376" s="10">
        <f>I376/60/60/24+DATE(1970,1,1)</f>
        <v>40802.889247685183</v>
      </c>
      <c r="Q376" s="10">
        <f>J376/60/60/24+DATE(1970,1,1)</f>
        <v>40757.889247685183</v>
      </c>
      <c r="R376">
        <f>YEAR(Q376)</f>
        <v>2011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8284</v>
      </c>
      <c r="O377" t="s">
        <v>8289</v>
      </c>
      <c r="P377" s="10">
        <f>I377/60/60/24+DATE(1970,1,1)</f>
        <v>41699.720833333333</v>
      </c>
      <c r="Q377" s="10">
        <f>J377/60/60/24+DATE(1970,1,1)</f>
        <v>41657.985081018516</v>
      </c>
      <c r="R377">
        <f>YEAR(Q377)</f>
        <v>2014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8284</v>
      </c>
      <c r="O378" t="s">
        <v>8289</v>
      </c>
      <c r="P378" s="10">
        <f>I378/60/60/24+DATE(1970,1,1)</f>
        <v>42607.452731481477</v>
      </c>
      <c r="Q378" s="10">
        <f>J378/60/60/24+DATE(1970,1,1)</f>
        <v>42576.452731481477</v>
      </c>
      <c r="R378">
        <f>YEAR(Q378)</f>
        <v>2016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8284</v>
      </c>
      <c r="O379" t="s">
        <v>8289</v>
      </c>
      <c r="P379" s="10">
        <f>I379/60/60/24+DATE(1970,1,1)</f>
        <v>42322.292361111111</v>
      </c>
      <c r="Q379" s="10">
        <f>J379/60/60/24+DATE(1970,1,1)</f>
        <v>42292.250787037032</v>
      </c>
      <c r="R379">
        <f>YEAR(Q379)</f>
        <v>2015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8284</v>
      </c>
      <c r="O380" t="s">
        <v>8289</v>
      </c>
      <c r="P380" s="10">
        <f>I380/60/60/24+DATE(1970,1,1)</f>
        <v>42394.994444444441</v>
      </c>
      <c r="Q380" s="10">
        <f>J380/60/60/24+DATE(1970,1,1)</f>
        <v>42370.571851851855</v>
      </c>
      <c r="R380">
        <f>YEAR(Q380)</f>
        <v>2016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8284</v>
      </c>
      <c r="O381" t="s">
        <v>8289</v>
      </c>
      <c r="P381" s="10">
        <f>I381/60/60/24+DATE(1970,1,1)</f>
        <v>41032.688333333332</v>
      </c>
      <c r="Q381" s="10">
        <f>J381/60/60/24+DATE(1970,1,1)</f>
        <v>40987.688333333332</v>
      </c>
      <c r="R381">
        <f>YEAR(Q381)</f>
        <v>2012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8284</v>
      </c>
      <c r="O382" t="s">
        <v>8289</v>
      </c>
      <c r="P382" s="10">
        <f>I382/60/60/24+DATE(1970,1,1)</f>
        <v>42392.719814814816</v>
      </c>
      <c r="Q382" s="10">
        <f>J382/60/60/24+DATE(1970,1,1)</f>
        <v>42367.719814814816</v>
      </c>
      <c r="R382">
        <f>YEAR(Q382)</f>
        <v>2015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8284</v>
      </c>
      <c r="O383" t="s">
        <v>8289</v>
      </c>
      <c r="P383" s="10">
        <f>I383/60/60/24+DATE(1970,1,1)</f>
        <v>41120.208333333336</v>
      </c>
      <c r="Q383" s="10">
        <f>J383/60/60/24+DATE(1970,1,1)</f>
        <v>41085.698113425926</v>
      </c>
      <c r="R383">
        <f>YEAR(Q383)</f>
        <v>2012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8284</v>
      </c>
      <c r="O384" t="s">
        <v>8289</v>
      </c>
      <c r="P384" s="10">
        <f>I384/60/60/24+DATE(1970,1,1)</f>
        <v>41158.709490740745</v>
      </c>
      <c r="Q384" s="10">
        <f>J384/60/60/24+DATE(1970,1,1)</f>
        <v>41144.709490740745</v>
      </c>
      <c r="R384">
        <f>YEAR(Q384)</f>
        <v>2012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8284</v>
      </c>
      <c r="O385" t="s">
        <v>8289</v>
      </c>
      <c r="P385" s="10">
        <f>I385/60/60/24+DATE(1970,1,1)</f>
        <v>41778.117581018516</v>
      </c>
      <c r="Q385" s="10">
        <f>J385/60/60/24+DATE(1970,1,1)</f>
        <v>41755.117581018516</v>
      </c>
      <c r="R385">
        <f>YEAR(Q385)</f>
        <v>2014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8284</v>
      </c>
      <c r="O386" t="s">
        <v>8289</v>
      </c>
      <c r="P386" s="10">
        <f>I386/60/60/24+DATE(1970,1,1)</f>
        <v>42010.781793981485</v>
      </c>
      <c r="Q386" s="10">
        <f>J386/60/60/24+DATE(1970,1,1)</f>
        <v>41980.781793981485</v>
      </c>
      <c r="R386">
        <f>YEAR(Q386)</f>
        <v>2014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8284</v>
      </c>
      <c r="O387" t="s">
        <v>8289</v>
      </c>
      <c r="P387" s="10">
        <f>I387/60/60/24+DATE(1970,1,1)</f>
        <v>41964.626168981486</v>
      </c>
      <c r="Q387" s="10">
        <f>J387/60/60/24+DATE(1970,1,1)</f>
        <v>41934.584502314814</v>
      </c>
      <c r="R387">
        <f>YEAR(Q387)</f>
        <v>2014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8284</v>
      </c>
      <c r="O388" t="s">
        <v>8289</v>
      </c>
      <c r="P388" s="10">
        <f>I388/60/60/24+DATE(1970,1,1)</f>
        <v>42226.951284722221</v>
      </c>
      <c r="Q388" s="10">
        <f>J388/60/60/24+DATE(1970,1,1)</f>
        <v>42211.951284722221</v>
      </c>
      <c r="R388">
        <f>YEAR(Q388)</f>
        <v>2015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8284</v>
      </c>
      <c r="O389" t="s">
        <v>8289</v>
      </c>
      <c r="P389" s="10">
        <f>I389/60/60/24+DATE(1970,1,1)</f>
        <v>42231.25</v>
      </c>
      <c r="Q389" s="10">
        <f>J389/60/60/24+DATE(1970,1,1)</f>
        <v>42200.67659722222</v>
      </c>
      <c r="R389">
        <f>YEAR(Q389)</f>
        <v>2015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8284</v>
      </c>
      <c r="O390" t="s">
        <v>8289</v>
      </c>
      <c r="P390" s="10">
        <f>I390/60/60/24+DATE(1970,1,1)</f>
        <v>42579.076157407413</v>
      </c>
      <c r="Q390" s="10">
        <f>J390/60/60/24+DATE(1970,1,1)</f>
        <v>42549.076157407413</v>
      </c>
      <c r="R390">
        <f>YEAR(Q390)</f>
        <v>2016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8284</v>
      </c>
      <c r="O391" t="s">
        <v>8289</v>
      </c>
      <c r="P391" s="10">
        <f>I391/60/60/24+DATE(1970,1,1)</f>
        <v>41705.957638888889</v>
      </c>
      <c r="Q391" s="10">
        <f>J391/60/60/24+DATE(1970,1,1)</f>
        <v>41674.063078703701</v>
      </c>
      <c r="R391">
        <f>YEAR(Q391)</f>
        <v>2014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8284</v>
      </c>
      <c r="O392" t="s">
        <v>8289</v>
      </c>
      <c r="P392" s="10">
        <f>I392/60/60/24+DATE(1970,1,1)</f>
        <v>42132.036712962959</v>
      </c>
      <c r="Q392" s="10">
        <f>J392/60/60/24+DATE(1970,1,1)</f>
        <v>42112.036712962959</v>
      </c>
      <c r="R392">
        <f>YEAR(Q392)</f>
        <v>2015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8284</v>
      </c>
      <c r="O393" t="s">
        <v>8289</v>
      </c>
      <c r="P393" s="10">
        <f>I393/60/60/24+DATE(1970,1,1)</f>
        <v>40895.040972222225</v>
      </c>
      <c r="Q393" s="10">
        <f>J393/60/60/24+DATE(1970,1,1)</f>
        <v>40865.042256944449</v>
      </c>
      <c r="R393">
        <f>YEAR(Q393)</f>
        <v>2011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8284</v>
      </c>
      <c r="O394" t="s">
        <v>8289</v>
      </c>
      <c r="P394" s="10">
        <f>I394/60/60/24+DATE(1970,1,1)</f>
        <v>40794.125</v>
      </c>
      <c r="Q394" s="10">
        <f>J394/60/60/24+DATE(1970,1,1)</f>
        <v>40763.717256944445</v>
      </c>
      <c r="R394">
        <f>YEAR(Q394)</f>
        <v>2011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8284</v>
      </c>
      <c r="O395" t="s">
        <v>8289</v>
      </c>
      <c r="P395" s="10">
        <f>I395/60/60/24+DATE(1970,1,1)</f>
        <v>41557.708935185183</v>
      </c>
      <c r="Q395" s="10">
        <f>J395/60/60/24+DATE(1970,1,1)</f>
        <v>41526.708935185183</v>
      </c>
      <c r="R395">
        <f>YEAR(Q395)</f>
        <v>2013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8284</v>
      </c>
      <c r="O396" t="s">
        <v>8289</v>
      </c>
      <c r="P396" s="10">
        <f>I396/60/60/24+DATE(1970,1,1)</f>
        <v>42477.776412037041</v>
      </c>
      <c r="Q396" s="10">
        <f>J396/60/60/24+DATE(1970,1,1)</f>
        <v>42417.818078703705</v>
      </c>
      <c r="R396">
        <f>YEAR(Q396)</f>
        <v>2016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8284</v>
      </c>
      <c r="O397" t="s">
        <v>8289</v>
      </c>
      <c r="P397" s="10">
        <f>I397/60/60/24+DATE(1970,1,1)</f>
        <v>41026.897222222222</v>
      </c>
      <c r="Q397" s="10">
        <f>J397/60/60/24+DATE(1970,1,1)</f>
        <v>40990.909259259257</v>
      </c>
      <c r="R397">
        <f>YEAR(Q397)</f>
        <v>2012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8284</v>
      </c>
      <c r="O398" t="s">
        <v>8289</v>
      </c>
      <c r="P398" s="10">
        <f>I398/60/60/24+DATE(1970,1,1)</f>
        <v>41097.564884259256</v>
      </c>
      <c r="Q398" s="10">
        <f>J398/60/60/24+DATE(1970,1,1)</f>
        <v>41082.564884259256</v>
      </c>
      <c r="R398">
        <f>YEAR(Q398)</f>
        <v>2012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8284</v>
      </c>
      <c r="O399" t="s">
        <v>8289</v>
      </c>
      <c r="P399" s="10">
        <f>I399/60/60/24+DATE(1970,1,1)</f>
        <v>40422.155555555553</v>
      </c>
      <c r="Q399" s="10">
        <f>J399/60/60/24+DATE(1970,1,1)</f>
        <v>40379.776435185187</v>
      </c>
      <c r="R399">
        <f>YEAR(Q399)</f>
        <v>2010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8284</v>
      </c>
      <c r="O400" t="s">
        <v>8289</v>
      </c>
      <c r="P400" s="10">
        <f>I400/60/60/24+DATE(1970,1,1)</f>
        <v>42123.793124999997</v>
      </c>
      <c r="Q400" s="10">
        <f>J400/60/60/24+DATE(1970,1,1)</f>
        <v>42078.793124999997</v>
      </c>
      <c r="R400">
        <f>YEAR(Q400)</f>
        <v>2015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8284</v>
      </c>
      <c r="O401" t="s">
        <v>8289</v>
      </c>
      <c r="P401" s="10">
        <f>I401/60/60/24+DATE(1970,1,1)</f>
        <v>42718.5</v>
      </c>
      <c r="Q401" s="10">
        <f>J401/60/60/24+DATE(1970,1,1)</f>
        <v>42687.875775462962</v>
      </c>
      <c r="R401">
        <f>YEAR(Q401)</f>
        <v>2016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8284</v>
      </c>
      <c r="O402" t="s">
        <v>8289</v>
      </c>
      <c r="P402" s="10">
        <f>I402/60/60/24+DATE(1970,1,1)</f>
        <v>41776.145833333336</v>
      </c>
      <c r="Q402" s="10">
        <f>J402/60/60/24+DATE(1970,1,1)</f>
        <v>41745.635960648149</v>
      </c>
      <c r="R402">
        <f>YEAR(Q402)</f>
        <v>2014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8284</v>
      </c>
      <c r="O403" t="s">
        <v>8289</v>
      </c>
      <c r="P403" s="10">
        <f>I403/60/60/24+DATE(1970,1,1)</f>
        <v>40762.842245370368</v>
      </c>
      <c r="Q403" s="10">
        <f>J403/60/60/24+DATE(1970,1,1)</f>
        <v>40732.842245370368</v>
      </c>
      <c r="R403">
        <f>YEAR(Q403)</f>
        <v>2011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8284</v>
      </c>
      <c r="O404" t="s">
        <v>8289</v>
      </c>
      <c r="P404" s="10">
        <f>I404/60/60/24+DATE(1970,1,1)</f>
        <v>42313.58121527778</v>
      </c>
      <c r="Q404" s="10">
        <f>J404/60/60/24+DATE(1970,1,1)</f>
        <v>42292.539548611108</v>
      </c>
      <c r="R404">
        <f>YEAR(Q404)</f>
        <v>2015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8284</v>
      </c>
      <c r="O405" t="s">
        <v>8289</v>
      </c>
      <c r="P405" s="10">
        <f>I405/60/60/24+DATE(1970,1,1)</f>
        <v>40765.297222222223</v>
      </c>
      <c r="Q405" s="10">
        <f>J405/60/60/24+DATE(1970,1,1)</f>
        <v>40718.310659722221</v>
      </c>
      <c r="R405">
        <f>YEAR(Q405)</f>
        <v>2011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8284</v>
      </c>
      <c r="O406" t="s">
        <v>8289</v>
      </c>
      <c r="P406" s="10">
        <f>I406/60/60/24+DATE(1970,1,1)</f>
        <v>41675.961111111108</v>
      </c>
      <c r="Q406" s="10">
        <f>J406/60/60/24+DATE(1970,1,1)</f>
        <v>41646.628032407411</v>
      </c>
      <c r="R406">
        <f>YEAR(Q406)</f>
        <v>2014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8284</v>
      </c>
      <c r="O407" t="s">
        <v>8289</v>
      </c>
      <c r="P407" s="10">
        <f>I407/60/60/24+DATE(1970,1,1)</f>
        <v>41704.08494212963</v>
      </c>
      <c r="Q407" s="10">
        <f>J407/60/60/24+DATE(1970,1,1)</f>
        <v>41674.08494212963</v>
      </c>
      <c r="R407">
        <f>YEAR(Q407)</f>
        <v>2014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8284</v>
      </c>
      <c r="O408" t="s">
        <v>8289</v>
      </c>
      <c r="P408" s="10">
        <f>I408/60/60/24+DATE(1970,1,1)</f>
        <v>40672.249305555553</v>
      </c>
      <c r="Q408" s="10">
        <f>J408/60/60/24+DATE(1970,1,1)</f>
        <v>40638.162465277775</v>
      </c>
      <c r="R408">
        <f>YEAR(Q408)</f>
        <v>2011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8284</v>
      </c>
      <c r="O409" t="s">
        <v>8289</v>
      </c>
      <c r="P409" s="10">
        <f>I409/60/60/24+DATE(1970,1,1)</f>
        <v>40866.912615740745</v>
      </c>
      <c r="Q409" s="10">
        <f>J409/60/60/24+DATE(1970,1,1)</f>
        <v>40806.870949074073</v>
      </c>
      <c r="R409">
        <f>YEAR(Q409)</f>
        <v>2011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8284</v>
      </c>
      <c r="O410" t="s">
        <v>8289</v>
      </c>
      <c r="P410" s="10">
        <f>I410/60/60/24+DATE(1970,1,1)</f>
        <v>41583.777662037035</v>
      </c>
      <c r="Q410" s="10">
        <f>J410/60/60/24+DATE(1970,1,1)</f>
        <v>41543.735995370371</v>
      </c>
      <c r="R410">
        <f>YEAR(Q410)</f>
        <v>2013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8284</v>
      </c>
      <c r="O411" t="s">
        <v>8289</v>
      </c>
      <c r="P411" s="10">
        <f>I411/60/60/24+DATE(1970,1,1)</f>
        <v>42573.862777777773</v>
      </c>
      <c r="Q411" s="10">
        <f>J411/60/60/24+DATE(1970,1,1)</f>
        <v>42543.862777777773</v>
      </c>
      <c r="R411">
        <f>YEAR(Q411)</f>
        <v>2016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8284</v>
      </c>
      <c r="O412" t="s">
        <v>8289</v>
      </c>
      <c r="P412" s="10">
        <f>I412/60/60/24+DATE(1970,1,1)</f>
        <v>42173.981446759266</v>
      </c>
      <c r="Q412" s="10">
        <f>J412/60/60/24+DATE(1970,1,1)</f>
        <v>42113.981446759266</v>
      </c>
      <c r="R412">
        <f>YEAR(Q412)</f>
        <v>2015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8284</v>
      </c>
      <c r="O413" t="s">
        <v>8289</v>
      </c>
      <c r="P413" s="10">
        <f>I413/60/60/24+DATE(1970,1,1)</f>
        <v>41630.208333333336</v>
      </c>
      <c r="Q413" s="10">
        <f>J413/60/60/24+DATE(1970,1,1)</f>
        <v>41598.17597222222</v>
      </c>
      <c r="R413">
        <f>YEAR(Q413)</f>
        <v>2013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8284</v>
      </c>
      <c r="O414" t="s">
        <v>8289</v>
      </c>
      <c r="P414" s="10">
        <f>I414/60/60/24+DATE(1970,1,1)</f>
        <v>41115.742800925924</v>
      </c>
      <c r="Q414" s="10">
        <f>J414/60/60/24+DATE(1970,1,1)</f>
        <v>41099.742800925924</v>
      </c>
      <c r="R414">
        <f>YEAR(Q414)</f>
        <v>2012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8284</v>
      </c>
      <c r="O415" t="s">
        <v>8289</v>
      </c>
      <c r="P415" s="10">
        <f>I415/60/60/24+DATE(1970,1,1)</f>
        <v>41109.877442129626</v>
      </c>
      <c r="Q415" s="10">
        <f>J415/60/60/24+DATE(1970,1,1)</f>
        <v>41079.877442129626</v>
      </c>
      <c r="R415">
        <f>YEAR(Q415)</f>
        <v>2012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8284</v>
      </c>
      <c r="O416" t="s">
        <v>8289</v>
      </c>
      <c r="P416" s="10">
        <f>I416/60/60/24+DATE(1970,1,1)</f>
        <v>41559.063252314816</v>
      </c>
      <c r="Q416" s="10">
        <f>J416/60/60/24+DATE(1970,1,1)</f>
        <v>41529.063252314816</v>
      </c>
      <c r="R416">
        <f>YEAR(Q416)</f>
        <v>2013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8284</v>
      </c>
      <c r="O417" t="s">
        <v>8289</v>
      </c>
      <c r="P417" s="10">
        <f>I417/60/60/24+DATE(1970,1,1)</f>
        <v>41929.5</v>
      </c>
      <c r="Q417" s="10">
        <f>J417/60/60/24+DATE(1970,1,1)</f>
        <v>41904.851875</v>
      </c>
      <c r="R417">
        <f>YEAR(Q417)</f>
        <v>2014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8284</v>
      </c>
      <c r="O418" t="s">
        <v>8289</v>
      </c>
      <c r="P418" s="10">
        <f>I418/60/60/24+DATE(1970,1,1)</f>
        <v>41678.396192129629</v>
      </c>
      <c r="Q418" s="10">
        <f>J418/60/60/24+DATE(1970,1,1)</f>
        <v>41648.396192129629</v>
      </c>
      <c r="R418">
        <f>YEAR(Q418)</f>
        <v>2014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8284</v>
      </c>
      <c r="O419" t="s">
        <v>8289</v>
      </c>
      <c r="P419" s="10">
        <f>I419/60/60/24+DATE(1970,1,1)</f>
        <v>41372.189583333333</v>
      </c>
      <c r="Q419" s="10">
        <f>J419/60/60/24+DATE(1970,1,1)</f>
        <v>41360.970601851855</v>
      </c>
      <c r="R419">
        <f>YEAR(Q419)</f>
        <v>2013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8284</v>
      </c>
      <c r="O420" t="s">
        <v>8289</v>
      </c>
      <c r="P420" s="10">
        <f>I420/60/60/24+DATE(1970,1,1)</f>
        <v>42208.282372685186</v>
      </c>
      <c r="Q420" s="10">
        <f>J420/60/60/24+DATE(1970,1,1)</f>
        <v>42178.282372685186</v>
      </c>
      <c r="R420">
        <f>YEAR(Q420)</f>
        <v>2015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8284</v>
      </c>
      <c r="O421" t="s">
        <v>8289</v>
      </c>
      <c r="P421" s="10">
        <f>I421/60/60/24+DATE(1970,1,1)</f>
        <v>41454.842442129629</v>
      </c>
      <c r="Q421" s="10">
        <f>J421/60/60/24+DATE(1970,1,1)</f>
        <v>41394.842442129629</v>
      </c>
      <c r="R421">
        <f>YEAR(Q421)</f>
        <v>2013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8284</v>
      </c>
      <c r="O422" t="s">
        <v>8290</v>
      </c>
      <c r="P422" s="10">
        <f>I422/60/60/24+DATE(1970,1,1)</f>
        <v>41712.194803240738</v>
      </c>
      <c r="Q422" s="10">
        <f>J422/60/60/24+DATE(1970,1,1)</f>
        <v>41682.23646990741</v>
      </c>
      <c r="R422">
        <f>YEAR(Q422)</f>
        <v>2014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8284</v>
      </c>
      <c r="O423" t="s">
        <v>8290</v>
      </c>
      <c r="P423" s="10">
        <f>I423/60/60/24+DATE(1970,1,1)</f>
        <v>42237.491388888884</v>
      </c>
      <c r="Q423" s="10">
        <f>J423/60/60/24+DATE(1970,1,1)</f>
        <v>42177.491388888884</v>
      </c>
      <c r="R423">
        <f>YEAR(Q423)</f>
        <v>2015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8284</v>
      </c>
      <c r="O424" t="s">
        <v>8290</v>
      </c>
      <c r="P424" s="10">
        <f>I424/60/60/24+DATE(1970,1,1)</f>
        <v>41893.260381944441</v>
      </c>
      <c r="Q424" s="10">
        <f>J424/60/60/24+DATE(1970,1,1)</f>
        <v>41863.260381944441</v>
      </c>
      <c r="R424">
        <f>YEAR(Q424)</f>
        <v>2014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8284</v>
      </c>
      <c r="O425" t="s">
        <v>8290</v>
      </c>
      <c r="P425" s="10">
        <f>I425/60/60/24+DATE(1970,1,1)</f>
        <v>41430.92627314815</v>
      </c>
      <c r="Q425" s="10">
        <f>J425/60/60/24+DATE(1970,1,1)</f>
        <v>41400.92627314815</v>
      </c>
      <c r="R425">
        <f>YEAR(Q425)</f>
        <v>2013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8284</v>
      </c>
      <c r="O426" t="s">
        <v>8290</v>
      </c>
      <c r="P426" s="10">
        <f>I426/60/60/24+DATE(1970,1,1)</f>
        <v>40994.334479166668</v>
      </c>
      <c r="Q426" s="10">
        <f>J426/60/60/24+DATE(1970,1,1)</f>
        <v>40934.376145833332</v>
      </c>
      <c r="R426">
        <f>YEAR(Q426)</f>
        <v>2012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8284</v>
      </c>
      <c r="O427" t="s">
        <v>8290</v>
      </c>
      <c r="P427" s="10">
        <f>I427/60/60/24+DATE(1970,1,1)</f>
        <v>42335.902824074074</v>
      </c>
      <c r="Q427" s="10">
        <f>J427/60/60/24+DATE(1970,1,1)</f>
        <v>42275.861157407402</v>
      </c>
      <c r="R427">
        <f>YEAR(Q427)</f>
        <v>2015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8284</v>
      </c>
      <c r="O428" t="s">
        <v>8290</v>
      </c>
      <c r="P428" s="10">
        <f>I428/60/60/24+DATE(1970,1,1)</f>
        <v>42430.711967592593</v>
      </c>
      <c r="Q428" s="10">
        <f>J428/60/60/24+DATE(1970,1,1)</f>
        <v>42400.711967592593</v>
      </c>
      <c r="R428">
        <f>YEAR(Q428)</f>
        <v>2016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8284</v>
      </c>
      <c r="O429" t="s">
        <v>8290</v>
      </c>
      <c r="P429" s="10">
        <f>I429/60/60/24+DATE(1970,1,1)</f>
        <v>42299.790972222225</v>
      </c>
      <c r="Q429" s="10">
        <f>J429/60/60/24+DATE(1970,1,1)</f>
        <v>42285.909027777772</v>
      </c>
      <c r="R429">
        <f>YEAR(Q429)</f>
        <v>2015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8284</v>
      </c>
      <c r="O430" t="s">
        <v>8290</v>
      </c>
      <c r="P430" s="10">
        <f>I430/60/60/24+DATE(1970,1,1)</f>
        <v>41806.916666666664</v>
      </c>
      <c r="Q430" s="10">
        <f>J430/60/60/24+DATE(1970,1,1)</f>
        <v>41778.766724537039</v>
      </c>
      <c r="R430">
        <f>YEAR(Q430)</f>
        <v>2014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8284</v>
      </c>
      <c r="O431" t="s">
        <v>8290</v>
      </c>
      <c r="P431" s="10">
        <f>I431/60/60/24+DATE(1970,1,1)</f>
        <v>40144.207638888889</v>
      </c>
      <c r="Q431" s="10">
        <f>J431/60/60/24+DATE(1970,1,1)</f>
        <v>40070.901412037041</v>
      </c>
      <c r="R431">
        <f>YEAR(Q431)</f>
        <v>2009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8284</v>
      </c>
      <c r="O432" t="s">
        <v>8290</v>
      </c>
      <c r="P432" s="10">
        <f>I432/60/60/24+DATE(1970,1,1)</f>
        <v>41528.107256944444</v>
      </c>
      <c r="Q432" s="10">
        <f>J432/60/60/24+DATE(1970,1,1)</f>
        <v>41513.107256944444</v>
      </c>
      <c r="R432">
        <f>YEAR(Q432)</f>
        <v>2013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8284</v>
      </c>
      <c r="O433" t="s">
        <v>8290</v>
      </c>
      <c r="P433" s="10">
        <f>I433/60/60/24+DATE(1970,1,1)</f>
        <v>42556.871331018512</v>
      </c>
      <c r="Q433" s="10">
        <f>J433/60/60/24+DATE(1970,1,1)</f>
        <v>42526.871331018512</v>
      </c>
      <c r="R433">
        <f>YEAR(Q433)</f>
        <v>2016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8284</v>
      </c>
      <c r="O434" t="s">
        <v>8290</v>
      </c>
      <c r="P434" s="10">
        <f>I434/60/60/24+DATE(1970,1,1)</f>
        <v>42298.726631944446</v>
      </c>
      <c r="Q434" s="10">
        <f>J434/60/60/24+DATE(1970,1,1)</f>
        <v>42238.726631944446</v>
      </c>
      <c r="R434">
        <f>YEAR(Q434)</f>
        <v>2015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8284</v>
      </c>
      <c r="O435" t="s">
        <v>8290</v>
      </c>
      <c r="P435" s="10">
        <f>I435/60/60/24+DATE(1970,1,1)</f>
        <v>42288.629884259266</v>
      </c>
      <c r="Q435" s="10">
        <f>J435/60/60/24+DATE(1970,1,1)</f>
        <v>42228.629884259266</v>
      </c>
      <c r="R435">
        <f>YEAR(Q435)</f>
        <v>2015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8284</v>
      </c>
      <c r="O436" t="s">
        <v>8290</v>
      </c>
      <c r="P436" s="10">
        <f>I436/60/60/24+DATE(1970,1,1)</f>
        <v>41609.876180555555</v>
      </c>
      <c r="Q436" s="10">
        <f>J436/60/60/24+DATE(1970,1,1)</f>
        <v>41576.834513888891</v>
      </c>
      <c r="R436">
        <f>YEAR(Q436)</f>
        <v>2013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8284</v>
      </c>
      <c r="O437" t="s">
        <v>8290</v>
      </c>
      <c r="P437" s="10">
        <f>I437/60/60/24+DATE(1970,1,1)</f>
        <v>41530.747453703705</v>
      </c>
      <c r="Q437" s="10">
        <f>J437/60/60/24+DATE(1970,1,1)</f>
        <v>41500.747453703705</v>
      </c>
      <c r="R437">
        <f>YEAR(Q437)</f>
        <v>2013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8284</v>
      </c>
      <c r="O438" t="s">
        <v>8290</v>
      </c>
      <c r="P438" s="10">
        <f>I438/60/60/24+DATE(1970,1,1)</f>
        <v>41486.36241898148</v>
      </c>
      <c r="Q438" s="10">
        <f>J438/60/60/24+DATE(1970,1,1)</f>
        <v>41456.36241898148</v>
      </c>
      <c r="R438">
        <f>YEAR(Q438)</f>
        <v>2013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8284</v>
      </c>
      <c r="O439" t="s">
        <v>8290</v>
      </c>
      <c r="P439" s="10">
        <f>I439/60/60/24+DATE(1970,1,1)</f>
        <v>42651.31858796296</v>
      </c>
      <c r="Q439" s="10">
        <f>J439/60/60/24+DATE(1970,1,1)</f>
        <v>42591.31858796296</v>
      </c>
      <c r="R439">
        <f>YEAR(Q439)</f>
        <v>2016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8284</v>
      </c>
      <c r="O440" t="s">
        <v>8290</v>
      </c>
      <c r="P440" s="10">
        <f>I440/60/60/24+DATE(1970,1,1)</f>
        <v>42326.302754629629</v>
      </c>
      <c r="Q440" s="10">
        <f>J440/60/60/24+DATE(1970,1,1)</f>
        <v>42296.261087962965</v>
      </c>
      <c r="R440">
        <f>YEAR(Q440)</f>
        <v>2015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8284</v>
      </c>
      <c r="O441" t="s">
        <v>8290</v>
      </c>
      <c r="P441" s="10">
        <f>I441/60/60/24+DATE(1970,1,1)</f>
        <v>41929.761782407404</v>
      </c>
      <c r="Q441" s="10">
        <f>J441/60/60/24+DATE(1970,1,1)</f>
        <v>41919.761782407404</v>
      </c>
      <c r="R441">
        <f>YEAR(Q441)</f>
        <v>2014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8284</v>
      </c>
      <c r="O442" t="s">
        <v>8290</v>
      </c>
      <c r="P442" s="10">
        <f>I442/60/60/24+DATE(1970,1,1)</f>
        <v>42453.943900462968</v>
      </c>
      <c r="Q442" s="10">
        <f>J442/60/60/24+DATE(1970,1,1)</f>
        <v>42423.985567129625</v>
      </c>
      <c r="R442">
        <f>YEAR(Q442)</f>
        <v>2016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8284</v>
      </c>
      <c r="O443" t="s">
        <v>8290</v>
      </c>
      <c r="P443" s="10">
        <f>I443/60/60/24+DATE(1970,1,1)</f>
        <v>41580.793935185182</v>
      </c>
      <c r="Q443" s="10">
        <f>J443/60/60/24+DATE(1970,1,1)</f>
        <v>41550.793935185182</v>
      </c>
      <c r="R443">
        <f>YEAR(Q443)</f>
        <v>2013</v>
      </c>
    </row>
    <row r="444" spans="1:18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8284</v>
      </c>
      <c r="O444" t="s">
        <v>8290</v>
      </c>
      <c r="P444" s="10">
        <f>I444/60/60/24+DATE(1970,1,1)</f>
        <v>42054.888692129629</v>
      </c>
      <c r="Q444" s="10">
        <f>J444/60/60/24+DATE(1970,1,1)</f>
        <v>42024.888692129629</v>
      </c>
      <c r="R444">
        <f>YEAR(Q444)</f>
        <v>2015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8284</v>
      </c>
      <c r="O445" t="s">
        <v>8290</v>
      </c>
      <c r="P445" s="10">
        <f>I445/60/60/24+DATE(1970,1,1)</f>
        <v>41680.015057870369</v>
      </c>
      <c r="Q445" s="10">
        <f>J445/60/60/24+DATE(1970,1,1)</f>
        <v>41650.015057870369</v>
      </c>
      <c r="R445">
        <f>YEAR(Q445)</f>
        <v>2014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8284</v>
      </c>
      <c r="O446" t="s">
        <v>8290</v>
      </c>
      <c r="P446" s="10">
        <f>I446/60/60/24+DATE(1970,1,1)</f>
        <v>40954.906956018516</v>
      </c>
      <c r="Q446" s="10">
        <f>J446/60/60/24+DATE(1970,1,1)</f>
        <v>40894.906956018516</v>
      </c>
      <c r="R446">
        <f>YEAR(Q446)</f>
        <v>2011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8284</v>
      </c>
      <c r="O447" t="s">
        <v>8290</v>
      </c>
      <c r="P447" s="10">
        <f>I447/60/60/24+DATE(1970,1,1)</f>
        <v>42145.335358796292</v>
      </c>
      <c r="Q447" s="10">
        <f>J447/60/60/24+DATE(1970,1,1)</f>
        <v>42130.335358796292</v>
      </c>
      <c r="R447">
        <f>YEAR(Q447)</f>
        <v>2015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8284</v>
      </c>
      <c r="O448" t="s">
        <v>8290</v>
      </c>
      <c r="P448" s="10">
        <f>I448/60/60/24+DATE(1970,1,1)</f>
        <v>42067.083564814813</v>
      </c>
      <c r="Q448" s="10">
        <f>J448/60/60/24+DATE(1970,1,1)</f>
        <v>42037.083564814813</v>
      </c>
      <c r="R448">
        <f>YEAR(Q448)</f>
        <v>2015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8284</v>
      </c>
      <c r="O449" t="s">
        <v>8290</v>
      </c>
      <c r="P449" s="10">
        <f>I449/60/60/24+DATE(1970,1,1)</f>
        <v>41356.513460648144</v>
      </c>
      <c r="Q449" s="10">
        <f>J449/60/60/24+DATE(1970,1,1)</f>
        <v>41331.555127314816</v>
      </c>
      <c r="R449">
        <f>YEAR(Q449)</f>
        <v>2013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8284</v>
      </c>
      <c r="O450" t="s">
        <v>8290</v>
      </c>
      <c r="P450" s="10">
        <f>I450/60/60/24+DATE(1970,1,1)</f>
        <v>41773.758043981477</v>
      </c>
      <c r="Q450" s="10">
        <f>J450/60/60/24+DATE(1970,1,1)</f>
        <v>41753.758043981477</v>
      </c>
      <c r="R450">
        <f>YEAR(Q450)</f>
        <v>2014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8284</v>
      </c>
      <c r="O451" t="s">
        <v>8290</v>
      </c>
      <c r="P451" s="10">
        <f>I451/60/60/24+DATE(1970,1,1)</f>
        <v>41564.568113425928</v>
      </c>
      <c r="Q451" s="10">
        <f>J451/60/60/24+DATE(1970,1,1)</f>
        <v>41534.568113425928</v>
      </c>
      <c r="R451">
        <f>YEAR(Q451)</f>
        <v>2013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8284</v>
      </c>
      <c r="O452" t="s">
        <v>8290</v>
      </c>
      <c r="P452" s="10">
        <f>I452/60/60/24+DATE(1970,1,1)</f>
        <v>41684.946759259255</v>
      </c>
      <c r="Q452" s="10">
        <f>J452/60/60/24+DATE(1970,1,1)</f>
        <v>41654.946759259255</v>
      </c>
      <c r="R452">
        <f>YEAR(Q452)</f>
        <v>2014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8284</v>
      </c>
      <c r="O453" t="s">
        <v>8290</v>
      </c>
      <c r="P453" s="10">
        <f>I453/60/60/24+DATE(1970,1,1)</f>
        <v>41664.715173611112</v>
      </c>
      <c r="Q453" s="10">
        <f>J453/60/60/24+DATE(1970,1,1)</f>
        <v>41634.715173611112</v>
      </c>
      <c r="R453">
        <f>YEAR(Q453)</f>
        <v>2013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8284</v>
      </c>
      <c r="O454" t="s">
        <v>8290</v>
      </c>
      <c r="P454" s="10">
        <f>I454/60/60/24+DATE(1970,1,1)</f>
        <v>42137.703877314809</v>
      </c>
      <c r="Q454" s="10">
        <f>J454/60/60/24+DATE(1970,1,1)</f>
        <v>42107.703877314809</v>
      </c>
      <c r="R454">
        <f>YEAR(Q454)</f>
        <v>2015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8284</v>
      </c>
      <c r="O455" t="s">
        <v>8290</v>
      </c>
      <c r="P455" s="10">
        <f>I455/60/60/24+DATE(1970,1,1)</f>
        <v>42054.824988425928</v>
      </c>
      <c r="Q455" s="10">
        <f>J455/60/60/24+DATE(1970,1,1)</f>
        <v>42038.824988425928</v>
      </c>
      <c r="R455">
        <f>YEAR(Q455)</f>
        <v>2015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8284</v>
      </c>
      <c r="O456" t="s">
        <v>8290</v>
      </c>
      <c r="P456" s="10">
        <f>I456/60/60/24+DATE(1970,1,1)</f>
        <v>41969.551388888889</v>
      </c>
      <c r="Q456" s="10">
        <f>J456/60/60/24+DATE(1970,1,1)</f>
        <v>41938.717256944445</v>
      </c>
      <c r="R456">
        <f>YEAR(Q456)</f>
        <v>2014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8284</v>
      </c>
      <c r="O457" t="s">
        <v>8290</v>
      </c>
      <c r="P457" s="10">
        <f>I457/60/60/24+DATE(1970,1,1)</f>
        <v>41016.021527777775</v>
      </c>
      <c r="Q457" s="10">
        <f>J457/60/60/24+DATE(1970,1,1)</f>
        <v>40971.002569444441</v>
      </c>
      <c r="R457">
        <f>YEAR(Q457)</f>
        <v>2012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8284</v>
      </c>
      <c r="O458" t="s">
        <v>8290</v>
      </c>
      <c r="P458" s="10">
        <f>I458/60/60/24+DATE(1970,1,1)</f>
        <v>41569.165972222225</v>
      </c>
      <c r="Q458" s="10">
        <f>J458/60/60/24+DATE(1970,1,1)</f>
        <v>41547.694456018515</v>
      </c>
      <c r="R458">
        <f>YEAR(Q458)</f>
        <v>2013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8284</v>
      </c>
      <c r="O459" t="s">
        <v>8290</v>
      </c>
      <c r="P459" s="10">
        <f>I459/60/60/24+DATE(1970,1,1)</f>
        <v>41867.767500000002</v>
      </c>
      <c r="Q459" s="10">
        <f>J459/60/60/24+DATE(1970,1,1)</f>
        <v>41837.767500000002</v>
      </c>
      <c r="R459">
        <f>YEAR(Q459)</f>
        <v>2014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8284</v>
      </c>
      <c r="O460" t="s">
        <v>8290</v>
      </c>
      <c r="P460" s="10">
        <f>I460/60/60/24+DATE(1970,1,1)</f>
        <v>41408.69976851852</v>
      </c>
      <c r="Q460" s="10">
        <f>J460/60/60/24+DATE(1970,1,1)</f>
        <v>41378.69976851852</v>
      </c>
      <c r="R460">
        <f>YEAR(Q460)</f>
        <v>2013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8284</v>
      </c>
      <c r="O461" t="s">
        <v>8290</v>
      </c>
      <c r="P461" s="10">
        <f>I461/60/60/24+DATE(1970,1,1)</f>
        <v>40860.682025462964</v>
      </c>
      <c r="Q461" s="10">
        <f>J461/60/60/24+DATE(1970,1,1)</f>
        <v>40800.6403587963</v>
      </c>
      <c r="R461">
        <f>YEAR(Q461)</f>
        <v>2011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8284</v>
      </c>
      <c r="O462" t="s">
        <v>8290</v>
      </c>
      <c r="P462" s="10">
        <f>I462/60/60/24+DATE(1970,1,1)</f>
        <v>41791.166666666664</v>
      </c>
      <c r="Q462" s="10">
        <f>J462/60/60/24+DATE(1970,1,1)</f>
        <v>41759.542534722219</v>
      </c>
      <c r="R462">
        <f>YEAR(Q462)</f>
        <v>2014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8284</v>
      </c>
      <c r="O463" t="s">
        <v>8290</v>
      </c>
      <c r="P463" s="10">
        <f>I463/60/60/24+DATE(1970,1,1)</f>
        <v>41427.84684027778</v>
      </c>
      <c r="Q463" s="10">
        <f>J463/60/60/24+DATE(1970,1,1)</f>
        <v>41407.84684027778</v>
      </c>
      <c r="R463">
        <f>YEAR(Q463)</f>
        <v>2013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8284</v>
      </c>
      <c r="O464" t="s">
        <v>8290</v>
      </c>
      <c r="P464" s="10">
        <f>I464/60/60/24+DATE(1970,1,1)</f>
        <v>40765.126631944448</v>
      </c>
      <c r="Q464" s="10">
        <f>J464/60/60/24+DATE(1970,1,1)</f>
        <v>40705.126631944448</v>
      </c>
      <c r="R464">
        <f>YEAR(Q464)</f>
        <v>2011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8284</v>
      </c>
      <c r="O465" t="s">
        <v>8290</v>
      </c>
      <c r="P465" s="10">
        <f>I465/60/60/24+DATE(1970,1,1)</f>
        <v>40810.710104166668</v>
      </c>
      <c r="Q465" s="10">
        <f>J465/60/60/24+DATE(1970,1,1)</f>
        <v>40750.710104166668</v>
      </c>
      <c r="R465">
        <f>YEAR(Q465)</f>
        <v>2011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8284</v>
      </c>
      <c r="O466" t="s">
        <v>8290</v>
      </c>
      <c r="P466" s="10">
        <f>I466/60/60/24+DATE(1970,1,1)</f>
        <v>42508.848784722228</v>
      </c>
      <c r="Q466" s="10">
        <f>J466/60/60/24+DATE(1970,1,1)</f>
        <v>42488.848784722228</v>
      </c>
      <c r="R466">
        <f>YEAR(Q466)</f>
        <v>2016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8284</v>
      </c>
      <c r="O467" t="s">
        <v>8290</v>
      </c>
      <c r="P467" s="10">
        <f>I467/60/60/24+DATE(1970,1,1)</f>
        <v>41817.120069444441</v>
      </c>
      <c r="Q467" s="10">
        <f>J467/60/60/24+DATE(1970,1,1)</f>
        <v>41801.120069444441</v>
      </c>
      <c r="R467">
        <f>YEAR(Q467)</f>
        <v>2014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8284</v>
      </c>
      <c r="O468" t="s">
        <v>8290</v>
      </c>
      <c r="P468" s="10">
        <f>I468/60/60/24+DATE(1970,1,1)</f>
        <v>41159.942870370374</v>
      </c>
      <c r="Q468" s="10">
        <f>J468/60/60/24+DATE(1970,1,1)</f>
        <v>41129.942870370374</v>
      </c>
      <c r="R468">
        <f>YEAR(Q468)</f>
        <v>2012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8284</v>
      </c>
      <c r="O469" t="s">
        <v>8290</v>
      </c>
      <c r="P469" s="10">
        <f>I469/60/60/24+DATE(1970,1,1)</f>
        <v>41180.679791666669</v>
      </c>
      <c r="Q469" s="10">
        <f>J469/60/60/24+DATE(1970,1,1)</f>
        <v>41135.679791666669</v>
      </c>
      <c r="R469">
        <f>YEAR(Q469)</f>
        <v>2012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8284</v>
      </c>
      <c r="O470" t="s">
        <v>8290</v>
      </c>
      <c r="P470" s="10">
        <f>I470/60/60/24+DATE(1970,1,1)</f>
        <v>41101.160474537035</v>
      </c>
      <c r="Q470" s="10">
        <f>J470/60/60/24+DATE(1970,1,1)</f>
        <v>41041.167627314811</v>
      </c>
      <c r="R470">
        <f>YEAR(Q470)</f>
        <v>2012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8284</v>
      </c>
      <c r="O471" t="s">
        <v>8290</v>
      </c>
      <c r="P471" s="10">
        <f>I471/60/60/24+DATE(1970,1,1)</f>
        <v>41887.989861111113</v>
      </c>
      <c r="Q471" s="10">
        <f>J471/60/60/24+DATE(1970,1,1)</f>
        <v>41827.989861111113</v>
      </c>
      <c r="R471">
        <f>YEAR(Q471)</f>
        <v>2014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8284</v>
      </c>
      <c r="O472" t="s">
        <v>8290</v>
      </c>
      <c r="P472" s="10">
        <f>I472/60/60/24+DATE(1970,1,1)</f>
        <v>41655.166666666664</v>
      </c>
      <c r="Q472" s="10">
        <f>J472/60/60/24+DATE(1970,1,1)</f>
        <v>41605.167696759258</v>
      </c>
      <c r="R472">
        <f>YEAR(Q472)</f>
        <v>2013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8284</v>
      </c>
      <c r="O473" t="s">
        <v>8290</v>
      </c>
      <c r="P473" s="10">
        <f>I473/60/60/24+DATE(1970,1,1)</f>
        <v>41748.680312500001</v>
      </c>
      <c r="Q473" s="10">
        <f>J473/60/60/24+DATE(1970,1,1)</f>
        <v>41703.721979166665</v>
      </c>
      <c r="R473">
        <f>YEAR(Q473)</f>
        <v>2014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8284</v>
      </c>
      <c r="O474" t="s">
        <v>8290</v>
      </c>
      <c r="P474" s="10">
        <f>I474/60/60/24+DATE(1970,1,1)</f>
        <v>41874.922662037039</v>
      </c>
      <c r="Q474" s="10">
        <f>J474/60/60/24+DATE(1970,1,1)</f>
        <v>41844.922662037039</v>
      </c>
      <c r="R474">
        <f>YEAR(Q474)</f>
        <v>2014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8284</v>
      </c>
      <c r="O475" t="s">
        <v>8290</v>
      </c>
      <c r="P475" s="10">
        <f>I475/60/60/24+DATE(1970,1,1)</f>
        <v>41899.698136574072</v>
      </c>
      <c r="Q475" s="10">
        <f>J475/60/60/24+DATE(1970,1,1)</f>
        <v>41869.698136574072</v>
      </c>
      <c r="R475">
        <f>YEAR(Q475)</f>
        <v>2014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8284</v>
      </c>
      <c r="O476" t="s">
        <v>8290</v>
      </c>
      <c r="P476" s="10">
        <f>I476/60/60/24+DATE(1970,1,1)</f>
        <v>42783.329039351855</v>
      </c>
      <c r="Q476" s="10">
        <f>J476/60/60/24+DATE(1970,1,1)</f>
        <v>42753.329039351855</v>
      </c>
      <c r="R476">
        <f>YEAR(Q476)</f>
        <v>2017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8284</v>
      </c>
      <c r="O477" t="s">
        <v>8290</v>
      </c>
      <c r="P477" s="10">
        <f>I477/60/60/24+DATE(1970,1,1)</f>
        <v>42130.086145833338</v>
      </c>
      <c r="Q477" s="10">
        <f>J477/60/60/24+DATE(1970,1,1)</f>
        <v>42100.086145833338</v>
      </c>
      <c r="R477">
        <f>YEAR(Q477)</f>
        <v>2015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8284</v>
      </c>
      <c r="O478" t="s">
        <v>8290</v>
      </c>
      <c r="P478" s="10">
        <f>I478/60/60/24+DATE(1970,1,1)</f>
        <v>41793.165972222225</v>
      </c>
      <c r="Q478" s="10">
        <f>J478/60/60/24+DATE(1970,1,1)</f>
        <v>41757.975011574075</v>
      </c>
      <c r="R478">
        <f>YEAR(Q478)</f>
        <v>2014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8284</v>
      </c>
      <c r="O479" t="s">
        <v>8290</v>
      </c>
      <c r="P479" s="10">
        <f>I479/60/60/24+DATE(1970,1,1)</f>
        <v>41047.83488425926</v>
      </c>
      <c r="Q479" s="10">
        <f>J479/60/60/24+DATE(1970,1,1)</f>
        <v>40987.83488425926</v>
      </c>
      <c r="R479">
        <f>YEAR(Q479)</f>
        <v>2012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8284</v>
      </c>
      <c r="O480" t="s">
        <v>8290</v>
      </c>
      <c r="P480" s="10">
        <f>I480/60/60/24+DATE(1970,1,1)</f>
        <v>42095.869317129633</v>
      </c>
      <c r="Q480" s="10">
        <f>J480/60/60/24+DATE(1970,1,1)</f>
        <v>42065.910983796297</v>
      </c>
      <c r="R480">
        <f>YEAR(Q480)</f>
        <v>2015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8284</v>
      </c>
      <c r="O481" t="s">
        <v>8290</v>
      </c>
      <c r="P481" s="10">
        <f>I481/60/60/24+DATE(1970,1,1)</f>
        <v>41964.449479166666</v>
      </c>
      <c r="Q481" s="10">
        <f>J481/60/60/24+DATE(1970,1,1)</f>
        <v>41904.407812500001</v>
      </c>
      <c r="R481">
        <f>YEAR(Q481)</f>
        <v>2014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8284</v>
      </c>
      <c r="O482" t="s">
        <v>8290</v>
      </c>
      <c r="P482" s="10">
        <f>I482/60/60/24+DATE(1970,1,1)</f>
        <v>41495.500173611108</v>
      </c>
      <c r="Q482" s="10">
        <f>J482/60/60/24+DATE(1970,1,1)</f>
        <v>41465.500173611108</v>
      </c>
      <c r="R482">
        <f>YEAR(Q482)</f>
        <v>2013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8284</v>
      </c>
      <c r="O483" t="s">
        <v>8290</v>
      </c>
      <c r="P483" s="10">
        <f>I483/60/60/24+DATE(1970,1,1)</f>
        <v>41192.672326388885</v>
      </c>
      <c r="Q483" s="10">
        <f>J483/60/60/24+DATE(1970,1,1)</f>
        <v>41162.672326388885</v>
      </c>
      <c r="R483">
        <f>YEAR(Q483)</f>
        <v>2012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8284</v>
      </c>
      <c r="O484" t="s">
        <v>8290</v>
      </c>
      <c r="P484" s="10">
        <f>I484/60/60/24+DATE(1970,1,1)</f>
        <v>42474.606944444444</v>
      </c>
      <c r="Q484" s="10">
        <f>J484/60/60/24+DATE(1970,1,1)</f>
        <v>42447.896875000006</v>
      </c>
      <c r="R484">
        <f>YEAR(Q484)</f>
        <v>2016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8284</v>
      </c>
      <c r="O485" t="s">
        <v>8290</v>
      </c>
      <c r="P485" s="10">
        <f>I485/60/60/24+DATE(1970,1,1)</f>
        <v>41303.197592592594</v>
      </c>
      <c r="Q485" s="10">
        <f>J485/60/60/24+DATE(1970,1,1)</f>
        <v>41243.197592592594</v>
      </c>
      <c r="R485">
        <f>YEAR(Q485)</f>
        <v>2012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8284</v>
      </c>
      <c r="O486" t="s">
        <v>8290</v>
      </c>
      <c r="P486" s="10">
        <f>I486/60/60/24+DATE(1970,1,1)</f>
        <v>42313.981157407412</v>
      </c>
      <c r="Q486" s="10">
        <f>J486/60/60/24+DATE(1970,1,1)</f>
        <v>42272.93949074074</v>
      </c>
      <c r="R486">
        <f>YEAR(Q486)</f>
        <v>2015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8284</v>
      </c>
      <c r="O487" t="s">
        <v>8290</v>
      </c>
      <c r="P487" s="10">
        <f>I487/60/60/24+DATE(1970,1,1)</f>
        <v>41411.50577546296</v>
      </c>
      <c r="Q487" s="10">
        <f>J487/60/60/24+DATE(1970,1,1)</f>
        <v>41381.50577546296</v>
      </c>
      <c r="R487">
        <f>YEAR(Q487)</f>
        <v>2013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8284</v>
      </c>
      <c r="O488" t="s">
        <v>8290</v>
      </c>
      <c r="P488" s="10">
        <f>I488/60/60/24+DATE(1970,1,1)</f>
        <v>41791.94258101852</v>
      </c>
      <c r="Q488" s="10">
        <f>J488/60/60/24+DATE(1970,1,1)</f>
        <v>41761.94258101852</v>
      </c>
      <c r="R488">
        <f>YEAR(Q488)</f>
        <v>2014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8284</v>
      </c>
      <c r="O489" t="s">
        <v>8290</v>
      </c>
      <c r="P489" s="10">
        <f>I489/60/60/24+DATE(1970,1,1)</f>
        <v>42729.636504629627</v>
      </c>
      <c r="Q489" s="10">
        <f>J489/60/60/24+DATE(1970,1,1)</f>
        <v>42669.594837962963</v>
      </c>
      <c r="R489">
        <f>YEAR(Q489)</f>
        <v>2016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8284</v>
      </c>
      <c r="O490" t="s">
        <v>8290</v>
      </c>
      <c r="P490" s="10">
        <f>I490/60/60/24+DATE(1970,1,1)</f>
        <v>42744.054398148146</v>
      </c>
      <c r="Q490" s="10">
        <f>J490/60/60/24+DATE(1970,1,1)</f>
        <v>42714.054398148146</v>
      </c>
      <c r="R490">
        <f>YEAR(Q490)</f>
        <v>2016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8284</v>
      </c>
      <c r="O491" t="s">
        <v>8290</v>
      </c>
      <c r="P491" s="10">
        <f>I491/60/60/24+DATE(1970,1,1)</f>
        <v>40913.481249999997</v>
      </c>
      <c r="Q491" s="10">
        <f>J491/60/60/24+DATE(1970,1,1)</f>
        <v>40882.481666666667</v>
      </c>
      <c r="R491">
        <f>YEAR(Q491)</f>
        <v>2011</v>
      </c>
    </row>
    <row r="492" spans="1:18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8284</v>
      </c>
      <c r="O492" t="s">
        <v>8290</v>
      </c>
      <c r="P492" s="10">
        <f>I492/60/60/24+DATE(1970,1,1)</f>
        <v>41143.968576388892</v>
      </c>
      <c r="Q492" s="10">
        <f>J492/60/60/24+DATE(1970,1,1)</f>
        <v>41113.968576388892</v>
      </c>
      <c r="R492">
        <f>YEAR(Q492)</f>
        <v>2012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8284</v>
      </c>
      <c r="O493" t="s">
        <v>8290</v>
      </c>
      <c r="P493" s="10">
        <f>I493/60/60/24+DATE(1970,1,1)</f>
        <v>42396.982627314821</v>
      </c>
      <c r="Q493" s="10">
        <f>J493/60/60/24+DATE(1970,1,1)</f>
        <v>42366.982627314821</v>
      </c>
      <c r="R493">
        <f>YEAR(Q493)</f>
        <v>2015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8284</v>
      </c>
      <c r="O494" t="s">
        <v>8290</v>
      </c>
      <c r="P494" s="10">
        <f>I494/60/60/24+DATE(1970,1,1)</f>
        <v>42656.03506944445</v>
      </c>
      <c r="Q494" s="10">
        <f>J494/60/60/24+DATE(1970,1,1)</f>
        <v>42596.03506944445</v>
      </c>
      <c r="R494">
        <f>YEAR(Q494)</f>
        <v>2016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8284</v>
      </c>
      <c r="O495" t="s">
        <v>8290</v>
      </c>
      <c r="P495" s="10">
        <f>I495/60/60/24+DATE(1970,1,1)</f>
        <v>42144.726134259254</v>
      </c>
      <c r="Q495" s="10">
        <f>J495/60/60/24+DATE(1970,1,1)</f>
        <v>42114.726134259254</v>
      </c>
      <c r="R495">
        <f>YEAR(Q495)</f>
        <v>2015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8284</v>
      </c>
      <c r="O496" t="s">
        <v>8290</v>
      </c>
      <c r="P496" s="10">
        <f>I496/60/60/24+DATE(1970,1,1)</f>
        <v>41823.125</v>
      </c>
      <c r="Q496" s="10">
        <f>J496/60/60/24+DATE(1970,1,1)</f>
        <v>41799.830613425926</v>
      </c>
      <c r="R496">
        <f>YEAR(Q496)</f>
        <v>2014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8284</v>
      </c>
      <c r="O497" t="s">
        <v>8290</v>
      </c>
      <c r="P497" s="10">
        <f>I497/60/60/24+DATE(1970,1,1)</f>
        <v>42201.827604166669</v>
      </c>
      <c r="Q497" s="10">
        <f>J497/60/60/24+DATE(1970,1,1)</f>
        <v>42171.827604166669</v>
      </c>
      <c r="R497">
        <f>YEAR(Q497)</f>
        <v>2015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8284</v>
      </c>
      <c r="O498" t="s">
        <v>8290</v>
      </c>
      <c r="P498" s="10">
        <f>I498/60/60/24+DATE(1970,1,1)</f>
        <v>41680.93141203704</v>
      </c>
      <c r="Q498" s="10">
        <f>J498/60/60/24+DATE(1970,1,1)</f>
        <v>41620.93141203704</v>
      </c>
      <c r="R498">
        <f>YEAR(Q498)</f>
        <v>2013</v>
      </c>
    </row>
    <row r="499" spans="1:18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8284</v>
      </c>
      <c r="O499" t="s">
        <v>8290</v>
      </c>
      <c r="P499" s="10">
        <f>I499/60/60/24+DATE(1970,1,1)</f>
        <v>41998.208333333328</v>
      </c>
      <c r="Q499" s="10">
        <f>J499/60/60/24+DATE(1970,1,1)</f>
        <v>41945.037789351853</v>
      </c>
      <c r="R499">
        <f>YEAR(Q499)</f>
        <v>2014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8284</v>
      </c>
      <c r="O500" t="s">
        <v>8290</v>
      </c>
      <c r="P500" s="10">
        <f>I500/60/60/24+DATE(1970,1,1)</f>
        <v>40900.762141203704</v>
      </c>
      <c r="Q500" s="10">
        <f>J500/60/60/24+DATE(1970,1,1)</f>
        <v>40858.762141203704</v>
      </c>
      <c r="R500">
        <f>YEAR(Q500)</f>
        <v>2011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8284</v>
      </c>
      <c r="O501" t="s">
        <v>8290</v>
      </c>
      <c r="P501" s="10">
        <f>I501/60/60/24+DATE(1970,1,1)</f>
        <v>40098.874305555553</v>
      </c>
      <c r="Q501" s="10">
        <f>J501/60/60/24+DATE(1970,1,1)</f>
        <v>40043.895462962959</v>
      </c>
      <c r="R501">
        <f>YEAR(Q501)</f>
        <v>2009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8284</v>
      </c>
      <c r="O502" t="s">
        <v>8290</v>
      </c>
      <c r="P502" s="10">
        <f>I502/60/60/24+DATE(1970,1,1)</f>
        <v>40306.927777777775</v>
      </c>
      <c r="Q502" s="10">
        <f>J502/60/60/24+DATE(1970,1,1)</f>
        <v>40247.886006944449</v>
      </c>
      <c r="R502">
        <f>YEAR(Q502)</f>
        <v>2010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8284</v>
      </c>
      <c r="O503" t="s">
        <v>8290</v>
      </c>
      <c r="P503" s="10">
        <f>I503/60/60/24+DATE(1970,1,1)</f>
        <v>40733.234386574077</v>
      </c>
      <c r="Q503" s="10">
        <f>J503/60/60/24+DATE(1970,1,1)</f>
        <v>40703.234386574077</v>
      </c>
      <c r="R503">
        <f>YEAR(Q503)</f>
        <v>2011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8284</v>
      </c>
      <c r="O504" t="s">
        <v>8290</v>
      </c>
      <c r="P504" s="10">
        <f>I504/60/60/24+DATE(1970,1,1)</f>
        <v>40986.511863425927</v>
      </c>
      <c r="Q504" s="10">
        <f>J504/60/60/24+DATE(1970,1,1)</f>
        <v>40956.553530092591</v>
      </c>
      <c r="R504">
        <f>YEAR(Q504)</f>
        <v>2012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8284</v>
      </c>
      <c r="O505" t="s">
        <v>8290</v>
      </c>
      <c r="P505" s="10">
        <f>I505/60/60/24+DATE(1970,1,1)</f>
        <v>42021.526655092588</v>
      </c>
      <c r="Q505" s="10">
        <f>J505/60/60/24+DATE(1970,1,1)</f>
        <v>41991.526655092588</v>
      </c>
      <c r="R505">
        <f>YEAR(Q505)</f>
        <v>2014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8284</v>
      </c>
      <c r="O506" t="s">
        <v>8290</v>
      </c>
      <c r="P506" s="10">
        <f>I506/60/60/24+DATE(1970,1,1)</f>
        <v>41009.941979166666</v>
      </c>
      <c r="Q506" s="10">
        <f>J506/60/60/24+DATE(1970,1,1)</f>
        <v>40949.98364583333</v>
      </c>
      <c r="R506">
        <f>YEAR(Q506)</f>
        <v>2012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8284</v>
      </c>
      <c r="O507" t="s">
        <v>8290</v>
      </c>
      <c r="P507" s="10">
        <f>I507/60/60/24+DATE(1970,1,1)</f>
        <v>42363.098217592589</v>
      </c>
      <c r="Q507" s="10">
        <f>J507/60/60/24+DATE(1970,1,1)</f>
        <v>42318.098217592589</v>
      </c>
      <c r="R507">
        <f>YEAR(Q507)</f>
        <v>2015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8284</v>
      </c>
      <c r="O508" t="s">
        <v>8290</v>
      </c>
      <c r="P508" s="10">
        <f>I508/60/60/24+DATE(1970,1,1)</f>
        <v>41496.552314814813</v>
      </c>
      <c r="Q508" s="10">
        <f>J508/60/60/24+DATE(1970,1,1)</f>
        <v>41466.552314814813</v>
      </c>
      <c r="R508">
        <f>YEAR(Q508)</f>
        <v>2013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8284</v>
      </c>
      <c r="O509" t="s">
        <v>8290</v>
      </c>
      <c r="P509" s="10">
        <f>I509/60/60/24+DATE(1970,1,1)</f>
        <v>41201.958993055552</v>
      </c>
      <c r="Q509" s="10">
        <f>J509/60/60/24+DATE(1970,1,1)</f>
        <v>41156.958993055552</v>
      </c>
      <c r="R509">
        <f>YEAR(Q509)</f>
        <v>2012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8284</v>
      </c>
      <c r="O510" t="s">
        <v>8290</v>
      </c>
      <c r="P510" s="10">
        <f>I510/60/60/24+DATE(1970,1,1)</f>
        <v>41054.593055555553</v>
      </c>
      <c r="Q510" s="10">
        <f>J510/60/60/24+DATE(1970,1,1)</f>
        <v>40995.024317129632</v>
      </c>
      <c r="R510">
        <f>YEAR(Q510)</f>
        <v>2012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8284</v>
      </c>
      <c r="O511" t="s">
        <v>8290</v>
      </c>
      <c r="P511" s="10">
        <f>I511/60/60/24+DATE(1970,1,1)</f>
        <v>42183.631597222222</v>
      </c>
      <c r="Q511" s="10">
        <f>J511/60/60/24+DATE(1970,1,1)</f>
        <v>42153.631597222222</v>
      </c>
      <c r="R511">
        <f>YEAR(Q511)</f>
        <v>2015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8284</v>
      </c>
      <c r="O512" t="s">
        <v>8290</v>
      </c>
      <c r="P512" s="10">
        <f>I512/60/60/24+DATE(1970,1,1)</f>
        <v>42430.176377314812</v>
      </c>
      <c r="Q512" s="10">
        <f>J512/60/60/24+DATE(1970,1,1)</f>
        <v>42400.176377314812</v>
      </c>
      <c r="R512">
        <f>YEAR(Q512)</f>
        <v>2016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8284</v>
      </c>
      <c r="O513" t="s">
        <v>8290</v>
      </c>
      <c r="P513" s="10">
        <f>I513/60/60/24+DATE(1970,1,1)</f>
        <v>41370.261365740742</v>
      </c>
      <c r="Q513" s="10">
        <f>J513/60/60/24+DATE(1970,1,1)</f>
        <v>41340.303032407406</v>
      </c>
      <c r="R513">
        <f>YEAR(Q513)</f>
        <v>2013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8284</v>
      </c>
      <c r="O514" t="s">
        <v>8290</v>
      </c>
      <c r="P514" s="10">
        <f>I514/60/60/24+DATE(1970,1,1)</f>
        <v>42694.783877314811</v>
      </c>
      <c r="Q514" s="10">
        <f>J514/60/60/24+DATE(1970,1,1)</f>
        <v>42649.742210648154</v>
      </c>
      <c r="R514">
        <f>YEAR(Q514)</f>
        <v>2016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8284</v>
      </c>
      <c r="O515" t="s">
        <v>8290</v>
      </c>
      <c r="P515" s="10">
        <f>I515/60/60/24+DATE(1970,1,1)</f>
        <v>42597.291666666672</v>
      </c>
      <c r="Q515" s="10">
        <f>J515/60/60/24+DATE(1970,1,1)</f>
        <v>42552.653993055559</v>
      </c>
      <c r="R515">
        <f>YEAR(Q515)</f>
        <v>2016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8284</v>
      </c>
      <c r="O516" t="s">
        <v>8290</v>
      </c>
      <c r="P516" s="10">
        <f>I516/60/60/24+DATE(1970,1,1)</f>
        <v>41860.613969907405</v>
      </c>
      <c r="Q516" s="10">
        <f>J516/60/60/24+DATE(1970,1,1)</f>
        <v>41830.613969907405</v>
      </c>
      <c r="R516">
        <f>YEAR(Q516)</f>
        <v>2014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8284</v>
      </c>
      <c r="O517" t="s">
        <v>8290</v>
      </c>
      <c r="P517" s="10">
        <f>I517/60/60/24+DATE(1970,1,1)</f>
        <v>42367.490752314814</v>
      </c>
      <c r="Q517" s="10">
        <f>J517/60/60/24+DATE(1970,1,1)</f>
        <v>42327.490752314814</v>
      </c>
      <c r="R517">
        <f>YEAR(Q517)</f>
        <v>2015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8284</v>
      </c>
      <c r="O518" t="s">
        <v>8290</v>
      </c>
      <c r="P518" s="10">
        <f>I518/60/60/24+DATE(1970,1,1)</f>
        <v>42151.778703703705</v>
      </c>
      <c r="Q518" s="10">
        <f>J518/60/60/24+DATE(1970,1,1)</f>
        <v>42091.778703703705</v>
      </c>
      <c r="R518">
        <f>YEAR(Q518)</f>
        <v>2015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8284</v>
      </c>
      <c r="O519" t="s">
        <v>8290</v>
      </c>
      <c r="P519" s="10">
        <f>I519/60/60/24+DATE(1970,1,1)</f>
        <v>42768.615289351852</v>
      </c>
      <c r="Q519" s="10">
        <f>J519/60/60/24+DATE(1970,1,1)</f>
        <v>42738.615289351852</v>
      </c>
      <c r="R519">
        <f>YEAR(Q519)</f>
        <v>2017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8284</v>
      </c>
      <c r="O520" t="s">
        <v>8290</v>
      </c>
      <c r="P520" s="10">
        <f>I520/60/60/24+DATE(1970,1,1)</f>
        <v>42253.615277777775</v>
      </c>
      <c r="Q520" s="10">
        <f>J520/60/60/24+DATE(1970,1,1)</f>
        <v>42223.616018518514</v>
      </c>
      <c r="R520">
        <f>YEAR(Q520)</f>
        <v>2015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8284</v>
      </c>
      <c r="O521" t="s">
        <v>8290</v>
      </c>
      <c r="P521" s="10">
        <f>I521/60/60/24+DATE(1970,1,1)</f>
        <v>41248.391446759262</v>
      </c>
      <c r="Q521" s="10">
        <f>J521/60/60/24+DATE(1970,1,1)</f>
        <v>41218.391446759262</v>
      </c>
      <c r="R521">
        <f>YEAR(Q521)</f>
        <v>2012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8291</v>
      </c>
      <c r="O522" t="s">
        <v>8292</v>
      </c>
      <c r="P522" s="10">
        <f>I522/60/60/24+DATE(1970,1,1)</f>
        <v>42348.702094907407</v>
      </c>
      <c r="Q522" s="10">
        <f>J522/60/60/24+DATE(1970,1,1)</f>
        <v>42318.702094907407</v>
      </c>
      <c r="R522">
        <f>YEAR(Q522)</f>
        <v>2015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8291</v>
      </c>
      <c r="O523" t="s">
        <v>8292</v>
      </c>
      <c r="P523" s="10">
        <f>I523/60/60/24+DATE(1970,1,1)</f>
        <v>42675.207638888889</v>
      </c>
      <c r="Q523" s="10">
        <f>J523/60/60/24+DATE(1970,1,1)</f>
        <v>42646.092812499999</v>
      </c>
      <c r="R523">
        <f>YEAR(Q523)</f>
        <v>2016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8291</v>
      </c>
      <c r="O524" t="s">
        <v>8292</v>
      </c>
      <c r="P524" s="10">
        <f>I524/60/60/24+DATE(1970,1,1)</f>
        <v>42449.999131944445</v>
      </c>
      <c r="Q524" s="10">
        <f>J524/60/60/24+DATE(1970,1,1)</f>
        <v>42430.040798611109</v>
      </c>
      <c r="R524">
        <f>YEAR(Q524)</f>
        <v>2016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8291</v>
      </c>
      <c r="O525" t="s">
        <v>8292</v>
      </c>
      <c r="P525" s="10">
        <f>I525/60/60/24+DATE(1970,1,1)</f>
        <v>42268.13282407407</v>
      </c>
      <c r="Q525" s="10">
        <f>J525/60/60/24+DATE(1970,1,1)</f>
        <v>42238.13282407407</v>
      </c>
      <c r="R525">
        <f>YEAR(Q525)</f>
        <v>2015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8291</v>
      </c>
      <c r="O526" t="s">
        <v>8292</v>
      </c>
      <c r="P526" s="10">
        <f>I526/60/60/24+DATE(1970,1,1)</f>
        <v>42522.717233796298</v>
      </c>
      <c r="Q526" s="10">
        <f>J526/60/60/24+DATE(1970,1,1)</f>
        <v>42492.717233796298</v>
      </c>
      <c r="R526">
        <f>YEAR(Q526)</f>
        <v>2016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8291</v>
      </c>
      <c r="O527" t="s">
        <v>8292</v>
      </c>
      <c r="P527" s="10">
        <f>I527/60/60/24+DATE(1970,1,1)</f>
        <v>41895.400937500002</v>
      </c>
      <c r="Q527" s="10">
        <f>J527/60/60/24+DATE(1970,1,1)</f>
        <v>41850.400937500002</v>
      </c>
      <c r="R527">
        <f>YEAR(Q527)</f>
        <v>2014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8291</v>
      </c>
      <c r="O528" t="s">
        <v>8292</v>
      </c>
      <c r="P528" s="10">
        <f>I528/60/60/24+DATE(1970,1,1)</f>
        <v>42223.708333333328</v>
      </c>
      <c r="Q528" s="10">
        <f>J528/60/60/24+DATE(1970,1,1)</f>
        <v>42192.591944444444</v>
      </c>
      <c r="R528">
        <f>YEAR(Q528)</f>
        <v>2015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8291</v>
      </c>
      <c r="O529" t="s">
        <v>8292</v>
      </c>
      <c r="P529" s="10">
        <f>I529/60/60/24+DATE(1970,1,1)</f>
        <v>42783.670138888891</v>
      </c>
      <c r="Q529" s="10">
        <f>J529/60/60/24+DATE(1970,1,1)</f>
        <v>42753.205625000002</v>
      </c>
      <c r="R529">
        <f>YEAR(Q529)</f>
        <v>2017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8291</v>
      </c>
      <c r="O530" t="s">
        <v>8292</v>
      </c>
      <c r="P530" s="10">
        <f>I530/60/60/24+DATE(1970,1,1)</f>
        <v>42176.888888888891</v>
      </c>
      <c r="Q530" s="10">
        <f>J530/60/60/24+DATE(1970,1,1)</f>
        <v>42155.920219907406</v>
      </c>
      <c r="R530">
        <f>YEAR(Q530)</f>
        <v>2015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8291</v>
      </c>
      <c r="O531" t="s">
        <v>8292</v>
      </c>
      <c r="P531" s="10">
        <f>I531/60/60/24+DATE(1970,1,1)</f>
        <v>42746.208333333328</v>
      </c>
      <c r="Q531" s="10">
        <f>J531/60/60/24+DATE(1970,1,1)</f>
        <v>42725.031180555554</v>
      </c>
      <c r="R531">
        <f>YEAR(Q531)</f>
        <v>2016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8291</v>
      </c>
      <c r="O532" t="s">
        <v>8292</v>
      </c>
      <c r="P532" s="10">
        <f>I532/60/60/24+DATE(1970,1,1)</f>
        <v>42179.083333333328</v>
      </c>
      <c r="Q532" s="10">
        <f>J532/60/60/24+DATE(1970,1,1)</f>
        <v>42157.591064814813</v>
      </c>
      <c r="R532">
        <f>YEAR(Q532)</f>
        <v>2015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8291</v>
      </c>
      <c r="O533" t="s">
        <v>8292</v>
      </c>
      <c r="P533" s="10">
        <f>I533/60/60/24+DATE(1970,1,1)</f>
        <v>42721.290972222225</v>
      </c>
      <c r="Q533" s="10">
        <f>J533/60/60/24+DATE(1970,1,1)</f>
        <v>42676.065150462964</v>
      </c>
      <c r="R533">
        <f>YEAR(Q533)</f>
        <v>2016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8291</v>
      </c>
      <c r="O534" t="s">
        <v>8292</v>
      </c>
      <c r="P534" s="10">
        <f>I534/60/60/24+DATE(1970,1,1)</f>
        <v>42503.007037037038</v>
      </c>
      <c r="Q534" s="10">
        <f>J534/60/60/24+DATE(1970,1,1)</f>
        <v>42473.007037037038</v>
      </c>
      <c r="R534">
        <f>YEAR(Q534)</f>
        <v>2016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8291</v>
      </c>
      <c r="O535" t="s">
        <v>8292</v>
      </c>
      <c r="P535" s="10">
        <f>I535/60/60/24+DATE(1970,1,1)</f>
        <v>42506.43478009259</v>
      </c>
      <c r="Q535" s="10">
        <f>J535/60/60/24+DATE(1970,1,1)</f>
        <v>42482.43478009259</v>
      </c>
      <c r="R535">
        <f>YEAR(Q535)</f>
        <v>2016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8291</v>
      </c>
      <c r="O536" t="s">
        <v>8292</v>
      </c>
      <c r="P536" s="10">
        <f>I536/60/60/24+DATE(1970,1,1)</f>
        <v>42309.958333333328</v>
      </c>
      <c r="Q536" s="10">
        <f>J536/60/60/24+DATE(1970,1,1)</f>
        <v>42270.810995370368</v>
      </c>
      <c r="R536">
        <f>YEAR(Q536)</f>
        <v>2015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8291</v>
      </c>
      <c r="O537" t="s">
        <v>8292</v>
      </c>
      <c r="P537" s="10">
        <f>I537/60/60/24+DATE(1970,1,1)</f>
        <v>42741.545196759253</v>
      </c>
      <c r="Q537" s="10">
        <f>J537/60/60/24+DATE(1970,1,1)</f>
        <v>42711.545196759253</v>
      </c>
      <c r="R537">
        <f>YEAR(Q537)</f>
        <v>2016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8291</v>
      </c>
      <c r="O538" t="s">
        <v>8292</v>
      </c>
      <c r="P538" s="10">
        <f>I538/60/60/24+DATE(1970,1,1)</f>
        <v>42219.75</v>
      </c>
      <c r="Q538" s="10">
        <f>J538/60/60/24+DATE(1970,1,1)</f>
        <v>42179.344988425932</v>
      </c>
      <c r="R538">
        <f>YEAR(Q538)</f>
        <v>2015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8291</v>
      </c>
      <c r="O539" t="s">
        <v>8292</v>
      </c>
      <c r="P539" s="10">
        <f>I539/60/60/24+DATE(1970,1,1)</f>
        <v>42312.810081018513</v>
      </c>
      <c r="Q539" s="10">
        <f>J539/60/60/24+DATE(1970,1,1)</f>
        <v>42282.768414351856</v>
      </c>
      <c r="R539">
        <f>YEAR(Q539)</f>
        <v>2015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8291</v>
      </c>
      <c r="O540" t="s">
        <v>8292</v>
      </c>
      <c r="P540" s="10">
        <f>I540/60/60/24+DATE(1970,1,1)</f>
        <v>42503.794710648144</v>
      </c>
      <c r="Q540" s="10">
        <f>J540/60/60/24+DATE(1970,1,1)</f>
        <v>42473.794710648144</v>
      </c>
      <c r="R540">
        <f>YEAR(Q540)</f>
        <v>2016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8291</v>
      </c>
      <c r="O541" t="s">
        <v>8292</v>
      </c>
      <c r="P541" s="10">
        <f>I541/60/60/24+DATE(1970,1,1)</f>
        <v>42556.049849537041</v>
      </c>
      <c r="Q541" s="10">
        <f>J541/60/60/24+DATE(1970,1,1)</f>
        <v>42535.049849537041</v>
      </c>
      <c r="R541">
        <f>YEAR(Q541)</f>
        <v>2016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8293</v>
      </c>
      <c r="O542" t="s">
        <v>8294</v>
      </c>
      <c r="P542" s="10">
        <f>I542/60/60/24+DATE(1970,1,1)</f>
        <v>42039.817199074074</v>
      </c>
      <c r="Q542" s="10">
        <f>J542/60/60/24+DATE(1970,1,1)</f>
        <v>42009.817199074074</v>
      </c>
      <c r="R542">
        <f>YEAR(Q542)</f>
        <v>2015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8293</v>
      </c>
      <c r="O543" t="s">
        <v>8294</v>
      </c>
      <c r="P543" s="10">
        <f>I543/60/60/24+DATE(1970,1,1)</f>
        <v>42306.046689814815</v>
      </c>
      <c r="Q543" s="10">
        <f>J543/60/60/24+DATE(1970,1,1)</f>
        <v>42276.046689814815</v>
      </c>
      <c r="R543">
        <f>YEAR(Q543)</f>
        <v>2015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8293</v>
      </c>
      <c r="O544" t="s">
        <v>8294</v>
      </c>
      <c r="P544" s="10">
        <f>I544/60/60/24+DATE(1970,1,1)</f>
        <v>42493.695787037039</v>
      </c>
      <c r="Q544" s="10">
        <f>J544/60/60/24+DATE(1970,1,1)</f>
        <v>42433.737453703703</v>
      </c>
      <c r="R544">
        <f>YEAR(Q544)</f>
        <v>2016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8293</v>
      </c>
      <c r="O545" t="s">
        <v>8294</v>
      </c>
      <c r="P545" s="10">
        <f>I545/60/60/24+DATE(1970,1,1)</f>
        <v>41944.092152777775</v>
      </c>
      <c r="Q545" s="10">
        <f>J545/60/60/24+DATE(1970,1,1)</f>
        <v>41914.092152777775</v>
      </c>
      <c r="R545">
        <f>YEAR(Q545)</f>
        <v>2014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8293</v>
      </c>
      <c r="O546" t="s">
        <v>8294</v>
      </c>
      <c r="P546" s="10">
        <f>I546/60/60/24+DATE(1970,1,1)</f>
        <v>42555.656944444447</v>
      </c>
      <c r="Q546" s="10">
        <f>J546/60/60/24+DATE(1970,1,1)</f>
        <v>42525.656944444447</v>
      </c>
      <c r="R546">
        <f>YEAR(Q546)</f>
        <v>2016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8293</v>
      </c>
      <c r="O547" t="s">
        <v>8294</v>
      </c>
      <c r="P547" s="10">
        <f>I547/60/60/24+DATE(1970,1,1)</f>
        <v>42323.634131944447</v>
      </c>
      <c r="Q547" s="10">
        <f>J547/60/60/24+DATE(1970,1,1)</f>
        <v>42283.592465277776</v>
      </c>
      <c r="R547">
        <f>YEAR(Q547)</f>
        <v>2015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8293</v>
      </c>
      <c r="O548" t="s">
        <v>8294</v>
      </c>
      <c r="P548" s="10">
        <f>I548/60/60/24+DATE(1970,1,1)</f>
        <v>42294.667997685188</v>
      </c>
      <c r="Q548" s="10">
        <f>J548/60/60/24+DATE(1970,1,1)</f>
        <v>42249.667997685188</v>
      </c>
      <c r="R548">
        <f>YEAR(Q548)</f>
        <v>2015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8293</v>
      </c>
      <c r="O549" t="s">
        <v>8294</v>
      </c>
      <c r="P549" s="10">
        <f>I549/60/60/24+DATE(1970,1,1)</f>
        <v>42410.696342592593</v>
      </c>
      <c r="Q549" s="10">
        <f>J549/60/60/24+DATE(1970,1,1)</f>
        <v>42380.696342592593</v>
      </c>
      <c r="R549">
        <f>YEAR(Q549)</f>
        <v>2016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8293</v>
      </c>
      <c r="O550" t="s">
        <v>8294</v>
      </c>
      <c r="P550" s="10">
        <f>I550/60/60/24+DATE(1970,1,1)</f>
        <v>42306.903333333335</v>
      </c>
      <c r="Q550" s="10">
        <f>J550/60/60/24+DATE(1970,1,1)</f>
        <v>42276.903333333335</v>
      </c>
      <c r="R550">
        <f>YEAR(Q550)</f>
        <v>2015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8293</v>
      </c>
      <c r="O551" t="s">
        <v>8294</v>
      </c>
      <c r="P551" s="10">
        <f>I551/60/60/24+DATE(1970,1,1)</f>
        <v>42193.636828703704</v>
      </c>
      <c r="Q551" s="10">
        <f>J551/60/60/24+DATE(1970,1,1)</f>
        <v>42163.636828703704</v>
      </c>
      <c r="R551">
        <f>YEAR(Q551)</f>
        <v>2015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8293</v>
      </c>
      <c r="O552" t="s">
        <v>8294</v>
      </c>
      <c r="P552" s="10">
        <f>I552/60/60/24+DATE(1970,1,1)</f>
        <v>42766.208333333328</v>
      </c>
      <c r="Q552" s="10">
        <f>J552/60/60/24+DATE(1970,1,1)</f>
        <v>42753.678761574076</v>
      </c>
      <c r="R552">
        <f>YEAR(Q552)</f>
        <v>2017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8293</v>
      </c>
      <c r="O553" t="s">
        <v>8294</v>
      </c>
      <c r="P553" s="10">
        <f>I553/60/60/24+DATE(1970,1,1)</f>
        <v>42217.745138888888</v>
      </c>
      <c r="Q553" s="10">
        <f>J553/60/60/24+DATE(1970,1,1)</f>
        <v>42173.275740740741</v>
      </c>
      <c r="R553">
        <f>YEAR(Q553)</f>
        <v>2015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8293</v>
      </c>
      <c r="O554" t="s">
        <v>8294</v>
      </c>
      <c r="P554" s="10">
        <f>I554/60/60/24+DATE(1970,1,1)</f>
        <v>42378.616851851853</v>
      </c>
      <c r="Q554" s="10">
        <f>J554/60/60/24+DATE(1970,1,1)</f>
        <v>42318.616851851853</v>
      </c>
      <c r="R554">
        <f>YEAR(Q554)</f>
        <v>2015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8293</v>
      </c>
      <c r="O555" t="s">
        <v>8294</v>
      </c>
      <c r="P555" s="10">
        <f>I555/60/60/24+DATE(1970,1,1)</f>
        <v>41957.761469907404</v>
      </c>
      <c r="Q555" s="10">
        <f>J555/60/60/24+DATE(1970,1,1)</f>
        <v>41927.71980324074</v>
      </c>
      <c r="R555">
        <f>YEAR(Q555)</f>
        <v>2014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8293</v>
      </c>
      <c r="O556" t="s">
        <v>8294</v>
      </c>
      <c r="P556" s="10">
        <f>I556/60/60/24+DATE(1970,1,1)</f>
        <v>41931.684861111113</v>
      </c>
      <c r="Q556" s="10">
        <f>J556/60/60/24+DATE(1970,1,1)</f>
        <v>41901.684861111113</v>
      </c>
      <c r="R556">
        <f>YEAR(Q556)</f>
        <v>2014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8293</v>
      </c>
      <c r="O557" t="s">
        <v>8294</v>
      </c>
      <c r="P557" s="10">
        <f>I557/60/60/24+DATE(1970,1,1)</f>
        <v>42533.353506944448</v>
      </c>
      <c r="Q557" s="10">
        <f>J557/60/60/24+DATE(1970,1,1)</f>
        <v>42503.353506944448</v>
      </c>
      <c r="R557">
        <f>YEAR(Q557)</f>
        <v>2016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8293</v>
      </c>
      <c r="O558" t="s">
        <v>8294</v>
      </c>
      <c r="P558" s="10">
        <f>I558/60/60/24+DATE(1970,1,1)</f>
        <v>42375.860150462962</v>
      </c>
      <c r="Q558" s="10">
        <f>J558/60/60/24+DATE(1970,1,1)</f>
        <v>42345.860150462962</v>
      </c>
      <c r="R558">
        <f>YEAR(Q558)</f>
        <v>2015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8293</v>
      </c>
      <c r="O559" t="s">
        <v>8294</v>
      </c>
      <c r="P559" s="10">
        <f>I559/60/60/24+DATE(1970,1,1)</f>
        <v>42706.983831018515</v>
      </c>
      <c r="Q559" s="10">
        <f>J559/60/60/24+DATE(1970,1,1)</f>
        <v>42676.942164351851</v>
      </c>
      <c r="R559">
        <f>YEAR(Q559)</f>
        <v>2016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8293</v>
      </c>
      <c r="O560" t="s">
        <v>8294</v>
      </c>
      <c r="P560" s="10">
        <f>I560/60/60/24+DATE(1970,1,1)</f>
        <v>42087.841493055559</v>
      </c>
      <c r="Q560" s="10">
        <f>J560/60/60/24+DATE(1970,1,1)</f>
        <v>42057.883159722223</v>
      </c>
      <c r="R560">
        <f>YEAR(Q560)</f>
        <v>2015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8293</v>
      </c>
      <c r="O561" t="s">
        <v>8294</v>
      </c>
      <c r="P561" s="10">
        <f>I561/60/60/24+DATE(1970,1,1)</f>
        <v>42351.283101851848</v>
      </c>
      <c r="Q561" s="10">
        <f>J561/60/60/24+DATE(1970,1,1)</f>
        <v>42321.283101851848</v>
      </c>
      <c r="R561">
        <f>YEAR(Q561)</f>
        <v>2015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8293</v>
      </c>
      <c r="O562" t="s">
        <v>8294</v>
      </c>
      <c r="P562" s="10">
        <f>I562/60/60/24+DATE(1970,1,1)</f>
        <v>41990.771354166667</v>
      </c>
      <c r="Q562" s="10">
        <f>J562/60/60/24+DATE(1970,1,1)</f>
        <v>41960.771354166667</v>
      </c>
      <c r="R562">
        <f>YEAR(Q562)</f>
        <v>2014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8293</v>
      </c>
      <c r="O563" t="s">
        <v>8294</v>
      </c>
      <c r="P563" s="10">
        <f>I563/60/60/24+DATE(1970,1,1)</f>
        <v>42303.658715277779</v>
      </c>
      <c r="Q563" s="10">
        <f>J563/60/60/24+DATE(1970,1,1)</f>
        <v>42268.658715277779</v>
      </c>
      <c r="R563">
        <f>YEAR(Q563)</f>
        <v>2015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8293</v>
      </c>
      <c r="O564" t="s">
        <v>8294</v>
      </c>
      <c r="P564" s="10">
        <f>I564/60/60/24+DATE(1970,1,1)</f>
        <v>42722.389062500006</v>
      </c>
      <c r="Q564" s="10">
        <f>J564/60/60/24+DATE(1970,1,1)</f>
        <v>42692.389062500006</v>
      </c>
      <c r="R564">
        <f>YEAR(Q564)</f>
        <v>2016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8293</v>
      </c>
      <c r="O565" t="s">
        <v>8294</v>
      </c>
      <c r="P565" s="10">
        <f>I565/60/60/24+DATE(1970,1,1)</f>
        <v>42052.069988425923</v>
      </c>
      <c r="Q565" s="10">
        <f>J565/60/60/24+DATE(1970,1,1)</f>
        <v>42022.069988425923</v>
      </c>
      <c r="R565">
        <f>YEAR(Q565)</f>
        <v>2015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8293</v>
      </c>
      <c r="O566" t="s">
        <v>8294</v>
      </c>
      <c r="P566" s="10">
        <f>I566/60/60/24+DATE(1970,1,1)</f>
        <v>42441.942997685182</v>
      </c>
      <c r="Q566" s="10">
        <f>J566/60/60/24+DATE(1970,1,1)</f>
        <v>42411.942997685182</v>
      </c>
      <c r="R566">
        <f>YEAR(Q566)</f>
        <v>2016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8293</v>
      </c>
      <c r="O567" t="s">
        <v>8294</v>
      </c>
      <c r="P567" s="10">
        <f>I567/60/60/24+DATE(1970,1,1)</f>
        <v>42195.785289351858</v>
      </c>
      <c r="Q567" s="10">
        <f>J567/60/60/24+DATE(1970,1,1)</f>
        <v>42165.785289351858</v>
      </c>
      <c r="R567">
        <f>YEAR(Q567)</f>
        <v>2015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8293</v>
      </c>
      <c r="O568" t="s">
        <v>8294</v>
      </c>
      <c r="P568" s="10">
        <f>I568/60/60/24+DATE(1970,1,1)</f>
        <v>42565.68440972222</v>
      </c>
      <c r="Q568" s="10">
        <f>J568/60/60/24+DATE(1970,1,1)</f>
        <v>42535.68440972222</v>
      </c>
      <c r="R568">
        <f>YEAR(Q568)</f>
        <v>2016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8293</v>
      </c>
      <c r="O569" t="s">
        <v>8294</v>
      </c>
      <c r="P569" s="10">
        <f>I569/60/60/24+DATE(1970,1,1)</f>
        <v>42005.842523148152</v>
      </c>
      <c r="Q569" s="10">
        <f>J569/60/60/24+DATE(1970,1,1)</f>
        <v>41975.842523148152</v>
      </c>
      <c r="R569">
        <f>YEAR(Q569)</f>
        <v>2014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8293</v>
      </c>
      <c r="O570" t="s">
        <v>8294</v>
      </c>
      <c r="P570" s="10">
        <f>I570/60/60/24+DATE(1970,1,1)</f>
        <v>42385.458333333328</v>
      </c>
      <c r="Q570" s="10">
        <f>J570/60/60/24+DATE(1970,1,1)</f>
        <v>42348.9215625</v>
      </c>
      <c r="R570">
        <f>YEAR(Q570)</f>
        <v>2015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8293</v>
      </c>
      <c r="O571" t="s">
        <v>8294</v>
      </c>
      <c r="P571" s="10">
        <f>I571/60/60/24+DATE(1970,1,1)</f>
        <v>42370.847361111111</v>
      </c>
      <c r="Q571" s="10">
        <f>J571/60/60/24+DATE(1970,1,1)</f>
        <v>42340.847361111111</v>
      </c>
      <c r="R571">
        <f>YEAR(Q571)</f>
        <v>2015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8293</v>
      </c>
      <c r="O572" t="s">
        <v>8294</v>
      </c>
      <c r="P572" s="10">
        <f>I572/60/60/24+DATE(1970,1,1)</f>
        <v>42418.798252314817</v>
      </c>
      <c r="Q572" s="10">
        <f>J572/60/60/24+DATE(1970,1,1)</f>
        <v>42388.798252314817</v>
      </c>
      <c r="R572">
        <f>YEAR(Q572)</f>
        <v>2016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8293</v>
      </c>
      <c r="O573" t="s">
        <v>8294</v>
      </c>
      <c r="P573" s="10">
        <f>I573/60/60/24+DATE(1970,1,1)</f>
        <v>42212.165972222225</v>
      </c>
      <c r="Q573" s="10">
        <f>J573/60/60/24+DATE(1970,1,1)</f>
        <v>42192.816238425927</v>
      </c>
      <c r="R573">
        <f>YEAR(Q573)</f>
        <v>2015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8293</v>
      </c>
      <c r="O574" t="s">
        <v>8294</v>
      </c>
      <c r="P574" s="10">
        <f>I574/60/60/24+DATE(1970,1,1)</f>
        <v>42312.757962962962</v>
      </c>
      <c r="Q574" s="10">
        <f>J574/60/60/24+DATE(1970,1,1)</f>
        <v>42282.71629629629</v>
      </c>
      <c r="R574">
        <f>YEAR(Q574)</f>
        <v>2015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8293</v>
      </c>
      <c r="O575" t="s">
        <v>8294</v>
      </c>
      <c r="P575" s="10">
        <f>I575/60/60/24+DATE(1970,1,1)</f>
        <v>42022.05</v>
      </c>
      <c r="Q575" s="10">
        <f>J575/60/60/24+DATE(1970,1,1)</f>
        <v>41963.050127314811</v>
      </c>
      <c r="R575">
        <f>YEAR(Q575)</f>
        <v>2014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8293</v>
      </c>
      <c r="O576" t="s">
        <v>8294</v>
      </c>
      <c r="P576" s="10">
        <f>I576/60/60/24+DATE(1970,1,1)</f>
        <v>42662.443368055552</v>
      </c>
      <c r="Q576" s="10">
        <f>J576/60/60/24+DATE(1970,1,1)</f>
        <v>42632.443368055552</v>
      </c>
      <c r="R576">
        <f>YEAR(Q576)</f>
        <v>2016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8293</v>
      </c>
      <c r="O577" t="s">
        <v>8294</v>
      </c>
      <c r="P577" s="10">
        <f>I577/60/60/24+DATE(1970,1,1)</f>
        <v>42168.692627314813</v>
      </c>
      <c r="Q577" s="10">
        <f>J577/60/60/24+DATE(1970,1,1)</f>
        <v>42138.692627314813</v>
      </c>
      <c r="R577">
        <f>YEAR(Q577)</f>
        <v>2015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8293</v>
      </c>
      <c r="O578" t="s">
        <v>8294</v>
      </c>
      <c r="P578" s="10">
        <f>I578/60/60/24+DATE(1970,1,1)</f>
        <v>42091.43</v>
      </c>
      <c r="Q578" s="10">
        <f>J578/60/60/24+DATE(1970,1,1)</f>
        <v>42031.471666666665</v>
      </c>
      <c r="R578">
        <f>YEAR(Q578)</f>
        <v>2015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8293</v>
      </c>
      <c r="O579" t="s">
        <v>8294</v>
      </c>
      <c r="P579" s="10">
        <f>I579/60/60/24+DATE(1970,1,1)</f>
        <v>42510.589143518519</v>
      </c>
      <c r="Q579" s="10">
        <f>J579/60/60/24+DATE(1970,1,1)</f>
        <v>42450.589143518519</v>
      </c>
      <c r="R579">
        <f>YEAR(Q579)</f>
        <v>2016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8293</v>
      </c>
      <c r="O580" t="s">
        <v>8294</v>
      </c>
      <c r="P580" s="10">
        <f>I580/60/60/24+DATE(1970,1,1)</f>
        <v>42254.578622685185</v>
      </c>
      <c r="Q580" s="10">
        <f>J580/60/60/24+DATE(1970,1,1)</f>
        <v>42230.578622685185</v>
      </c>
      <c r="R580">
        <f>YEAR(Q580)</f>
        <v>2015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8293</v>
      </c>
      <c r="O581" t="s">
        <v>8294</v>
      </c>
      <c r="P581" s="10">
        <f>I581/60/60/24+DATE(1970,1,1)</f>
        <v>41998.852118055554</v>
      </c>
      <c r="Q581" s="10">
        <f>J581/60/60/24+DATE(1970,1,1)</f>
        <v>41968.852118055554</v>
      </c>
      <c r="R581">
        <f>YEAR(Q581)</f>
        <v>2014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8293</v>
      </c>
      <c r="O582" t="s">
        <v>8294</v>
      </c>
      <c r="P582" s="10">
        <f>I582/60/60/24+DATE(1970,1,1)</f>
        <v>42635.908182870371</v>
      </c>
      <c r="Q582" s="10">
        <f>J582/60/60/24+DATE(1970,1,1)</f>
        <v>42605.908182870371</v>
      </c>
      <c r="R582">
        <f>YEAR(Q582)</f>
        <v>2016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8293</v>
      </c>
      <c r="O583" t="s">
        <v>8294</v>
      </c>
      <c r="P583" s="10">
        <f>I583/60/60/24+DATE(1970,1,1)</f>
        <v>42218.012777777782</v>
      </c>
      <c r="Q583" s="10">
        <f>J583/60/60/24+DATE(1970,1,1)</f>
        <v>42188.012777777782</v>
      </c>
      <c r="R583">
        <f>YEAR(Q583)</f>
        <v>2015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8293</v>
      </c>
      <c r="O584" t="s">
        <v>8294</v>
      </c>
      <c r="P584" s="10">
        <f>I584/60/60/24+DATE(1970,1,1)</f>
        <v>42078.75</v>
      </c>
      <c r="Q584" s="10">
        <f>J584/60/60/24+DATE(1970,1,1)</f>
        <v>42055.739803240736</v>
      </c>
      <c r="R584">
        <f>YEAR(Q584)</f>
        <v>2015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8293</v>
      </c>
      <c r="O585" t="s">
        <v>8294</v>
      </c>
      <c r="P585" s="10">
        <f>I585/60/60/24+DATE(1970,1,1)</f>
        <v>42082.896840277783</v>
      </c>
      <c r="Q585" s="10">
        <f>J585/60/60/24+DATE(1970,1,1)</f>
        <v>42052.93850694444</v>
      </c>
      <c r="R585">
        <f>YEAR(Q585)</f>
        <v>2015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8293</v>
      </c>
      <c r="O586" t="s">
        <v>8294</v>
      </c>
      <c r="P586" s="10">
        <f>I586/60/60/24+DATE(1970,1,1)</f>
        <v>42079.674953703703</v>
      </c>
      <c r="Q586" s="10">
        <f>J586/60/60/24+DATE(1970,1,1)</f>
        <v>42049.716620370367</v>
      </c>
      <c r="R586">
        <f>YEAR(Q586)</f>
        <v>2015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8293</v>
      </c>
      <c r="O587" t="s">
        <v>8294</v>
      </c>
      <c r="P587" s="10">
        <f>I587/60/60/24+DATE(1970,1,1)</f>
        <v>42339</v>
      </c>
      <c r="Q587" s="10">
        <f>J587/60/60/24+DATE(1970,1,1)</f>
        <v>42283.3909375</v>
      </c>
      <c r="R587">
        <f>YEAR(Q587)</f>
        <v>2015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8293</v>
      </c>
      <c r="O588" t="s">
        <v>8294</v>
      </c>
      <c r="P588" s="10">
        <f>I588/60/60/24+DATE(1970,1,1)</f>
        <v>42050.854247685187</v>
      </c>
      <c r="Q588" s="10">
        <f>J588/60/60/24+DATE(1970,1,1)</f>
        <v>42020.854247685187</v>
      </c>
      <c r="R588">
        <f>YEAR(Q588)</f>
        <v>2015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8293</v>
      </c>
      <c r="O589" t="s">
        <v>8294</v>
      </c>
      <c r="P589" s="10">
        <f>I589/60/60/24+DATE(1970,1,1)</f>
        <v>42110.757326388892</v>
      </c>
      <c r="Q589" s="10">
        <f>J589/60/60/24+DATE(1970,1,1)</f>
        <v>42080.757326388892</v>
      </c>
      <c r="R589">
        <f>YEAR(Q589)</f>
        <v>2015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8293</v>
      </c>
      <c r="O590" t="s">
        <v>8294</v>
      </c>
      <c r="P590" s="10">
        <f>I590/60/60/24+DATE(1970,1,1)</f>
        <v>42691.811180555553</v>
      </c>
      <c r="Q590" s="10">
        <f>J590/60/60/24+DATE(1970,1,1)</f>
        <v>42631.769513888896</v>
      </c>
      <c r="R590">
        <f>YEAR(Q590)</f>
        <v>2016</v>
      </c>
    </row>
    <row r="591" spans="1:18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8293</v>
      </c>
      <c r="O591" t="s">
        <v>8294</v>
      </c>
      <c r="P591" s="10">
        <f>I591/60/60/24+DATE(1970,1,1)</f>
        <v>42193.614571759259</v>
      </c>
      <c r="Q591" s="10">
        <f>J591/60/60/24+DATE(1970,1,1)</f>
        <v>42178.614571759259</v>
      </c>
      <c r="R591">
        <f>YEAR(Q591)</f>
        <v>2015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8293</v>
      </c>
      <c r="O592" t="s">
        <v>8294</v>
      </c>
      <c r="P592" s="10">
        <f>I592/60/60/24+DATE(1970,1,1)</f>
        <v>42408.542361111111</v>
      </c>
      <c r="Q592" s="10">
        <f>J592/60/60/24+DATE(1970,1,1)</f>
        <v>42377.554756944446</v>
      </c>
      <c r="R592">
        <f>YEAR(Q592)</f>
        <v>2016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8293</v>
      </c>
      <c r="O593" t="s">
        <v>8294</v>
      </c>
      <c r="P593" s="10">
        <f>I593/60/60/24+DATE(1970,1,1)</f>
        <v>42207.543171296296</v>
      </c>
      <c r="Q593" s="10">
        <f>J593/60/60/24+DATE(1970,1,1)</f>
        <v>42177.543171296296</v>
      </c>
      <c r="R593">
        <f>YEAR(Q593)</f>
        <v>2015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8293</v>
      </c>
      <c r="O594" t="s">
        <v>8294</v>
      </c>
      <c r="P594" s="10">
        <f>I594/60/60/24+DATE(1970,1,1)</f>
        <v>41976.232175925921</v>
      </c>
      <c r="Q594" s="10">
        <f>J594/60/60/24+DATE(1970,1,1)</f>
        <v>41946.232175925928</v>
      </c>
      <c r="R594">
        <f>YEAR(Q594)</f>
        <v>2014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8293</v>
      </c>
      <c r="O595" t="s">
        <v>8294</v>
      </c>
      <c r="P595" s="10">
        <f>I595/60/60/24+DATE(1970,1,1)</f>
        <v>42100.635937500003</v>
      </c>
      <c r="Q595" s="10">
        <f>J595/60/60/24+DATE(1970,1,1)</f>
        <v>42070.677604166667</v>
      </c>
      <c r="R595">
        <f>YEAR(Q595)</f>
        <v>2015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8293</v>
      </c>
      <c r="O596" t="s">
        <v>8294</v>
      </c>
      <c r="P596" s="10">
        <f>I596/60/60/24+DATE(1970,1,1)</f>
        <v>42476.780162037037</v>
      </c>
      <c r="Q596" s="10">
        <f>J596/60/60/24+DATE(1970,1,1)</f>
        <v>42446.780162037037</v>
      </c>
      <c r="R596">
        <f>YEAR(Q596)</f>
        <v>2016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8293</v>
      </c>
      <c r="O597" t="s">
        <v>8294</v>
      </c>
      <c r="P597" s="10">
        <f>I597/60/60/24+DATE(1970,1,1)</f>
        <v>42128.069884259254</v>
      </c>
      <c r="Q597" s="10">
        <f>J597/60/60/24+DATE(1970,1,1)</f>
        <v>42083.069884259254</v>
      </c>
      <c r="R597">
        <f>YEAR(Q597)</f>
        <v>2015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8293</v>
      </c>
      <c r="O598" t="s">
        <v>8294</v>
      </c>
      <c r="P598" s="10">
        <f>I598/60/60/24+DATE(1970,1,1)</f>
        <v>42676.896898148145</v>
      </c>
      <c r="Q598" s="10">
        <f>J598/60/60/24+DATE(1970,1,1)</f>
        <v>42646.896898148145</v>
      </c>
      <c r="R598">
        <f>YEAR(Q598)</f>
        <v>2016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8293</v>
      </c>
      <c r="O599" t="s">
        <v>8294</v>
      </c>
      <c r="P599" s="10">
        <f>I599/60/60/24+DATE(1970,1,1)</f>
        <v>42582.666666666672</v>
      </c>
      <c r="Q599" s="10">
        <f>J599/60/60/24+DATE(1970,1,1)</f>
        <v>42545.705266203702</v>
      </c>
      <c r="R599">
        <f>YEAR(Q599)</f>
        <v>2016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8293</v>
      </c>
      <c r="O600" t="s">
        <v>8294</v>
      </c>
      <c r="P600" s="10">
        <f>I600/60/60/24+DATE(1970,1,1)</f>
        <v>41978.00209490741</v>
      </c>
      <c r="Q600" s="10">
        <f>J600/60/60/24+DATE(1970,1,1)</f>
        <v>41948.00209490741</v>
      </c>
      <c r="R600">
        <f>YEAR(Q600)</f>
        <v>2014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8293</v>
      </c>
      <c r="O601" t="s">
        <v>8294</v>
      </c>
      <c r="P601" s="10">
        <f>I601/60/60/24+DATE(1970,1,1)</f>
        <v>42071.636111111111</v>
      </c>
      <c r="Q601" s="10">
        <f>J601/60/60/24+DATE(1970,1,1)</f>
        <v>42047.812523148154</v>
      </c>
      <c r="R601">
        <f>YEAR(Q601)</f>
        <v>2015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8293</v>
      </c>
      <c r="O602" t="s">
        <v>8294</v>
      </c>
      <c r="P602" s="10">
        <f>I602/60/60/24+DATE(1970,1,1)</f>
        <v>42133.798171296294</v>
      </c>
      <c r="Q602" s="10">
        <f>J602/60/60/24+DATE(1970,1,1)</f>
        <v>42073.798171296294</v>
      </c>
      <c r="R602">
        <f>YEAR(Q602)</f>
        <v>2015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8293</v>
      </c>
      <c r="O603" t="s">
        <v>8294</v>
      </c>
      <c r="P603" s="10">
        <f>I603/60/60/24+DATE(1970,1,1)</f>
        <v>41999.858090277776</v>
      </c>
      <c r="Q603" s="10">
        <f>J603/60/60/24+DATE(1970,1,1)</f>
        <v>41969.858090277776</v>
      </c>
      <c r="R603">
        <f>YEAR(Q603)</f>
        <v>2014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8293</v>
      </c>
      <c r="O604" t="s">
        <v>8294</v>
      </c>
      <c r="P604" s="10">
        <f>I604/60/60/24+DATE(1970,1,1)</f>
        <v>42173.79415509259</v>
      </c>
      <c r="Q604" s="10">
        <f>J604/60/60/24+DATE(1970,1,1)</f>
        <v>42143.79415509259</v>
      </c>
      <c r="R604">
        <f>YEAR(Q604)</f>
        <v>2015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8293</v>
      </c>
      <c r="O605" t="s">
        <v>8294</v>
      </c>
      <c r="P605" s="10">
        <f>I605/60/60/24+DATE(1970,1,1)</f>
        <v>41865.639155092591</v>
      </c>
      <c r="Q605" s="10">
        <f>J605/60/60/24+DATE(1970,1,1)</f>
        <v>41835.639155092591</v>
      </c>
      <c r="R605">
        <f>YEAR(Q605)</f>
        <v>2014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8293</v>
      </c>
      <c r="O606" t="s">
        <v>8294</v>
      </c>
      <c r="P606" s="10">
        <f>I606/60/60/24+DATE(1970,1,1)</f>
        <v>41879.035370370373</v>
      </c>
      <c r="Q606" s="10">
        <f>J606/60/60/24+DATE(1970,1,1)</f>
        <v>41849.035370370373</v>
      </c>
      <c r="R606">
        <f>YEAR(Q606)</f>
        <v>2014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8293</v>
      </c>
      <c r="O607" t="s">
        <v>8294</v>
      </c>
      <c r="P607" s="10">
        <f>I607/60/60/24+DATE(1970,1,1)</f>
        <v>42239.357731481476</v>
      </c>
      <c r="Q607" s="10">
        <f>J607/60/60/24+DATE(1970,1,1)</f>
        <v>42194.357731481476</v>
      </c>
      <c r="R607">
        <f>YEAR(Q607)</f>
        <v>2015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8293</v>
      </c>
      <c r="O608" t="s">
        <v>8294</v>
      </c>
      <c r="P608" s="10">
        <f>I608/60/60/24+DATE(1970,1,1)</f>
        <v>42148.625</v>
      </c>
      <c r="Q608" s="10">
        <f>J608/60/60/24+DATE(1970,1,1)</f>
        <v>42102.650567129633</v>
      </c>
      <c r="R608">
        <f>YEAR(Q608)</f>
        <v>2015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8293</v>
      </c>
      <c r="O609" t="s">
        <v>8294</v>
      </c>
      <c r="P609" s="10">
        <f>I609/60/60/24+DATE(1970,1,1)</f>
        <v>42330.867314814815</v>
      </c>
      <c r="Q609" s="10">
        <f>J609/60/60/24+DATE(1970,1,1)</f>
        <v>42300.825648148151</v>
      </c>
      <c r="R609">
        <f>YEAR(Q609)</f>
        <v>2015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8293</v>
      </c>
      <c r="O610" t="s">
        <v>8294</v>
      </c>
      <c r="P610" s="10">
        <f>I610/60/60/24+DATE(1970,1,1)</f>
        <v>42170.921064814815</v>
      </c>
      <c r="Q610" s="10">
        <f>J610/60/60/24+DATE(1970,1,1)</f>
        <v>42140.921064814815</v>
      </c>
      <c r="R610">
        <f>YEAR(Q610)</f>
        <v>2015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8293</v>
      </c>
      <c r="O611" t="s">
        <v>8294</v>
      </c>
      <c r="P611" s="10">
        <f>I611/60/60/24+DATE(1970,1,1)</f>
        <v>42337.075740740736</v>
      </c>
      <c r="Q611" s="10">
        <f>J611/60/60/24+DATE(1970,1,1)</f>
        <v>42307.034074074079</v>
      </c>
      <c r="R611">
        <f>YEAR(Q611)</f>
        <v>2015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8293</v>
      </c>
      <c r="O612" t="s">
        <v>8294</v>
      </c>
      <c r="P612" s="10">
        <f>I612/60/60/24+DATE(1970,1,1)</f>
        <v>42116.83085648148</v>
      </c>
      <c r="Q612" s="10">
        <f>J612/60/60/24+DATE(1970,1,1)</f>
        <v>42086.83085648148</v>
      </c>
      <c r="R612">
        <f>YEAR(Q612)</f>
        <v>2015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8293</v>
      </c>
      <c r="O613" t="s">
        <v>8294</v>
      </c>
      <c r="P613" s="10">
        <f>I613/60/60/24+DATE(1970,1,1)</f>
        <v>42388.560613425929</v>
      </c>
      <c r="Q613" s="10">
        <f>J613/60/60/24+DATE(1970,1,1)</f>
        <v>42328.560613425929</v>
      </c>
      <c r="R613">
        <f>YEAR(Q613)</f>
        <v>2015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8293</v>
      </c>
      <c r="O614" t="s">
        <v>8294</v>
      </c>
      <c r="P614" s="10">
        <f>I614/60/60/24+DATE(1970,1,1)</f>
        <v>42615.031782407401</v>
      </c>
      <c r="Q614" s="10">
        <f>J614/60/60/24+DATE(1970,1,1)</f>
        <v>42585.031782407401</v>
      </c>
      <c r="R614">
        <f>YEAR(Q614)</f>
        <v>2016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8293</v>
      </c>
      <c r="O615" t="s">
        <v>8294</v>
      </c>
      <c r="P615" s="10">
        <f>I615/60/60/24+DATE(1970,1,1)</f>
        <v>42278.207638888889</v>
      </c>
      <c r="Q615" s="10">
        <f>J615/60/60/24+DATE(1970,1,1)</f>
        <v>42247.496759259258</v>
      </c>
      <c r="R615">
        <f>YEAR(Q615)</f>
        <v>2015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8293</v>
      </c>
      <c r="O616" t="s">
        <v>8294</v>
      </c>
      <c r="P616" s="10">
        <f>I616/60/60/24+DATE(1970,1,1)</f>
        <v>42545.061805555553</v>
      </c>
      <c r="Q616" s="10">
        <f>J616/60/60/24+DATE(1970,1,1)</f>
        <v>42515.061805555553</v>
      </c>
      <c r="R616">
        <f>YEAR(Q616)</f>
        <v>2016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8293</v>
      </c>
      <c r="O617" t="s">
        <v>8294</v>
      </c>
      <c r="P617" s="10">
        <f>I617/60/60/24+DATE(1970,1,1)</f>
        <v>42272.122210648144</v>
      </c>
      <c r="Q617" s="10">
        <f>J617/60/60/24+DATE(1970,1,1)</f>
        <v>42242.122210648144</v>
      </c>
      <c r="R617">
        <f>YEAR(Q617)</f>
        <v>2015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8293</v>
      </c>
      <c r="O618" t="s">
        <v>8294</v>
      </c>
      <c r="P618" s="10">
        <f>I618/60/60/24+DATE(1970,1,1)</f>
        <v>42791.376238425932</v>
      </c>
      <c r="Q618" s="10">
        <f>J618/60/60/24+DATE(1970,1,1)</f>
        <v>42761.376238425932</v>
      </c>
      <c r="R618">
        <f>YEAR(Q618)</f>
        <v>2017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8293</v>
      </c>
      <c r="O619" t="s">
        <v>8294</v>
      </c>
      <c r="P619" s="10">
        <f>I619/60/60/24+DATE(1970,1,1)</f>
        <v>42132.343090277776</v>
      </c>
      <c r="Q619" s="10">
        <f>J619/60/60/24+DATE(1970,1,1)</f>
        <v>42087.343090277776</v>
      </c>
      <c r="R619">
        <f>YEAR(Q619)</f>
        <v>2015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8293</v>
      </c>
      <c r="O620" t="s">
        <v>8294</v>
      </c>
      <c r="P620" s="10">
        <f>I620/60/60/24+DATE(1970,1,1)</f>
        <v>42347.810219907406</v>
      </c>
      <c r="Q620" s="10">
        <f>J620/60/60/24+DATE(1970,1,1)</f>
        <v>42317.810219907406</v>
      </c>
      <c r="R620">
        <f>YEAR(Q620)</f>
        <v>2015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8293</v>
      </c>
      <c r="O621" t="s">
        <v>8294</v>
      </c>
      <c r="P621" s="10">
        <f>I621/60/60/24+DATE(1970,1,1)</f>
        <v>41968.692013888889</v>
      </c>
      <c r="Q621" s="10">
        <f>J621/60/60/24+DATE(1970,1,1)</f>
        <v>41908.650347222225</v>
      </c>
      <c r="R621">
        <f>YEAR(Q621)</f>
        <v>2014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8293</v>
      </c>
      <c r="O622" t="s">
        <v>8294</v>
      </c>
      <c r="P622" s="10">
        <f>I622/60/60/24+DATE(1970,1,1)</f>
        <v>41876.716874999998</v>
      </c>
      <c r="Q622" s="10">
        <f>J622/60/60/24+DATE(1970,1,1)</f>
        <v>41831.716874999998</v>
      </c>
      <c r="R622">
        <f>YEAR(Q622)</f>
        <v>2014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8293</v>
      </c>
      <c r="O623" t="s">
        <v>8294</v>
      </c>
      <c r="P623" s="10">
        <f>I623/60/60/24+DATE(1970,1,1)</f>
        <v>42558.987696759257</v>
      </c>
      <c r="Q623" s="10">
        <f>J623/60/60/24+DATE(1970,1,1)</f>
        <v>42528.987696759257</v>
      </c>
      <c r="R623">
        <f>YEAR(Q623)</f>
        <v>2016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8293</v>
      </c>
      <c r="O624" t="s">
        <v>8294</v>
      </c>
      <c r="P624" s="10">
        <f>I624/60/60/24+DATE(1970,1,1)</f>
        <v>42552.774745370371</v>
      </c>
      <c r="Q624" s="10">
        <f>J624/60/60/24+DATE(1970,1,1)</f>
        <v>42532.774745370371</v>
      </c>
      <c r="R624">
        <f>YEAR(Q624)</f>
        <v>2016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8293</v>
      </c>
      <c r="O625" t="s">
        <v>8294</v>
      </c>
      <c r="P625" s="10">
        <f>I625/60/60/24+DATE(1970,1,1)</f>
        <v>42152.009224537032</v>
      </c>
      <c r="Q625" s="10">
        <f>J625/60/60/24+DATE(1970,1,1)</f>
        <v>42122.009224537032</v>
      </c>
      <c r="R625">
        <f>YEAR(Q625)</f>
        <v>2015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8293</v>
      </c>
      <c r="O626" t="s">
        <v>8294</v>
      </c>
      <c r="P626" s="10">
        <f>I626/60/60/24+DATE(1970,1,1)</f>
        <v>42138.988900462966</v>
      </c>
      <c r="Q626" s="10">
        <f>J626/60/60/24+DATE(1970,1,1)</f>
        <v>42108.988900462966</v>
      </c>
      <c r="R626">
        <f>YEAR(Q626)</f>
        <v>2015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8293</v>
      </c>
      <c r="O627" t="s">
        <v>8294</v>
      </c>
      <c r="P627" s="10">
        <f>I627/60/60/24+DATE(1970,1,1)</f>
        <v>42820.853900462964</v>
      </c>
      <c r="Q627" s="10">
        <f>J627/60/60/24+DATE(1970,1,1)</f>
        <v>42790.895567129628</v>
      </c>
      <c r="R627">
        <f>YEAR(Q627)</f>
        <v>2017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8293</v>
      </c>
      <c r="O628" t="s">
        <v>8294</v>
      </c>
      <c r="P628" s="10">
        <f>I628/60/60/24+DATE(1970,1,1)</f>
        <v>42231.556944444441</v>
      </c>
      <c r="Q628" s="10">
        <f>J628/60/60/24+DATE(1970,1,1)</f>
        <v>42198.559479166666</v>
      </c>
      <c r="R628">
        <f>YEAR(Q628)</f>
        <v>2015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8293</v>
      </c>
      <c r="O629" t="s">
        <v>8294</v>
      </c>
      <c r="P629" s="10">
        <f>I629/60/60/24+DATE(1970,1,1)</f>
        <v>42443.958333333328</v>
      </c>
      <c r="Q629" s="10">
        <f>J629/60/60/24+DATE(1970,1,1)</f>
        <v>42384.306840277779</v>
      </c>
      <c r="R629">
        <f>YEAR(Q629)</f>
        <v>2016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8293</v>
      </c>
      <c r="O630" t="s">
        <v>8294</v>
      </c>
      <c r="P630" s="10">
        <f>I630/60/60/24+DATE(1970,1,1)</f>
        <v>41833.692789351851</v>
      </c>
      <c r="Q630" s="10">
        <f>J630/60/60/24+DATE(1970,1,1)</f>
        <v>41803.692789351851</v>
      </c>
      <c r="R630">
        <f>YEAR(Q630)</f>
        <v>2014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8293</v>
      </c>
      <c r="O631" t="s">
        <v>8294</v>
      </c>
      <c r="P631" s="10">
        <f>I631/60/60/24+DATE(1970,1,1)</f>
        <v>42504.637824074074</v>
      </c>
      <c r="Q631" s="10">
        <f>J631/60/60/24+DATE(1970,1,1)</f>
        <v>42474.637824074074</v>
      </c>
      <c r="R631">
        <f>YEAR(Q631)</f>
        <v>2016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8293</v>
      </c>
      <c r="O632" t="s">
        <v>8294</v>
      </c>
      <c r="P632" s="10">
        <f>I632/60/60/24+DATE(1970,1,1)</f>
        <v>42253.215277777781</v>
      </c>
      <c r="Q632" s="10">
        <f>J632/60/60/24+DATE(1970,1,1)</f>
        <v>42223.619456018518</v>
      </c>
      <c r="R632">
        <f>YEAR(Q632)</f>
        <v>2015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8293</v>
      </c>
      <c r="O633" t="s">
        <v>8294</v>
      </c>
      <c r="P633" s="10">
        <f>I633/60/60/24+DATE(1970,1,1)</f>
        <v>42518.772326388891</v>
      </c>
      <c r="Q633" s="10">
        <f>J633/60/60/24+DATE(1970,1,1)</f>
        <v>42489.772326388891</v>
      </c>
      <c r="R633">
        <f>YEAR(Q633)</f>
        <v>2016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8293</v>
      </c>
      <c r="O634" t="s">
        <v>8294</v>
      </c>
      <c r="P634" s="10">
        <f>I634/60/60/24+DATE(1970,1,1)</f>
        <v>42333.700983796298</v>
      </c>
      <c r="Q634" s="10">
        <f>J634/60/60/24+DATE(1970,1,1)</f>
        <v>42303.659317129626</v>
      </c>
      <c r="R634">
        <f>YEAR(Q634)</f>
        <v>2015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8293</v>
      </c>
      <c r="O635" t="s">
        <v>8294</v>
      </c>
      <c r="P635" s="10">
        <f>I635/60/60/24+DATE(1970,1,1)</f>
        <v>42538.958333333328</v>
      </c>
      <c r="Q635" s="10">
        <f>J635/60/60/24+DATE(1970,1,1)</f>
        <v>42507.29932870371</v>
      </c>
      <c r="R635">
        <f>YEAR(Q635)</f>
        <v>2016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8293</v>
      </c>
      <c r="O636" t="s">
        <v>8294</v>
      </c>
      <c r="P636" s="10">
        <f>I636/60/60/24+DATE(1970,1,1)</f>
        <v>42061.928576388891</v>
      </c>
      <c r="Q636" s="10">
        <f>J636/60/60/24+DATE(1970,1,1)</f>
        <v>42031.928576388891</v>
      </c>
      <c r="R636">
        <f>YEAR(Q636)</f>
        <v>2015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8293</v>
      </c>
      <c r="O637" t="s">
        <v>8294</v>
      </c>
      <c r="P637" s="10">
        <f>I637/60/60/24+DATE(1970,1,1)</f>
        <v>42106.092152777783</v>
      </c>
      <c r="Q637" s="10">
        <f>J637/60/60/24+DATE(1970,1,1)</f>
        <v>42076.092152777783</v>
      </c>
      <c r="R637">
        <f>YEAR(Q637)</f>
        <v>2015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8293</v>
      </c>
      <c r="O638" t="s">
        <v>8294</v>
      </c>
      <c r="P638" s="10">
        <f>I638/60/60/24+DATE(1970,1,1)</f>
        <v>42161.44930555555</v>
      </c>
      <c r="Q638" s="10">
        <f>J638/60/60/24+DATE(1970,1,1)</f>
        <v>42131.455439814818</v>
      </c>
      <c r="R638">
        <f>YEAR(Q638)</f>
        <v>2015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8293</v>
      </c>
      <c r="O639" t="s">
        <v>8294</v>
      </c>
      <c r="P639" s="10">
        <f>I639/60/60/24+DATE(1970,1,1)</f>
        <v>42791.961111111115</v>
      </c>
      <c r="Q639" s="10">
        <f>J639/60/60/24+DATE(1970,1,1)</f>
        <v>42762.962013888886</v>
      </c>
      <c r="R639">
        <f>YEAR(Q639)</f>
        <v>2017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8293</v>
      </c>
      <c r="O640" t="s">
        <v>8294</v>
      </c>
      <c r="P640" s="10">
        <f>I640/60/60/24+DATE(1970,1,1)</f>
        <v>42819.55164351852</v>
      </c>
      <c r="Q640" s="10">
        <f>J640/60/60/24+DATE(1970,1,1)</f>
        <v>42759.593310185184</v>
      </c>
      <c r="R640">
        <f>YEAR(Q640)</f>
        <v>2017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8293</v>
      </c>
      <c r="O641" t="s">
        <v>8294</v>
      </c>
      <c r="P641" s="10">
        <f>I641/60/60/24+DATE(1970,1,1)</f>
        <v>41925.583275462966</v>
      </c>
      <c r="Q641" s="10">
        <f>J641/60/60/24+DATE(1970,1,1)</f>
        <v>41865.583275462966</v>
      </c>
      <c r="R641">
        <f>YEAR(Q641)</f>
        <v>2014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8293</v>
      </c>
      <c r="O642" t="s">
        <v>8295</v>
      </c>
      <c r="P642" s="10">
        <f>I642/60/60/24+DATE(1970,1,1)</f>
        <v>42698.958333333328</v>
      </c>
      <c r="Q642" s="10">
        <f>J642/60/60/24+DATE(1970,1,1)</f>
        <v>42683.420312500006</v>
      </c>
      <c r="R642">
        <f>YEAR(Q642)</f>
        <v>2016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8293</v>
      </c>
      <c r="O643" t="s">
        <v>8295</v>
      </c>
      <c r="P643" s="10">
        <f>I643/60/60/24+DATE(1970,1,1)</f>
        <v>42229.57</v>
      </c>
      <c r="Q643" s="10">
        <f>J643/60/60/24+DATE(1970,1,1)</f>
        <v>42199.57</v>
      </c>
      <c r="R643">
        <f>YEAR(Q643)</f>
        <v>2015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8293</v>
      </c>
      <c r="O644" t="s">
        <v>8295</v>
      </c>
      <c r="P644" s="10">
        <f>I644/60/60/24+DATE(1970,1,1)</f>
        <v>42235.651319444441</v>
      </c>
      <c r="Q644" s="10">
        <f>J644/60/60/24+DATE(1970,1,1)</f>
        <v>42199.651319444441</v>
      </c>
      <c r="R644">
        <f>YEAR(Q644)</f>
        <v>2015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8293</v>
      </c>
      <c r="O645" t="s">
        <v>8295</v>
      </c>
      <c r="P645" s="10">
        <f>I645/60/60/24+DATE(1970,1,1)</f>
        <v>42155.642071759255</v>
      </c>
      <c r="Q645" s="10">
        <f>J645/60/60/24+DATE(1970,1,1)</f>
        <v>42100.642071759255</v>
      </c>
      <c r="R645">
        <f>YEAR(Q645)</f>
        <v>2015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8293</v>
      </c>
      <c r="O646" t="s">
        <v>8295</v>
      </c>
      <c r="P646" s="10">
        <f>I646/60/60/24+DATE(1970,1,1)</f>
        <v>41941.041666666664</v>
      </c>
      <c r="Q646" s="10">
        <f>J646/60/60/24+DATE(1970,1,1)</f>
        <v>41898.665960648148</v>
      </c>
      <c r="R646">
        <f>YEAR(Q646)</f>
        <v>2014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8293</v>
      </c>
      <c r="O647" t="s">
        <v>8295</v>
      </c>
      <c r="P647" s="10">
        <f>I647/60/60/24+DATE(1970,1,1)</f>
        <v>42594.026319444441</v>
      </c>
      <c r="Q647" s="10">
        <f>J647/60/60/24+DATE(1970,1,1)</f>
        <v>42564.026319444441</v>
      </c>
      <c r="R647">
        <f>YEAR(Q647)</f>
        <v>2016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8293</v>
      </c>
      <c r="O648" t="s">
        <v>8295</v>
      </c>
      <c r="P648" s="10">
        <f>I648/60/60/24+DATE(1970,1,1)</f>
        <v>41862.852627314816</v>
      </c>
      <c r="Q648" s="10">
        <f>J648/60/60/24+DATE(1970,1,1)</f>
        <v>41832.852627314816</v>
      </c>
      <c r="R648">
        <f>YEAR(Q648)</f>
        <v>2014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8293</v>
      </c>
      <c r="O649" t="s">
        <v>8295</v>
      </c>
      <c r="P649" s="10">
        <f>I649/60/60/24+DATE(1970,1,1)</f>
        <v>42446.726261574076</v>
      </c>
      <c r="Q649" s="10">
        <f>J649/60/60/24+DATE(1970,1,1)</f>
        <v>42416.767928240741</v>
      </c>
      <c r="R649">
        <f>YEAR(Q649)</f>
        <v>2016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8293</v>
      </c>
      <c r="O650" t="s">
        <v>8295</v>
      </c>
      <c r="P650" s="10">
        <f>I650/60/60/24+DATE(1970,1,1)</f>
        <v>41926.693379629629</v>
      </c>
      <c r="Q650" s="10">
        <f>J650/60/60/24+DATE(1970,1,1)</f>
        <v>41891.693379629629</v>
      </c>
      <c r="R650">
        <f>YEAR(Q650)</f>
        <v>2014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8293</v>
      </c>
      <c r="O651" t="s">
        <v>8295</v>
      </c>
      <c r="P651" s="10">
        <f>I651/60/60/24+DATE(1970,1,1)</f>
        <v>41898.912187499998</v>
      </c>
      <c r="Q651" s="10">
        <f>J651/60/60/24+DATE(1970,1,1)</f>
        <v>41877.912187499998</v>
      </c>
      <c r="R651">
        <f>YEAR(Q651)</f>
        <v>2014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8293</v>
      </c>
      <c r="O652" t="s">
        <v>8295</v>
      </c>
      <c r="P652" s="10">
        <f>I652/60/60/24+DATE(1970,1,1)</f>
        <v>41992.078518518523</v>
      </c>
      <c r="Q652" s="10">
        <f>J652/60/60/24+DATE(1970,1,1)</f>
        <v>41932.036851851852</v>
      </c>
      <c r="R652">
        <f>YEAR(Q652)</f>
        <v>2014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8293</v>
      </c>
      <c r="O653" t="s">
        <v>8295</v>
      </c>
      <c r="P653" s="10">
        <f>I653/60/60/24+DATE(1970,1,1)</f>
        <v>41986.017488425925</v>
      </c>
      <c r="Q653" s="10">
        <f>J653/60/60/24+DATE(1970,1,1)</f>
        <v>41956.017488425925</v>
      </c>
      <c r="R653">
        <f>YEAR(Q653)</f>
        <v>2014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8293</v>
      </c>
      <c r="O654" t="s">
        <v>8295</v>
      </c>
      <c r="P654" s="10">
        <f>I654/60/60/24+DATE(1970,1,1)</f>
        <v>42705.732060185182</v>
      </c>
      <c r="Q654" s="10">
        <f>J654/60/60/24+DATE(1970,1,1)</f>
        <v>42675.690393518518</v>
      </c>
      <c r="R654">
        <f>YEAR(Q654)</f>
        <v>2016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8293</v>
      </c>
      <c r="O655" t="s">
        <v>8295</v>
      </c>
      <c r="P655" s="10">
        <f>I655/60/60/24+DATE(1970,1,1)</f>
        <v>42236.618518518517</v>
      </c>
      <c r="Q655" s="10">
        <f>J655/60/60/24+DATE(1970,1,1)</f>
        <v>42199.618518518517</v>
      </c>
      <c r="R655">
        <f>YEAR(Q655)</f>
        <v>2015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8293</v>
      </c>
      <c r="O656" t="s">
        <v>8295</v>
      </c>
      <c r="P656" s="10">
        <f>I656/60/60/24+DATE(1970,1,1)</f>
        <v>42193.957326388889</v>
      </c>
      <c r="Q656" s="10">
        <f>J656/60/60/24+DATE(1970,1,1)</f>
        <v>42163.957326388889</v>
      </c>
      <c r="R656">
        <f>YEAR(Q656)</f>
        <v>2015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8293</v>
      </c>
      <c r="O657" t="s">
        <v>8295</v>
      </c>
      <c r="P657" s="10">
        <f>I657/60/60/24+DATE(1970,1,1)</f>
        <v>42075.915648148148</v>
      </c>
      <c r="Q657" s="10">
        <f>J657/60/60/24+DATE(1970,1,1)</f>
        <v>42045.957314814819</v>
      </c>
      <c r="R657">
        <f>YEAR(Q657)</f>
        <v>2015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8293</v>
      </c>
      <c r="O658" t="s">
        <v>8295</v>
      </c>
      <c r="P658" s="10">
        <f>I658/60/60/24+DATE(1970,1,1)</f>
        <v>42477.762951388882</v>
      </c>
      <c r="Q658" s="10">
        <f>J658/60/60/24+DATE(1970,1,1)</f>
        <v>42417.804618055554</v>
      </c>
      <c r="R658">
        <f>YEAR(Q658)</f>
        <v>2016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8293</v>
      </c>
      <c r="O659" t="s">
        <v>8295</v>
      </c>
      <c r="P659" s="10">
        <f>I659/60/60/24+DATE(1970,1,1)</f>
        <v>42361.84574074074</v>
      </c>
      <c r="Q659" s="10">
        <f>J659/60/60/24+DATE(1970,1,1)</f>
        <v>42331.84574074074</v>
      </c>
      <c r="R659">
        <f>YEAR(Q659)</f>
        <v>2015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8293</v>
      </c>
      <c r="O660" t="s">
        <v>8295</v>
      </c>
      <c r="P660" s="10">
        <f>I660/60/60/24+DATE(1970,1,1)</f>
        <v>42211.75</v>
      </c>
      <c r="Q660" s="10">
        <f>J660/60/60/24+DATE(1970,1,1)</f>
        <v>42179.160752314812</v>
      </c>
      <c r="R660">
        <f>YEAR(Q660)</f>
        <v>2015</v>
      </c>
    </row>
    <row r="661" spans="1:18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8293</v>
      </c>
      <c r="O661" t="s">
        <v>8295</v>
      </c>
      <c r="P661" s="10">
        <f>I661/60/60/24+DATE(1970,1,1)</f>
        <v>42239.593692129631</v>
      </c>
      <c r="Q661" s="10">
        <f>J661/60/60/24+DATE(1970,1,1)</f>
        <v>42209.593692129631</v>
      </c>
      <c r="R661">
        <f>YEAR(Q661)</f>
        <v>2015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8293</v>
      </c>
      <c r="O662" t="s">
        <v>8295</v>
      </c>
      <c r="P662" s="10">
        <f>I662/60/60/24+DATE(1970,1,1)</f>
        <v>41952.783321759263</v>
      </c>
      <c r="Q662" s="10">
        <f>J662/60/60/24+DATE(1970,1,1)</f>
        <v>41922.741655092592</v>
      </c>
      <c r="R662">
        <f>YEAR(Q662)</f>
        <v>2014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8293</v>
      </c>
      <c r="O663" t="s">
        <v>8295</v>
      </c>
      <c r="P663" s="10">
        <f>I663/60/60/24+DATE(1970,1,1)</f>
        <v>42666.645358796297</v>
      </c>
      <c r="Q663" s="10">
        <f>J663/60/60/24+DATE(1970,1,1)</f>
        <v>42636.645358796297</v>
      </c>
      <c r="R663">
        <f>YEAR(Q663)</f>
        <v>2016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8293</v>
      </c>
      <c r="O664" t="s">
        <v>8295</v>
      </c>
      <c r="P664" s="10">
        <f>I664/60/60/24+DATE(1970,1,1)</f>
        <v>42020.438043981485</v>
      </c>
      <c r="Q664" s="10">
        <f>J664/60/60/24+DATE(1970,1,1)</f>
        <v>41990.438043981485</v>
      </c>
      <c r="R664">
        <f>YEAR(Q664)</f>
        <v>2014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8293</v>
      </c>
      <c r="O665" t="s">
        <v>8295</v>
      </c>
      <c r="P665" s="10">
        <f>I665/60/60/24+DATE(1970,1,1)</f>
        <v>42203.843240740738</v>
      </c>
      <c r="Q665" s="10">
        <f>J665/60/60/24+DATE(1970,1,1)</f>
        <v>42173.843240740738</v>
      </c>
      <c r="R665">
        <f>YEAR(Q665)</f>
        <v>2015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8293</v>
      </c>
      <c r="O666" t="s">
        <v>8295</v>
      </c>
      <c r="P666" s="10">
        <f>I666/60/60/24+DATE(1970,1,1)</f>
        <v>42107.666377314818</v>
      </c>
      <c r="Q666" s="10">
        <f>J666/60/60/24+DATE(1970,1,1)</f>
        <v>42077.666377314818</v>
      </c>
      <c r="R666">
        <f>YEAR(Q666)</f>
        <v>2015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8293</v>
      </c>
      <c r="O667" t="s">
        <v>8295</v>
      </c>
      <c r="P667" s="10">
        <f>I667/60/60/24+DATE(1970,1,1)</f>
        <v>42748.711354166662</v>
      </c>
      <c r="Q667" s="10">
        <f>J667/60/60/24+DATE(1970,1,1)</f>
        <v>42688.711354166662</v>
      </c>
      <c r="R667">
        <f>YEAR(Q667)</f>
        <v>2016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8293</v>
      </c>
      <c r="O668" t="s">
        <v>8295</v>
      </c>
      <c r="P668" s="10">
        <f>I668/60/60/24+DATE(1970,1,1)</f>
        <v>41868.832152777781</v>
      </c>
      <c r="Q668" s="10">
        <f>J668/60/60/24+DATE(1970,1,1)</f>
        <v>41838.832152777781</v>
      </c>
      <c r="R668">
        <f>YEAR(Q668)</f>
        <v>2014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8293</v>
      </c>
      <c r="O669" t="s">
        <v>8295</v>
      </c>
      <c r="P669" s="10">
        <f>I669/60/60/24+DATE(1970,1,1)</f>
        <v>42672.373414351852</v>
      </c>
      <c r="Q669" s="10">
        <f>J669/60/60/24+DATE(1970,1,1)</f>
        <v>42632.373414351852</v>
      </c>
      <c r="R669">
        <f>YEAR(Q669)</f>
        <v>2016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8293</v>
      </c>
      <c r="O670" t="s">
        <v>8295</v>
      </c>
      <c r="P670" s="10">
        <f>I670/60/60/24+DATE(1970,1,1)</f>
        <v>42135.831273148149</v>
      </c>
      <c r="Q670" s="10">
        <f>J670/60/60/24+DATE(1970,1,1)</f>
        <v>42090.831273148149</v>
      </c>
      <c r="R670">
        <f>YEAR(Q670)</f>
        <v>2015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8293</v>
      </c>
      <c r="O671" t="s">
        <v>8295</v>
      </c>
      <c r="P671" s="10">
        <f>I671/60/60/24+DATE(1970,1,1)</f>
        <v>42557.625671296293</v>
      </c>
      <c r="Q671" s="10">
        <f>J671/60/60/24+DATE(1970,1,1)</f>
        <v>42527.625671296293</v>
      </c>
      <c r="R671">
        <f>YEAR(Q671)</f>
        <v>2016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8293</v>
      </c>
      <c r="O672" t="s">
        <v>8295</v>
      </c>
      <c r="P672" s="10">
        <f>I672/60/60/24+DATE(1970,1,1)</f>
        <v>42540.340277777781</v>
      </c>
      <c r="Q672" s="10">
        <f>J672/60/60/24+DATE(1970,1,1)</f>
        <v>42506.709722222222</v>
      </c>
      <c r="R672">
        <f>YEAR(Q672)</f>
        <v>2016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8293</v>
      </c>
      <c r="O673" t="s">
        <v>8295</v>
      </c>
      <c r="P673" s="10">
        <f>I673/60/60/24+DATE(1970,1,1)</f>
        <v>42018.166666666672</v>
      </c>
      <c r="Q673" s="10">
        <f>J673/60/60/24+DATE(1970,1,1)</f>
        <v>41984.692731481482</v>
      </c>
      <c r="R673">
        <f>YEAR(Q673)</f>
        <v>2014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8293</v>
      </c>
      <c r="O674" t="s">
        <v>8295</v>
      </c>
      <c r="P674" s="10">
        <f>I674/60/60/24+DATE(1970,1,1)</f>
        <v>42005.207638888889</v>
      </c>
      <c r="Q674" s="10">
        <f>J674/60/60/24+DATE(1970,1,1)</f>
        <v>41974.219490740739</v>
      </c>
      <c r="R674">
        <f>YEAR(Q674)</f>
        <v>2014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8293</v>
      </c>
      <c r="O675" t="s">
        <v>8295</v>
      </c>
      <c r="P675" s="10">
        <f>I675/60/60/24+DATE(1970,1,1)</f>
        <v>41883.840474537035</v>
      </c>
      <c r="Q675" s="10">
        <f>J675/60/60/24+DATE(1970,1,1)</f>
        <v>41838.840474537035</v>
      </c>
      <c r="R675">
        <f>YEAR(Q675)</f>
        <v>2014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8293</v>
      </c>
      <c r="O676" t="s">
        <v>8295</v>
      </c>
      <c r="P676" s="10">
        <f>I676/60/60/24+DATE(1970,1,1)</f>
        <v>41863.116053240738</v>
      </c>
      <c r="Q676" s="10">
        <f>J676/60/60/24+DATE(1970,1,1)</f>
        <v>41803.116053240738</v>
      </c>
      <c r="R676">
        <f>YEAR(Q676)</f>
        <v>2014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8293</v>
      </c>
      <c r="O677" t="s">
        <v>8295</v>
      </c>
      <c r="P677" s="10">
        <f>I677/60/60/24+DATE(1970,1,1)</f>
        <v>42005.290972222225</v>
      </c>
      <c r="Q677" s="10">
        <f>J677/60/60/24+DATE(1970,1,1)</f>
        <v>41975.930601851855</v>
      </c>
      <c r="R677">
        <f>YEAR(Q677)</f>
        <v>2014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8293</v>
      </c>
      <c r="O678" t="s">
        <v>8295</v>
      </c>
      <c r="P678" s="10">
        <f>I678/60/60/24+DATE(1970,1,1)</f>
        <v>42042.768298611118</v>
      </c>
      <c r="Q678" s="10">
        <f>J678/60/60/24+DATE(1970,1,1)</f>
        <v>42012.768298611118</v>
      </c>
      <c r="R678">
        <f>YEAR(Q678)</f>
        <v>2015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8293</v>
      </c>
      <c r="O679" t="s">
        <v>8295</v>
      </c>
      <c r="P679" s="10">
        <f>I679/60/60/24+DATE(1970,1,1)</f>
        <v>42549.403877314813</v>
      </c>
      <c r="Q679" s="10">
        <f>J679/60/60/24+DATE(1970,1,1)</f>
        <v>42504.403877314813</v>
      </c>
      <c r="R679">
        <f>YEAR(Q679)</f>
        <v>2016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8293</v>
      </c>
      <c r="O680" t="s">
        <v>8295</v>
      </c>
      <c r="P680" s="10">
        <f>I680/60/60/24+DATE(1970,1,1)</f>
        <v>42511.376597222217</v>
      </c>
      <c r="Q680" s="10">
        <f>J680/60/60/24+DATE(1970,1,1)</f>
        <v>42481.376597222217</v>
      </c>
      <c r="R680">
        <f>YEAR(Q680)</f>
        <v>2016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8293</v>
      </c>
      <c r="O681" t="s">
        <v>8295</v>
      </c>
      <c r="P681" s="10">
        <f>I681/60/60/24+DATE(1970,1,1)</f>
        <v>42616.695706018523</v>
      </c>
      <c r="Q681" s="10">
        <f>J681/60/60/24+DATE(1970,1,1)</f>
        <v>42556.695706018523</v>
      </c>
      <c r="R681">
        <f>YEAR(Q681)</f>
        <v>2016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8293</v>
      </c>
      <c r="O682" t="s">
        <v>8295</v>
      </c>
      <c r="P682" s="10">
        <f>I682/60/60/24+DATE(1970,1,1)</f>
        <v>41899.501516203702</v>
      </c>
      <c r="Q682" s="10">
        <f>J682/60/60/24+DATE(1970,1,1)</f>
        <v>41864.501516203702</v>
      </c>
      <c r="R682">
        <f>YEAR(Q682)</f>
        <v>2014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8293</v>
      </c>
      <c r="O683" t="s">
        <v>8295</v>
      </c>
      <c r="P683" s="10">
        <f>I683/60/60/24+DATE(1970,1,1)</f>
        <v>42669.805601851855</v>
      </c>
      <c r="Q683" s="10">
        <f>J683/60/60/24+DATE(1970,1,1)</f>
        <v>42639.805601851855</v>
      </c>
      <c r="R683">
        <f>YEAR(Q683)</f>
        <v>2016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8293</v>
      </c>
      <c r="O684" t="s">
        <v>8295</v>
      </c>
      <c r="P684" s="10">
        <f>I684/60/60/24+DATE(1970,1,1)</f>
        <v>42808.723634259266</v>
      </c>
      <c r="Q684" s="10">
        <f>J684/60/60/24+DATE(1970,1,1)</f>
        <v>42778.765300925923</v>
      </c>
      <c r="R684">
        <f>YEAR(Q684)</f>
        <v>2017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8293</v>
      </c>
      <c r="O685" t="s">
        <v>8295</v>
      </c>
      <c r="P685" s="10">
        <f>I685/60/60/24+DATE(1970,1,1)</f>
        <v>42674.900046296301</v>
      </c>
      <c r="Q685" s="10">
        <f>J685/60/60/24+DATE(1970,1,1)</f>
        <v>42634.900046296301</v>
      </c>
      <c r="R685">
        <f>YEAR(Q685)</f>
        <v>2016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8293</v>
      </c>
      <c r="O686" t="s">
        <v>8295</v>
      </c>
      <c r="P686" s="10">
        <f>I686/60/60/24+DATE(1970,1,1)</f>
        <v>41845.125</v>
      </c>
      <c r="Q686" s="10">
        <f>J686/60/60/24+DATE(1970,1,1)</f>
        <v>41809.473275462966</v>
      </c>
      <c r="R686">
        <f>YEAR(Q686)</f>
        <v>2014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8293</v>
      </c>
      <c r="O687" t="s">
        <v>8295</v>
      </c>
      <c r="P687" s="10">
        <f>I687/60/60/24+DATE(1970,1,1)</f>
        <v>42016.866574074069</v>
      </c>
      <c r="Q687" s="10">
        <f>J687/60/60/24+DATE(1970,1,1)</f>
        <v>41971.866574074069</v>
      </c>
      <c r="R687">
        <f>YEAR(Q687)</f>
        <v>2014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8293</v>
      </c>
      <c r="O688" t="s">
        <v>8295</v>
      </c>
      <c r="P688" s="10">
        <f>I688/60/60/24+DATE(1970,1,1)</f>
        <v>42219.673263888893</v>
      </c>
      <c r="Q688" s="10">
        <f>J688/60/60/24+DATE(1970,1,1)</f>
        <v>42189.673263888893</v>
      </c>
      <c r="R688">
        <f>YEAR(Q688)</f>
        <v>2015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8293</v>
      </c>
      <c r="O689" t="s">
        <v>8295</v>
      </c>
      <c r="P689" s="10">
        <f>I689/60/60/24+DATE(1970,1,1)</f>
        <v>42771.750613425931</v>
      </c>
      <c r="Q689" s="10">
        <f>J689/60/60/24+DATE(1970,1,1)</f>
        <v>42711.750613425931</v>
      </c>
      <c r="R689">
        <f>YEAR(Q689)</f>
        <v>2016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8293</v>
      </c>
      <c r="O690" t="s">
        <v>8295</v>
      </c>
      <c r="P690" s="10">
        <f>I690/60/60/24+DATE(1970,1,1)</f>
        <v>42292.104780092588</v>
      </c>
      <c r="Q690" s="10">
        <f>J690/60/60/24+DATE(1970,1,1)</f>
        <v>42262.104780092588</v>
      </c>
      <c r="R690">
        <f>YEAR(Q690)</f>
        <v>2015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8293</v>
      </c>
      <c r="O691" t="s">
        <v>8295</v>
      </c>
      <c r="P691" s="10">
        <f>I691/60/60/24+DATE(1970,1,1)</f>
        <v>42712.207638888889</v>
      </c>
      <c r="Q691" s="10">
        <f>J691/60/60/24+DATE(1970,1,1)</f>
        <v>42675.66778935185</v>
      </c>
      <c r="R691">
        <f>YEAR(Q691)</f>
        <v>2016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8293</v>
      </c>
      <c r="O692" t="s">
        <v>8295</v>
      </c>
      <c r="P692" s="10">
        <f>I692/60/60/24+DATE(1970,1,1)</f>
        <v>42622.25</v>
      </c>
      <c r="Q692" s="10">
        <f>J692/60/60/24+DATE(1970,1,1)</f>
        <v>42579.634733796294</v>
      </c>
      <c r="R692">
        <f>YEAR(Q692)</f>
        <v>2016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8293</v>
      </c>
      <c r="O693" t="s">
        <v>8295</v>
      </c>
      <c r="P693" s="10">
        <f>I693/60/60/24+DATE(1970,1,1)</f>
        <v>42186.028310185182</v>
      </c>
      <c r="Q693" s="10">
        <f>J693/60/60/24+DATE(1970,1,1)</f>
        <v>42158.028310185182</v>
      </c>
      <c r="R693">
        <f>YEAR(Q693)</f>
        <v>2015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8293</v>
      </c>
      <c r="O694" t="s">
        <v>8295</v>
      </c>
      <c r="P694" s="10">
        <f>I694/60/60/24+DATE(1970,1,1)</f>
        <v>42726.37572916667</v>
      </c>
      <c r="Q694" s="10">
        <f>J694/60/60/24+DATE(1970,1,1)</f>
        <v>42696.37572916667</v>
      </c>
      <c r="R694">
        <f>YEAR(Q694)</f>
        <v>2016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8293</v>
      </c>
      <c r="O695" t="s">
        <v>8295</v>
      </c>
      <c r="P695" s="10">
        <f>I695/60/60/24+DATE(1970,1,1)</f>
        <v>42124.808182870373</v>
      </c>
      <c r="Q695" s="10">
        <f>J695/60/60/24+DATE(1970,1,1)</f>
        <v>42094.808182870373</v>
      </c>
      <c r="R695">
        <f>YEAR(Q695)</f>
        <v>2015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8293</v>
      </c>
      <c r="O696" t="s">
        <v>8295</v>
      </c>
      <c r="P696" s="10">
        <f>I696/60/60/24+DATE(1970,1,1)</f>
        <v>42767.663877314815</v>
      </c>
      <c r="Q696" s="10">
        <f>J696/60/60/24+DATE(1970,1,1)</f>
        <v>42737.663877314815</v>
      </c>
      <c r="R696">
        <f>YEAR(Q696)</f>
        <v>2017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8293</v>
      </c>
      <c r="O697" t="s">
        <v>8295</v>
      </c>
      <c r="P697" s="10">
        <f>I697/60/60/24+DATE(1970,1,1)</f>
        <v>41943.521064814813</v>
      </c>
      <c r="Q697" s="10">
        <f>J697/60/60/24+DATE(1970,1,1)</f>
        <v>41913.521064814813</v>
      </c>
      <c r="R697">
        <f>YEAR(Q697)</f>
        <v>2014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8293</v>
      </c>
      <c r="O698" t="s">
        <v>8295</v>
      </c>
      <c r="P698" s="10">
        <f>I698/60/60/24+DATE(1970,1,1)</f>
        <v>41845.927106481482</v>
      </c>
      <c r="Q698" s="10">
        <f>J698/60/60/24+DATE(1970,1,1)</f>
        <v>41815.927106481482</v>
      </c>
      <c r="R698">
        <f>YEAR(Q698)</f>
        <v>2014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8293</v>
      </c>
      <c r="O699" t="s">
        <v>8295</v>
      </c>
      <c r="P699" s="10">
        <f>I699/60/60/24+DATE(1970,1,1)</f>
        <v>42403.523020833338</v>
      </c>
      <c r="Q699" s="10">
        <f>J699/60/60/24+DATE(1970,1,1)</f>
        <v>42388.523020833338</v>
      </c>
      <c r="R699">
        <f>YEAR(Q699)</f>
        <v>2016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8293</v>
      </c>
      <c r="O700" t="s">
        <v>8295</v>
      </c>
      <c r="P700" s="10">
        <f>I700/60/60/24+DATE(1970,1,1)</f>
        <v>41900.083333333336</v>
      </c>
      <c r="Q700" s="10">
        <f>J700/60/60/24+DATE(1970,1,1)</f>
        <v>41866.931076388886</v>
      </c>
      <c r="R700">
        <f>YEAR(Q700)</f>
        <v>2014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8293</v>
      </c>
      <c r="O701" t="s">
        <v>8295</v>
      </c>
      <c r="P701" s="10">
        <f>I701/60/60/24+DATE(1970,1,1)</f>
        <v>41600.666666666664</v>
      </c>
      <c r="Q701" s="10">
        <f>J701/60/60/24+DATE(1970,1,1)</f>
        <v>41563.485509259262</v>
      </c>
      <c r="R701">
        <f>YEAR(Q701)</f>
        <v>2013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8293</v>
      </c>
      <c r="O702" t="s">
        <v>8295</v>
      </c>
      <c r="P702" s="10">
        <f>I702/60/60/24+DATE(1970,1,1)</f>
        <v>42745.688437500001</v>
      </c>
      <c r="Q702" s="10">
        <f>J702/60/60/24+DATE(1970,1,1)</f>
        <v>42715.688437500001</v>
      </c>
      <c r="R702">
        <f>YEAR(Q702)</f>
        <v>2016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8293</v>
      </c>
      <c r="O703" t="s">
        <v>8295</v>
      </c>
      <c r="P703" s="10">
        <f>I703/60/60/24+DATE(1970,1,1)</f>
        <v>41843.662962962961</v>
      </c>
      <c r="Q703" s="10">
        <f>J703/60/60/24+DATE(1970,1,1)</f>
        <v>41813.662962962961</v>
      </c>
      <c r="R703">
        <f>YEAR(Q703)</f>
        <v>2014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8293</v>
      </c>
      <c r="O704" t="s">
        <v>8295</v>
      </c>
      <c r="P704" s="10">
        <f>I704/60/60/24+DATE(1970,1,1)</f>
        <v>42698.768368055549</v>
      </c>
      <c r="Q704" s="10">
        <f>J704/60/60/24+DATE(1970,1,1)</f>
        <v>42668.726701388892</v>
      </c>
      <c r="R704">
        <f>YEAR(Q704)</f>
        <v>2016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8293</v>
      </c>
      <c r="O705" t="s">
        <v>8295</v>
      </c>
      <c r="P705" s="10">
        <f>I705/60/60/24+DATE(1970,1,1)</f>
        <v>42766.98055555555</v>
      </c>
      <c r="Q705" s="10">
        <f>J705/60/60/24+DATE(1970,1,1)</f>
        <v>42711.950798611113</v>
      </c>
      <c r="R705">
        <f>YEAR(Q705)</f>
        <v>2016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8293</v>
      </c>
      <c r="O706" t="s">
        <v>8295</v>
      </c>
      <c r="P706" s="10">
        <f>I706/60/60/24+DATE(1970,1,1)</f>
        <v>42786.192916666667</v>
      </c>
      <c r="Q706" s="10">
        <f>J706/60/60/24+DATE(1970,1,1)</f>
        <v>42726.192916666667</v>
      </c>
      <c r="R706">
        <f>YEAR(Q706)</f>
        <v>2016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8293</v>
      </c>
      <c r="O707" t="s">
        <v>8295</v>
      </c>
      <c r="P707" s="10">
        <f>I707/60/60/24+DATE(1970,1,1)</f>
        <v>42756.491643518515</v>
      </c>
      <c r="Q707" s="10">
        <f>J707/60/60/24+DATE(1970,1,1)</f>
        <v>42726.491643518515</v>
      </c>
      <c r="R707">
        <f>YEAR(Q707)</f>
        <v>2016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8293</v>
      </c>
      <c r="O708" t="s">
        <v>8295</v>
      </c>
      <c r="P708" s="10">
        <f>I708/60/60/24+DATE(1970,1,1)</f>
        <v>42718.777083333334</v>
      </c>
      <c r="Q708" s="10">
        <f>J708/60/60/24+DATE(1970,1,1)</f>
        <v>42676.995173611111</v>
      </c>
      <c r="R708">
        <f>YEAR(Q708)</f>
        <v>2016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8293</v>
      </c>
      <c r="O709" t="s">
        <v>8295</v>
      </c>
      <c r="P709" s="10">
        <f>I709/60/60/24+DATE(1970,1,1)</f>
        <v>42736.663506944446</v>
      </c>
      <c r="Q709" s="10">
        <f>J709/60/60/24+DATE(1970,1,1)</f>
        <v>42696.663506944446</v>
      </c>
      <c r="R709">
        <f>YEAR(Q709)</f>
        <v>2016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8293</v>
      </c>
      <c r="O710" t="s">
        <v>8295</v>
      </c>
      <c r="P710" s="10">
        <f>I710/60/60/24+DATE(1970,1,1)</f>
        <v>41895.581018518518</v>
      </c>
      <c r="Q710" s="10">
        <f>J710/60/60/24+DATE(1970,1,1)</f>
        <v>41835.581018518518</v>
      </c>
      <c r="R710">
        <f>YEAR(Q710)</f>
        <v>2014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8293</v>
      </c>
      <c r="O711" t="s">
        <v>8295</v>
      </c>
      <c r="P711" s="10">
        <f>I711/60/60/24+DATE(1970,1,1)</f>
        <v>41978.041192129633</v>
      </c>
      <c r="Q711" s="10">
        <f>J711/60/60/24+DATE(1970,1,1)</f>
        <v>41948.041192129633</v>
      </c>
      <c r="R711">
        <f>YEAR(Q711)</f>
        <v>2014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8293</v>
      </c>
      <c r="O712" t="s">
        <v>8295</v>
      </c>
      <c r="P712" s="10">
        <f>I712/60/60/24+DATE(1970,1,1)</f>
        <v>41871.030555555553</v>
      </c>
      <c r="Q712" s="10">
        <f>J712/60/60/24+DATE(1970,1,1)</f>
        <v>41837.984976851854</v>
      </c>
      <c r="R712">
        <f>YEAR(Q712)</f>
        <v>2014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8293</v>
      </c>
      <c r="O713" t="s">
        <v>8295</v>
      </c>
      <c r="P713" s="10">
        <f>I713/60/60/24+DATE(1970,1,1)</f>
        <v>42718.500787037032</v>
      </c>
      <c r="Q713" s="10">
        <f>J713/60/60/24+DATE(1970,1,1)</f>
        <v>42678.459120370375</v>
      </c>
      <c r="R713">
        <f>YEAR(Q713)</f>
        <v>2016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8293</v>
      </c>
      <c r="O714" t="s">
        <v>8295</v>
      </c>
      <c r="P714" s="10">
        <f>I714/60/60/24+DATE(1970,1,1)</f>
        <v>42414.680925925932</v>
      </c>
      <c r="Q714" s="10">
        <f>J714/60/60/24+DATE(1970,1,1)</f>
        <v>42384.680925925932</v>
      </c>
      <c r="R714">
        <f>YEAR(Q714)</f>
        <v>2016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8293</v>
      </c>
      <c r="O715" t="s">
        <v>8295</v>
      </c>
      <c r="P715" s="10">
        <f>I715/60/60/24+DATE(1970,1,1)</f>
        <v>42526.529305555552</v>
      </c>
      <c r="Q715" s="10">
        <f>J715/60/60/24+DATE(1970,1,1)</f>
        <v>42496.529305555552</v>
      </c>
      <c r="R715">
        <f>YEAR(Q715)</f>
        <v>2016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8293</v>
      </c>
      <c r="O716" t="s">
        <v>8295</v>
      </c>
      <c r="P716" s="10">
        <f>I716/60/60/24+DATE(1970,1,1)</f>
        <v>42794.787986111114</v>
      </c>
      <c r="Q716" s="10">
        <f>J716/60/60/24+DATE(1970,1,1)</f>
        <v>42734.787986111114</v>
      </c>
      <c r="R716">
        <f>YEAR(Q716)</f>
        <v>2016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8293</v>
      </c>
      <c r="O717" t="s">
        <v>8295</v>
      </c>
      <c r="P717" s="10">
        <f>I717/60/60/24+DATE(1970,1,1)</f>
        <v>42313.132407407407</v>
      </c>
      <c r="Q717" s="10">
        <f>J717/60/60/24+DATE(1970,1,1)</f>
        <v>42273.090740740736</v>
      </c>
      <c r="R717">
        <f>YEAR(Q717)</f>
        <v>2015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8293</v>
      </c>
      <c r="O718" t="s">
        <v>8295</v>
      </c>
      <c r="P718" s="10">
        <f>I718/60/60/24+DATE(1970,1,1)</f>
        <v>41974</v>
      </c>
      <c r="Q718" s="10">
        <f>J718/60/60/24+DATE(1970,1,1)</f>
        <v>41940.658645833333</v>
      </c>
      <c r="R718">
        <f>YEAR(Q718)</f>
        <v>2014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8293</v>
      </c>
      <c r="O719" t="s">
        <v>8295</v>
      </c>
      <c r="P719" s="10">
        <f>I719/60/60/24+DATE(1970,1,1)</f>
        <v>41887.854189814818</v>
      </c>
      <c r="Q719" s="10">
        <f>J719/60/60/24+DATE(1970,1,1)</f>
        <v>41857.854189814818</v>
      </c>
      <c r="R719">
        <f>YEAR(Q719)</f>
        <v>2014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8293</v>
      </c>
      <c r="O720" t="s">
        <v>8295</v>
      </c>
      <c r="P720" s="10">
        <f>I720/60/60/24+DATE(1970,1,1)</f>
        <v>42784.249305555553</v>
      </c>
      <c r="Q720" s="10">
        <f>J720/60/60/24+DATE(1970,1,1)</f>
        <v>42752.845451388886</v>
      </c>
      <c r="R720">
        <f>YEAR(Q720)</f>
        <v>2017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8293</v>
      </c>
      <c r="O721" t="s">
        <v>8295</v>
      </c>
      <c r="P721" s="10">
        <f>I721/60/60/24+DATE(1970,1,1)</f>
        <v>42423.040231481486</v>
      </c>
      <c r="Q721" s="10">
        <f>J721/60/60/24+DATE(1970,1,1)</f>
        <v>42409.040231481486</v>
      </c>
      <c r="R721">
        <f>YEAR(Q721)</f>
        <v>2016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8296</v>
      </c>
      <c r="O722" t="s">
        <v>8297</v>
      </c>
      <c r="P722" s="10">
        <f>I722/60/60/24+DATE(1970,1,1)</f>
        <v>40937.649201388893</v>
      </c>
      <c r="Q722" s="10">
        <f>J722/60/60/24+DATE(1970,1,1)</f>
        <v>40909.649201388893</v>
      </c>
      <c r="R722">
        <f>YEAR(Q722)</f>
        <v>2012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8296</v>
      </c>
      <c r="O723" t="s">
        <v>8297</v>
      </c>
      <c r="P723" s="10">
        <f>I723/60/60/24+DATE(1970,1,1)</f>
        <v>41852.571840277778</v>
      </c>
      <c r="Q723" s="10">
        <f>J723/60/60/24+DATE(1970,1,1)</f>
        <v>41807.571840277778</v>
      </c>
      <c r="R723">
        <f>YEAR(Q723)</f>
        <v>2014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8296</v>
      </c>
      <c r="O724" t="s">
        <v>8297</v>
      </c>
      <c r="P724" s="10">
        <f>I724/60/60/24+DATE(1970,1,1)</f>
        <v>41007.76363425926</v>
      </c>
      <c r="Q724" s="10">
        <f>J724/60/60/24+DATE(1970,1,1)</f>
        <v>40977.805300925924</v>
      </c>
      <c r="R724">
        <f>YEAR(Q724)</f>
        <v>2012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8296</v>
      </c>
      <c r="O725" t="s">
        <v>8297</v>
      </c>
      <c r="P725" s="10">
        <f>I725/60/60/24+DATE(1970,1,1)</f>
        <v>42215.165972222225</v>
      </c>
      <c r="Q725" s="10">
        <f>J725/60/60/24+DATE(1970,1,1)</f>
        <v>42184.816539351858</v>
      </c>
      <c r="R725">
        <f>YEAR(Q725)</f>
        <v>2015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8296</v>
      </c>
      <c r="O726" t="s">
        <v>8297</v>
      </c>
      <c r="P726" s="10">
        <f>I726/60/60/24+DATE(1970,1,1)</f>
        <v>40724.638460648144</v>
      </c>
      <c r="Q726" s="10">
        <f>J726/60/60/24+DATE(1970,1,1)</f>
        <v>40694.638460648144</v>
      </c>
      <c r="R726">
        <f>YEAR(Q726)</f>
        <v>2011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8296</v>
      </c>
      <c r="O727" t="s">
        <v>8297</v>
      </c>
      <c r="P727" s="10">
        <f>I727/60/60/24+DATE(1970,1,1)</f>
        <v>42351.626296296294</v>
      </c>
      <c r="Q727" s="10">
        <f>J727/60/60/24+DATE(1970,1,1)</f>
        <v>42321.626296296294</v>
      </c>
      <c r="R727">
        <f>YEAR(Q727)</f>
        <v>2015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8296</v>
      </c>
      <c r="O728" t="s">
        <v>8297</v>
      </c>
      <c r="P728" s="10">
        <f>I728/60/60/24+DATE(1970,1,1)</f>
        <v>41376.042673611111</v>
      </c>
      <c r="Q728" s="10">
        <f>J728/60/60/24+DATE(1970,1,1)</f>
        <v>41346.042673611111</v>
      </c>
      <c r="R728">
        <f>YEAR(Q728)</f>
        <v>2013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8296</v>
      </c>
      <c r="O729" t="s">
        <v>8297</v>
      </c>
      <c r="P729" s="10">
        <f>I729/60/60/24+DATE(1970,1,1)</f>
        <v>41288.888888888891</v>
      </c>
      <c r="Q729" s="10">
        <f>J729/60/60/24+DATE(1970,1,1)</f>
        <v>41247.020243055551</v>
      </c>
      <c r="R729">
        <f>YEAR(Q729)</f>
        <v>2012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8296</v>
      </c>
      <c r="O730" t="s">
        <v>8297</v>
      </c>
      <c r="P730" s="10">
        <f>I730/60/60/24+DATE(1970,1,1)</f>
        <v>40776.837465277778</v>
      </c>
      <c r="Q730" s="10">
        <f>J730/60/60/24+DATE(1970,1,1)</f>
        <v>40731.837465277778</v>
      </c>
      <c r="R730">
        <f>YEAR(Q730)</f>
        <v>2011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8296</v>
      </c>
      <c r="O731" t="s">
        <v>8297</v>
      </c>
      <c r="P731" s="10">
        <f>I731/60/60/24+DATE(1970,1,1)</f>
        <v>41171.185891203706</v>
      </c>
      <c r="Q731" s="10">
        <f>J731/60/60/24+DATE(1970,1,1)</f>
        <v>41111.185891203706</v>
      </c>
      <c r="R731">
        <f>YEAR(Q731)</f>
        <v>2012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8296</v>
      </c>
      <c r="O732" t="s">
        <v>8297</v>
      </c>
      <c r="P732" s="10">
        <f>I732/60/60/24+DATE(1970,1,1)</f>
        <v>40884.745266203703</v>
      </c>
      <c r="Q732" s="10">
        <f>J732/60/60/24+DATE(1970,1,1)</f>
        <v>40854.745266203703</v>
      </c>
      <c r="R732">
        <f>YEAR(Q732)</f>
        <v>2011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8296</v>
      </c>
      <c r="O733" t="s">
        <v>8297</v>
      </c>
      <c r="P733" s="10">
        <f>I733/60/60/24+DATE(1970,1,1)</f>
        <v>40930.25</v>
      </c>
      <c r="Q733" s="10">
        <f>J733/60/60/24+DATE(1970,1,1)</f>
        <v>40879.795682870368</v>
      </c>
      <c r="R733">
        <f>YEAR(Q733)</f>
        <v>2011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8296</v>
      </c>
      <c r="O734" t="s">
        <v>8297</v>
      </c>
      <c r="P734" s="10">
        <f>I734/60/60/24+DATE(1970,1,1)</f>
        <v>41546.424317129626</v>
      </c>
      <c r="Q734" s="10">
        <f>J734/60/60/24+DATE(1970,1,1)</f>
        <v>41486.424317129626</v>
      </c>
      <c r="R734">
        <f>YEAR(Q734)</f>
        <v>2013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8296</v>
      </c>
      <c r="O735" t="s">
        <v>8297</v>
      </c>
      <c r="P735" s="10">
        <f>I735/60/60/24+DATE(1970,1,1)</f>
        <v>41628.420046296298</v>
      </c>
      <c r="Q735" s="10">
        <f>J735/60/60/24+DATE(1970,1,1)</f>
        <v>41598.420046296298</v>
      </c>
      <c r="R735">
        <f>YEAR(Q735)</f>
        <v>2013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8296</v>
      </c>
      <c r="O736" t="s">
        <v>8297</v>
      </c>
      <c r="P736" s="10">
        <f>I736/60/60/24+DATE(1970,1,1)</f>
        <v>42133.208333333328</v>
      </c>
      <c r="Q736" s="10">
        <f>J736/60/60/24+DATE(1970,1,1)</f>
        <v>42102.164583333331</v>
      </c>
      <c r="R736">
        <f>YEAR(Q736)</f>
        <v>2015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8296</v>
      </c>
      <c r="O737" t="s">
        <v>8297</v>
      </c>
      <c r="P737" s="10">
        <f>I737/60/60/24+DATE(1970,1,1)</f>
        <v>41977.027083333334</v>
      </c>
      <c r="Q737" s="10">
        <f>J737/60/60/24+DATE(1970,1,1)</f>
        <v>41946.029467592591</v>
      </c>
      <c r="R737">
        <f>YEAR(Q737)</f>
        <v>2014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8296</v>
      </c>
      <c r="O738" t="s">
        <v>8297</v>
      </c>
      <c r="P738" s="10">
        <f>I738/60/60/24+DATE(1970,1,1)</f>
        <v>41599.207638888889</v>
      </c>
      <c r="Q738" s="10">
        <f>J738/60/60/24+DATE(1970,1,1)</f>
        <v>41579.734259259261</v>
      </c>
      <c r="R738">
        <f>YEAR(Q738)</f>
        <v>2013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8296</v>
      </c>
      <c r="O739" t="s">
        <v>8297</v>
      </c>
      <c r="P739" s="10">
        <f>I739/60/60/24+DATE(1970,1,1)</f>
        <v>41684.833333333336</v>
      </c>
      <c r="Q739" s="10">
        <f>J739/60/60/24+DATE(1970,1,1)</f>
        <v>41667.275312500002</v>
      </c>
      <c r="R739">
        <f>YEAR(Q739)</f>
        <v>2014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8296</v>
      </c>
      <c r="O740" t="s">
        <v>8297</v>
      </c>
      <c r="P740" s="10">
        <f>I740/60/60/24+DATE(1970,1,1)</f>
        <v>41974.207638888889</v>
      </c>
      <c r="Q740" s="10">
        <f>J740/60/60/24+DATE(1970,1,1)</f>
        <v>41943.604097222218</v>
      </c>
      <c r="R740">
        <f>YEAR(Q740)</f>
        <v>2014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8296</v>
      </c>
      <c r="O741" t="s">
        <v>8297</v>
      </c>
      <c r="P741" s="10">
        <f>I741/60/60/24+DATE(1970,1,1)</f>
        <v>41862.502650462964</v>
      </c>
      <c r="Q741" s="10">
        <f>J741/60/60/24+DATE(1970,1,1)</f>
        <v>41829.502650462964</v>
      </c>
      <c r="R741">
        <f>YEAR(Q741)</f>
        <v>2014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8296</v>
      </c>
      <c r="O742" t="s">
        <v>8297</v>
      </c>
      <c r="P742" s="10">
        <f>I742/60/60/24+DATE(1970,1,1)</f>
        <v>42176.146782407406</v>
      </c>
      <c r="Q742" s="10">
        <f>J742/60/60/24+DATE(1970,1,1)</f>
        <v>42162.146782407406</v>
      </c>
      <c r="R742">
        <f>YEAR(Q742)</f>
        <v>2015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8296</v>
      </c>
      <c r="O743" t="s">
        <v>8297</v>
      </c>
      <c r="P743" s="10">
        <f>I743/60/60/24+DATE(1970,1,1)</f>
        <v>41436.648217592592</v>
      </c>
      <c r="Q743" s="10">
        <f>J743/60/60/24+DATE(1970,1,1)</f>
        <v>41401.648217592592</v>
      </c>
      <c r="R743">
        <f>YEAR(Q743)</f>
        <v>2013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8296</v>
      </c>
      <c r="O744" t="s">
        <v>8297</v>
      </c>
      <c r="P744" s="10">
        <f>I744/60/60/24+DATE(1970,1,1)</f>
        <v>41719.876296296294</v>
      </c>
      <c r="Q744" s="10">
        <f>J744/60/60/24+DATE(1970,1,1)</f>
        <v>41689.917962962965</v>
      </c>
      <c r="R744">
        <f>YEAR(Q744)</f>
        <v>2014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8296</v>
      </c>
      <c r="O745" t="s">
        <v>8297</v>
      </c>
      <c r="P745" s="10">
        <f>I745/60/60/24+DATE(1970,1,1)</f>
        <v>41015.875</v>
      </c>
      <c r="Q745" s="10">
        <f>J745/60/60/24+DATE(1970,1,1)</f>
        <v>40990.709317129629</v>
      </c>
      <c r="R745">
        <f>YEAR(Q745)</f>
        <v>2012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8296</v>
      </c>
      <c r="O746" t="s">
        <v>8297</v>
      </c>
      <c r="P746" s="10">
        <f>I746/60/60/24+DATE(1970,1,1)</f>
        <v>41256.95721064815</v>
      </c>
      <c r="Q746" s="10">
        <f>J746/60/60/24+DATE(1970,1,1)</f>
        <v>41226.95721064815</v>
      </c>
      <c r="R746">
        <f>YEAR(Q746)</f>
        <v>2012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8296</v>
      </c>
      <c r="O747" t="s">
        <v>8297</v>
      </c>
      <c r="P747" s="10">
        <f>I747/60/60/24+DATE(1970,1,1)</f>
        <v>41397.572280092594</v>
      </c>
      <c r="Q747" s="10">
        <f>J747/60/60/24+DATE(1970,1,1)</f>
        <v>41367.572280092594</v>
      </c>
      <c r="R747">
        <f>YEAR(Q747)</f>
        <v>2013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8296</v>
      </c>
      <c r="O748" t="s">
        <v>8297</v>
      </c>
      <c r="P748" s="10">
        <f>I748/60/60/24+DATE(1970,1,1)</f>
        <v>41175.165972222225</v>
      </c>
      <c r="Q748" s="10">
        <f>J748/60/60/24+DATE(1970,1,1)</f>
        <v>41157.042928240742</v>
      </c>
      <c r="R748">
        <f>YEAR(Q748)</f>
        <v>2012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8296</v>
      </c>
      <c r="O749" t="s">
        <v>8297</v>
      </c>
      <c r="P749" s="10">
        <f>I749/60/60/24+DATE(1970,1,1)</f>
        <v>42019.454166666663</v>
      </c>
      <c r="Q749" s="10">
        <f>J749/60/60/24+DATE(1970,1,1)</f>
        <v>41988.548831018517</v>
      </c>
      <c r="R749">
        <f>YEAR(Q749)</f>
        <v>2014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8296</v>
      </c>
      <c r="O750" t="s">
        <v>8297</v>
      </c>
      <c r="P750" s="10">
        <f>I750/60/60/24+DATE(1970,1,1)</f>
        <v>41861.846828703703</v>
      </c>
      <c r="Q750" s="10">
        <f>J750/60/60/24+DATE(1970,1,1)</f>
        <v>41831.846828703703</v>
      </c>
      <c r="R750">
        <f>YEAR(Q750)</f>
        <v>2014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8296</v>
      </c>
      <c r="O751" t="s">
        <v>8297</v>
      </c>
      <c r="P751" s="10">
        <f>I751/60/60/24+DATE(1970,1,1)</f>
        <v>42763.94131944445</v>
      </c>
      <c r="Q751" s="10">
        <f>J751/60/60/24+DATE(1970,1,1)</f>
        <v>42733.94131944445</v>
      </c>
      <c r="R751">
        <f>YEAR(Q751)</f>
        <v>2016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8296</v>
      </c>
      <c r="O752" t="s">
        <v>8297</v>
      </c>
      <c r="P752" s="10">
        <f>I752/60/60/24+DATE(1970,1,1)</f>
        <v>41329.878148148149</v>
      </c>
      <c r="Q752" s="10">
        <f>J752/60/60/24+DATE(1970,1,1)</f>
        <v>41299.878148148149</v>
      </c>
      <c r="R752">
        <f>YEAR(Q752)</f>
        <v>2013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8296</v>
      </c>
      <c r="O753" t="s">
        <v>8297</v>
      </c>
      <c r="P753" s="10">
        <f>I753/60/60/24+DATE(1970,1,1)</f>
        <v>40759.630497685182</v>
      </c>
      <c r="Q753" s="10">
        <f>J753/60/60/24+DATE(1970,1,1)</f>
        <v>40713.630497685182</v>
      </c>
      <c r="R753">
        <f>YEAR(Q753)</f>
        <v>2011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8296</v>
      </c>
      <c r="O754" t="s">
        <v>8297</v>
      </c>
      <c r="P754" s="10">
        <f>I754/60/60/24+DATE(1970,1,1)</f>
        <v>42659.458333333328</v>
      </c>
      <c r="Q754" s="10">
        <f>J754/60/60/24+DATE(1970,1,1)</f>
        <v>42639.421493055561</v>
      </c>
      <c r="R754">
        <f>YEAR(Q754)</f>
        <v>2016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8296</v>
      </c>
      <c r="O755" t="s">
        <v>8297</v>
      </c>
      <c r="P755" s="10">
        <f>I755/60/60/24+DATE(1970,1,1)</f>
        <v>42049.590173611112</v>
      </c>
      <c r="Q755" s="10">
        <f>J755/60/60/24+DATE(1970,1,1)</f>
        <v>42019.590173611112</v>
      </c>
      <c r="R755">
        <f>YEAR(Q755)</f>
        <v>2015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8296</v>
      </c>
      <c r="O756" t="s">
        <v>8297</v>
      </c>
      <c r="P756" s="10">
        <f>I756/60/60/24+DATE(1970,1,1)</f>
        <v>41279.749085648145</v>
      </c>
      <c r="Q756" s="10">
        <f>J756/60/60/24+DATE(1970,1,1)</f>
        <v>41249.749085648145</v>
      </c>
      <c r="R756">
        <f>YEAR(Q756)</f>
        <v>2012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8296</v>
      </c>
      <c r="O757" t="s">
        <v>8297</v>
      </c>
      <c r="P757" s="10">
        <f>I757/60/60/24+DATE(1970,1,1)</f>
        <v>41414.02847222222</v>
      </c>
      <c r="Q757" s="10">
        <f>J757/60/60/24+DATE(1970,1,1)</f>
        <v>41383.605057870373</v>
      </c>
      <c r="R757">
        <f>YEAR(Q757)</f>
        <v>2013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8296</v>
      </c>
      <c r="O758" t="s">
        <v>8297</v>
      </c>
      <c r="P758" s="10">
        <f>I758/60/60/24+DATE(1970,1,1)</f>
        <v>40651.725219907406</v>
      </c>
      <c r="Q758" s="10">
        <f>J758/60/60/24+DATE(1970,1,1)</f>
        <v>40590.766886574071</v>
      </c>
      <c r="R758">
        <f>YEAR(Q758)</f>
        <v>2011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8296</v>
      </c>
      <c r="O759" t="s">
        <v>8297</v>
      </c>
      <c r="P759" s="10">
        <f>I759/60/60/24+DATE(1970,1,1)</f>
        <v>41249.054560185185</v>
      </c>
      <c r="Q759" s="10">
        <f>J759/60/60/24+DATE(1970,1,1)</f>
        <v>41235.054560185185</v>
      </c>
      <c r="R759">
        <f>YEAR(Q759)</f>
        <v>2012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8296</v>
      </c>
      <c r="O760" t="s">
        <v>8297</v>
      </c>
      <c r="P760" s="10">
        <f>I760/60/60/24+DATE(1970,1,1)</f>
        <v>40459.836435185185</v>
      </c>
      <c r="Q760" s="10">
        <f>J760/60/60/24+DATE(1970,1,1)</f>
        <v>40429.836435185185</v>
      </c>
      <c r="R760">
        <f>YEAR(Q760)</f>
        <v>2010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8296</v>
      </c>
      <c r="O761" t="s">
        <v>8297</v>
      </c>
      <c r="P761" s="10">
        <f>I761/60/60/24+DATE(1970,1,1)</f>
        <v>41829.330312500002</v>
      </c>
      <c r="Q761" s="10">
        <f>J761/60/60/24+DATE(1970,1,1)</f>
        <v>41789.330312500002</v>
      </c>
      <c r="R761">
        <f>YEAR(Q761)</f>
        <v>2014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8296</v>
      </c>
      <c r="O762" t="s">
        <v>8298</v>
      </c>
      <c r="P762" s="10">
        <f>I762/60/60/24+DATE(1970,1,1)</f>
        <v>42700.805706018517</v>
      </c>
      <c r="Q762" s="10">
        <f>J762/60/60/24+DATE(1970,1,1)</f>
        <v>42670.764039351852</v>
      </c>
      <c r="R762">
        <f>YEAR(Q762)</f>
        <v>2016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8296</v>
      </c>
      <c r="O763" t="s">
        <v>8298</v>
      </c>
      <c r="P763" s="10">
        <f>I763/60/60/24+DATE(1970,1,1)</f>
        <v>41672.751458333332</v>
      </c>
      <c r="Q763" s="10">
        <f>J763/60/60/24+DATE(1970,1,1)</f>
        <v>41642.751458333332</v>
      </c>
      <c r="R763">
        <f>YEAR(Q763)</f>
        <v>2014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8296</v>
      </c>
      <c r="O764" t="s">
        <v>8298</v>
      </c>
      <c r="P764" s="10">
        <f>I764/60/60/24+DATE(1970,1,1)</f>
        <v>42708.25</v>
      </c>
      <c r="Q764" s="10">
        <f>J764/60/60/24+DATE(1970,1,1)</f>
        <v>42690.858449074076</v>
      </c>
      <c r="R764">
        <f>YEAR(Q764)</f>
        <v>2016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8296</v>
      </c>
      <c r="O765" t="s">
        <v>8298</v>
      </c>
      <c r="P765" s="10">
        <f>I765/60/60/24+DATE(1970,1,1)</f>
        <v>41501.446851851848</v>
      </c>
      <c r="Q765" s="10">
        <f>J765/60/60/24+DATE(1970,1,1)</f>
        <v>41471.446851851848</v>
      </c>
      <c r="R765">
        <f>YEAR(Q765)</f>
        <v>2013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8296</v>
      </c>
      <c r="O766" t="s">
        <v>8298</v>
      </c>
      <c r="P766" s="10">
        <f>I766/60/60/24+DATE(1970,1,1)</f>
        <v>42257.173159722224</v>
      </c>
      <c r="Q766" s="10">
        <f>J766/60/60/24+DATE(1970,1,1)</f>
        <v>42227.173159722224</v>
      </c>
      <c r="R766">
        <f>YEAR(Q766)</f>
        <v>2015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8296</v>
      </c>
      <c r="O767" t="s">
        <v>8298</v>
      </c>
      <c r="P767" s="10">
        <f>I767/60/60/24+DATE(1970,1,1)</f>
        <v>41931.542638888888</v>
      </c>
      <c r="Q767" s="10">
        <f>J767/60/60/24+DATE(1970,1,1)</f>
        <v>41901.542638888888</v>
      </c>
      <c r="R767">
        <f>YEAR(Q767)</f>
        <v>2014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8296</v>
      </c>
      <c r="O768" t="s">
        <v>8298</v>
      </c>
      <c r="P768" s="10">
        <f>I768/60/60/24+DATE(1970,1,1)</f>
        <v>42051.783368055556</v>
      </c>
      <c r="Q768" s="10">
        <f>J768/60/60/24+DATE(1970,1,1)</f>
        <v>42021.783368055556</v>
      </c>
      <c r="R768">
        <f>YEAR(Q768)</f>
        <v>2015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8296</v>
      </c>
      <c r="O769" t="s">
        <v>8298</v>
      </c>
      <c r="P769" s="10">
        <f>I769/60/60/24+DATE(1970,1,1)</f>
        <v>42145.143634259264</v>
      </c>
      <c r="Q769" s="10">
        <f>J769/60/60/24+DATE(1970,1,1)</f>
        <v>42115.143634259264</v>
      </c>
      <c r="R769">
        <f>YEAR(Q769)</f>
        <v>2015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8296</v>
      </c>
      <c r="O770" t="s">
        <v>8298</v>
      </c>
      <c r="P770" s="10">
        <f>I770/60/60/24+DATE(1970,1,1)</f>
        <v>41624.207060185188</v>
      </c>
      <c r="Q770" s="10">
        <f>J770/60/60/24+DATE(1970,1,1)</f>
        <v>41594.207060185188</v>
      </c>
      <c r="R770">
        <f>YEAR(Q770)</f>
        <v>2013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8296</v>
      </c>
      <c r="O771" t="s">
        <v>8298</v>
      </c>
      <c r="P771" s="10">
        <f>I771/60/60/24+DATE(1970,1,1)</f>
        <v>41634.996458333335</v>
      </c>
      <c r="Q771" s="10">
        <f>J771/60/60/24+DATE(1970,1,1)</f>
        <v>41604.996458333335</v>
      </c>
      <c r="R771">
        <f>YEAR(Q771)</f>
        <v>2013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8296</v>
      </c>
      <c r="O772" t="s">
        <v>8298</v>
      </c>
      <c r="P772" s="10">
        <f>I772/60/60/24+DATE(1970,1,1)</f>
        <v>41329.999641203707</v>
      </c>
      <c r="Q772" s="10">
        <f>J772/60/60/24+DATE(1970,1,1)</f>
        <v>41289.999641203707</v>
      </c>
      <c r="R772">
        <f>YEAR(Q772)</f>
        <v>2013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8296</v>
      </c>
      <c r="O773" t="s">
        <v>8298</v>
      </c>
      <c r="P773" s="10">
        <f>I773/60/60/24+DATE(1970,1,1)</f>
        <v>42399.824097222227</v>
      </c>
      <c r="Q773" s="10">
        <f>J773/60/60/24+DATE(1970,1,1)</f>
        <v>42349.824097222227</v>
      </c>
      <c r="R773">
        <f>YEAR(Q773)</f>
        <v>2015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8296</v>
      </c>
      <c r="O774" t="s">
        <v>8298</v>
      </c>
      <c r="P774" s="10">
        <f>I774/60/60/24+DATE(1970,1,1)</f>
        <v>40118.165972222225</v>
      </c>
      <c r="Q774" s="10">
        <f>J774/60/60/24+DATE(1970,1,1)</f>
        <v>40068.056932870371</v>
      </c>
      <c r="R774">
        <f>YEAR(Q774)</f>
        <v>2009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8296</v>
      </c>
      <c r="O775" t="s">
        <v>8298</v>
      </c>
      <c r="P775" s="10">
        <f>I775/60/60/24+DATE(1970,1,1)</f>
        <v>42134.959027777775</v>
      </c>
      <c r="Q775" s="10">
        <f>J775/60/60/24+DATE(1970,1,1)</f>
        <v>42100.735937499994</v>
      </c>
      <c r="R775">
        <f>YEAR(Q775)</f>
        <v>2015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8296</v>
      </c>
      <c r="O776" t="s">
        <v>8298</v>
      </c>
      <c r="P776" s="10">
        <f>I776/60/60/24+DATE(1970,1,1)</f>
        <v>41693.780300925922</v>
      </c>
      <c r="Q776" s="10">
        <f>J776/60/60/24+DATE(1970,1,1)</f>
        <v>41663.780300925922</v>
      </c>
      <c r="R776">
        <f>YEAR(Q776)</f>
        <v>2014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8296</v>
      </c>
      <c r="O777" t="s">
        <v>8298</v>
      </c>
      <c r="P777" s="10">
        <f>I777/60/60/24+DATE(1970,1,1)</f>
        <v>40893.060127314813</v>
      </c>
      <c r="Q777" s="10">
        <f>J777/60/60/24+DATE(1970,1,1)</f>
        <v>40863.060127314813</v>
      </c>
      <c r="R777">
        <f>YEAR(Q777)</f>
        <v>2011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8296</v>
      </c>
      <c r="O778" t="s">
        <v>8298</v>
      </c>
      <c r="P778" s="10">
        <f>I778/60/60/24+DATE(1970,1,1)</f>
        <v>42288.208333333328</v>
      </c>
      <c r="Q778" s="10">
        <f>J778/60/60/24+DATE(1970,1,1)</f>
        <v>42250.685706018514</v>
      </c>
      <c r="R778">
        <f>YEAR(Q778)</f>
        <v>2015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8296</v>
      </c>
      <c r="O779" t="s">
        <v>8298</v>
      </c>
      <c r="P779" s="10">
        <f>I779/60/60/24+DATE(1970,1,1)</f>
        <v>41486.981215277774</v>
      </c>
      <c r="Q779" s="10">
        <f>J779/60/60/24+DATE(1970,1,1)</f>
        <v>41456.981215277774</v>
      </c>
      <c r="R779">
        <f>YEAR(Q779)</f>
        <v>2013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8296</v>
      </c>
      <c r="O780" t="s">
        <v>8298</v>
      </c>
      <c r="P780" s="10">
        <f>I780/60/60/24+DATE(1970,1,1)</f>
        <v>41759.702314814815</v>
      </c>
      <c r="Q780" s="10">
        <f>J780/60/60/24+DATE(1970,1,1)</f>
        <v>41729.702314814815</v>
      </c>
      <c r="R780">
        <f>YEAR(Q780)</f>
        <v>2014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8296</v>
      </c>
      <c r="O781" t="s">
        <v>8298</v>
      </c>
      <c r="P781" s="10">
        <f>I781/60/60/24+DATE(1970,1,1)</f>
        <v>40466.166666666664</v>
      </c>
      <c r="Q781" s="10">
        <f>J781/60/60/24+DATE(1970,1,1)</f>
        <v>40436.68408564815</v>
      </c>
      <c r="R781">
        <f>YEAR(Q781)</f>
        <v>2010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8299</v>
      </c>
      <c r="O782" t="s">
        <v>8300</v>
      </c>
      <c r="P782" s="10">
        <f>I782/60/60/24+DATE(1970,1,1)</f>
        <v>40666.673900462964</v>
      </c>
      <c r="Q782" s="10">
        <f>J782/60/60/24+DATE(1970,1,1)</f>
        <v>40636.673900462964</v>
      </c>
      <c r="R782">
        <f>YEAR(Q782)</f>
        <v>2011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8299</v>
      </c>
      <c r="O783" t="s">
        <v>8300</v>
      </c>
      <c r="P783" s="10">
        <f>I783/60/60/24+DATE(1970,1,1)</f>
        <v>41433.000856481485</v>
      </c>
      <c r="Q783" s="10">
        <f>J783/60/60/24+DATE(1970,1,1)</f>
        <v>41403.000856481485</v>
      </c>
      <c r="R783">
        <f>YEAR(Q783)</f>
        <v>2013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8299</v>
      </c>
      <c r="O784" t="s">
        <v>8300</v>
      </c>
      <c r="P784" s="10">
        <f>I784/60/60/24+DATE(1970,1,1)</f>
        <v>41146.758125</v>
      </c>
      <c r="Q784" s="10">
        <f>J784/60/60/24+DATE(1970,1,1)</f>
        <v>41116.758125</v>
      </c>
      <c r="R784">
        <f>YEAR(Q784)</f>
        <v>2012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8299</v>
      </c>
      <c r="O785" t="s">
        <v>8300</v>
      </c>
      <c r="P785" s="10">
        <f>I785/60/60/24+DATE(1970,1,1)</f>
        <v>41026.916666666664</v>
      </c>
      <c r="Q785" s="10">
        <f>J785/60/60/24+DATE(1970,1,1)</f>
        <v>40987.773715277777</v>
      </c>
      <c r="R785">
        <f>YEAR(Q785)</f>
        <v>2012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8299</v>
      </c>
      <c r="O786" t="s">
        <v>8300</v>
      </c>
      <c r="P786" s="10">
        <f>I786/60/60/24+DATE(1970,1,1)</f>
        <v>41715.107858796298</v>
      </c>
      <c r="Q786" s="10">
        <f>J786/60/60/24+DATE(1970,1,1)</f>
        <v>41675.149525462963</v>
      </c>
      <c r="R786">
        <f>YEAR(Q786)</f>
        <v>2014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8299</v>
      </c>
      <c r="O787" t="s">
        <v>8300</v>
      </c>
      <c r="P787" s="10">
        <f>I787/60/60/24+DATE(1970,1,1)</f>
        <v>41333.593923611108</v>
      </c>
      <c r="Q787" s="10">
        <f>J787/60/60/24+DATE(1970,1,1)</f>
        <v>41303.593923611108</v>
      </c>
      <c r="R787">
        <f>YEAR(Q787)</f>
        <v>2013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8299</v>
      </c>
      <c r="O788" t="s">
        <v>8300</v>
      </c>
      <c r="P788" s="10">
        <f>I788/60/60/24+DATE(1970,1,1)</f>
        <v>41040.657638888886</v>
      </c>
      <c r="Q788" s="10">
        <f>J788/60/60/24+DATE(1970,1,1)</f>
        <v>40983.055949074071</v>
      </c>
      <c r="R788">
        <f>YEAR(Q788)</f>
        <v>2012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8299</v>
      </c>
      <c r="O789" t="s">
        <v>8300</v>
      </c>
      <c r="P789" s="10">
        <f>I789/60/60/24+DATE(1970,1,1)</f>
        <v>41579.627615740741</v>
      </c>
      <c r="Q789" s="10">
        <f>J789/60/60/24+DATE(1970,1,1)</f>
        <v>41549.627615740741</v>
      </c>
      <c r="R789">
        <f>YEAR(Q789)</f>
        <v>2013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8299</v>
      </c>
      <c r="O790" t="s">
        <v>8300</v>
      </c>
      <c r="P790" s="10">
        <f>I790/60/60/24+DATE(1970,1,1)</f>
        <v>41097.165972222225</v>
      </c>
      <c r="Q790" s="10">
        <f>J790/60/60/24+DATE(1970,1,1)</f>
        <v>41059.006805555553</v>
      </c>
      <c r="R790">
        <f>YEAR(Q790)</f>
        <v>2012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8299</v>
      </c>
      <c r="O791" t="s">
        <v>8300</v>
      </c>
      <c r="P791" s="10">
        <f>I791/60/60/24+DATE(1970,1,1)</f>
        <v>41295.332638888889</v>
      </c>
      <c r="Q791" s="10">
        <f>J791/60/60/24+DATE(1970,1,1)</f>
        <v>41277.186111111114</v>
      </c>
      <c r="R791">
        <f>YEAR(Q791)</f>
        <v>2013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8299</v>
      </c>
      <c r="O792" t="s">
        <v>8300</v>
      </c>
      <c r="P792" s="10">
        <f>I792/60/60/24+DATE(1970,1,1)</f>
        <v>41306.047905092593</v>
      </c>
      <c r="Q792" s="10">
        <f>J792/60/60/24+DATE(1970,1,1)</f>
        <v>41276.047905092593</v>
      </c>
      <c r="R792">
        <f>YEAR(Q792)</f>
        <v>2013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8299</v>
      </c>
      <c r="O793" t="s">
        <v>8300</v>
      </c>
      <c r="P793" s="10">
        <f>I793/60/60/24+DATE(1970,1,1)</f>
        <v>41591.249305555553</v>
      </c>
      <c r="Q793" s="10">
        <f>J793/60/60/24+DATE(1970,1,1)</f>
        <v>41557.780624999999</v>
      </c>
      <c r="R793">
        <f>YEAR(Q793)</f>
        <v>2013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8299</v>
      </c>
      <c r="O794" t="s">
        <v>8300</v>
      </c>
      <c r="P794" s="10">
        <f>I794/60/60/24+DATE(1970,1,1)</f>
        <v>41585.915312500001</v>
      </c>
      <c r="Q794" s="10">
        <f>J794/60/60/24+DATE(1970,1,1)</f>
        <v>41555.873645833337</v>
      </c>
      <c r="R794">
        <f>YEAR(Q794)</f>
        <v>2013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8299</v>
      </c>
      <c r="O795" t="s">
        <v>8300</v>
      </c>
      <c r="P795" s="10">
        <f>I795/60/60/24+DATE(1970,1,1)</f>
        <v>41458.207638888889</v>
      </c>
      <c r="Q795" s="10">
        <f>J795/60/60/24+DATE(1970,1,1)</f>
        <v>41442.741249999999</v>
      </c>
      <c r="R795">
        <f>YEAR(Q795)</f>
        <v>2013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8299</v>
      </c>
      <c r="O796" t="s">
        <v>8300</v>
      </c>
      <c r="P796" s="10">
        <f>I796/60/60/24+DATE(1970,1,1)</f>
        <v>40791.712500000001</v>
      </c>
      <c r="Q796" s="10">
        <f>J796/60/60/24+DATE(1970,1,1)</f>
        <v>40736.115011574075</v>
      </c>
      <c r="R796">
        <f>YEAR(Q796)</f>
        <v>2011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8299</v>
      </c>
      <c r="O797" t="s">
        <v>8300</v>
      </c>
      <c r="P797" s="10">
        <f>I797/60/60/24+DATE(1970,1,1)</f>
        <v>41006.207638888889</v>
      </c>
      <c r="Q797" s="10">
        <f>J797/60/60/24+DATE(1970,1,1)</f>
        <v>40963.613032407404</v>
      </c>
      <c r="R797">
        <f>YEAR(Q797)</f>
        <v>2012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8299</v>
      </c>
      <c r="O798" t="s">
        <v>8300</v>
      </c>
      <c r="P798" s="10">
        <f>I798/60/60/24+DATE(1970,1,1)</f>
        <v>41532.881944444445</v>
      </c>
      <c r="Q798" s="10">
        <f>J798/60/60/24+DATE(1970,1,1)</f>
        <v>41502.882928240739</v>
      </c>
      <c r="R798">
        <f>YEAR(Q798)</f>
        <v>2013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8299</v>
      </c>
      <c r="O799" t="s">
        <v>8300</v>
      </c>
      <c r="P799" s="10">
        <f>I799/60/60/24+DATE(1970,1,1)</f>
        <v>41028.166666666664</v>
      </c>
      <c r="Q799" s="10">
        <f>J799/60/60/24+DATE(1970,1,1)</f>
        <v>40996.994074074071</v>
      </c>
      <c r="R799">
        <f>YEAR(Q799)</f>
        <v>2012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8299</v>
      </c>
      <c r="O800" t="s">
        <v>8300</v>
      </c>
      <c r="P800" s="10">
        <f>I800/60/60/24+DATE(1970,1,1)</f>
        <v>41912.590127314819</v>
      </c>
      <c r="Q800" s="10">
        <f>J800/60/60/24+DATE(1970,1,1)</f>
        <v>41882.590127314819</v>
      </c>
      <c r="R800">
        <f>YEAR(Q800)</f>
        <v>2014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8299</v>
      </c>
      <c r="O801" t="s">
        <v>8300</v>
      </c>
      <c r="P801" s="10">
        <f>I801/60/60/24+DATE(1970,1,1)</f>
        <v>41026.667199074072</v>
      </c>
      <c r="Q801" s="10">
        <f>J801/60/60/24+DATE(1970,1,1)</f>
        <v>40996.667199074072</v>
      </c>
      <c r="R801">
        <f>YEAR(Q801)</f>
        <v>2012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8299</v>
      </c>
      <c r="O802" t="s">
        <v>8300</v>
      </c>
      <c r="P802" s="10">
        <f>I802/60/60/24+DATE(1970,1,1)</f>
        <v>41893.433495370373</v>
      </c>
      <c r="Q802" s="10">
        <f>J802/60/60/24+DATE(1970,1,1)</f>
        <v>41863.433495370373</v>
      </c>
      <c r="R802">
        <f>YEAR(Q802)</f>
        <v>2014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8299</v>
      </c>
      <c r="O803" t="s">
        <v>8300</v>
      </c>
      <c r="P803" s="10">
        <f>I803/60/60/24+DATE(1970,1,1)</f>
        <v>40725.795370370368</v>
      </c>
      <c r="Q803" s="10">
        <f>J803/60/60/24+DATE(1970,1,1)</f>
        <v>40695.795370370368</v>
      </c>
      <c r="R803">
        <f>YEAR(Q803)</f>
        <v>2011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8299</v>
      </c>
      <c r="O804" t="s">
        <v>8300</v>
      </c>
      <c r="P804" s="10">
        <f>I804/60/60/24+DATE(1970,1,1)</f>
        <v>41169.170138888891</v>
      </c>
      <c r="Q804" s="10">
        <f>J804/60/60/24+DATE(1970,1,1)</f>
        <v>41123.022268518522</v>
      </c>
      <c r="R804">
        <f>YEAR(Q804)</f>
        <v>2012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8299</v>
      </c>
      <c r="O805" t="s">
        <v>8300</v>
      </c>
      <c r="P805" s="10">
        <f>I805/60/60/24+DATE(1970,1,1)</f>
        <v>40692.041666666664</v>
      </c>
      <c r="Q805" s="10">
        <f>J805/60/60/24+DATE(1970,1,1)</f>
        <v>40665.949976851851</v>
      </c>
      <c r="R805">
        <f>YEAR(Q805)</f>
        <v>2011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8299</v>
      </c>
      <c r="O806" t="s">
        <v>8300</v>
      </c>
      <c r="P806" s="10">
        <f>I806/60/60/24+DATE(1970,1,1)</f>
        <v>40747.165972222225</v>
      </c>
      <c r="Q806" s="10">
        <f>J806/60/60/24+DATE(1970,1,1)</f>
        <v>40730.105625000004</v>
      </c>
      <c r="R806">
        <f>YEAR(Q806)</f>
        <v>2011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8299</v>
      </c>
      <c r="O807" t="s">
        <v>8300</v>
      </c>
      <c r="P807" s="10">
        <f>I807/60/60/24+DATE(1970,1,1)</f>
        <v>40740.958333333336</v>
      </c>
      <c r="Q807" s="10">
        <f>J807/60/60/24+DATE(1970,1,1)</f>
        <v>40690.823055555556</v>
      </c>
      <c r="R807">
        <f>YEAR(Q807)</f>
        <v>2011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8299</v>
      </c>
      <c r="O808" t="s">
        <v>8300</v>
      </c>
      <c r="P808" s="10">
        <f>I808/60/60/24+DATE(1970,1,1)</f>
        <v>40793.691423611112</v>
      </c>
      <c r="Q808" s="10">
        <f>J808/60/60/24+DATE(1970,1,1)</f>
        <v>40763.691423611112</v>
      </c>
      <c r="R808">
        <f>YEAR(Q808)</f>
        <v>2011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8299</v>
      </c>
      <c r="O809" t="s">
        <v>8300</v>
      </c>
      <c r="P809" s="10">
        <f>I809/60/60/24+DATE(1970,1,1)</f>
        <v>42795.083333333328</v>
      </c>
      <c r="Q809" s="10">
        <f>J809/60/60/24+DATE(1970,1,1)</f>
        <v>42759.628599537042</v>
      </c>
      <c r="R809">
        <f>YEAR(Q809)</f>
        <v>2017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8299</v>
      </c>
      <c r="O810" t="s">
        <v>8300</v>
      </c>
      <c r="P810" s="10">
        <f>I810/60/60/24+DATE(1970,1,1)</f>
        <v>41995.207638888889</v>
      </c>
      <c r="Q810" s="10">
        <f>J810/60/60/24+DATE(1970,1,1)</f>
        <v>41962.100532407407</v>
      </c>
      <c r="R810">
        <f>YEAR(Q810)</f>
        <v>2014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8299</v>
      </c>
      <c r="O811" t="s">
        <v>8300</v>
      </c>
      <c r="P811" s="10">
        <f>I811/60/60/24+DATE(1970,1,1)</f>
        <v>41658.833680555559</v>
      </c>
      <c r="Q811" s="10">
        <f>J811/60/60/24+DATE(1970,1,1)</f>
        <v>41628.833680555559</v>
      </c>
      <c r="R811">
        <f>YEAR(Q811)</f>
        <v>2013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8299</v>
      </c>
      <c r="O812" t="s">
        <v>8300</v>
      </c>
      <c r="P812" s="10">
        <f>I812/60/60/24+DATE(1970,1,1)</f>
        <v>41153.056273148148</v>
      </c>
      <c r="Q812" s="10">
        <f>J812/60/60/24+DATE(1970,1,1)</f>
        <v>41123.056273148148</v>
      </c>
      <c r="R812">
        <f>YEAR(Q812)</f>
        <v>2012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8299</v>
      </c>
      <c r="O813" t="s">
        <v>8300</v>
      </c>
      <c r="P813" s="10">
        <f>I813/60/60/24+DATE(1970,1,1)</f>
        <v>41465.702777777777</v>
      </c>
      <c r="Q813" s="10">
        <f>J813/60/60/24+DATE(1970,1,1)</f>
        <v>41443.643541666665</v>
      </c>
      <c r="R813">
        <f>YEAR(Q813)</f>
        <v>2013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8299</v>
      </c>
      <c r="O814" t="s">
        <v>8300</v>
      </c>
      <c r="P814" s="10">
        <f>I814/60/60/24+DATE(1970,1,1)</f>
        <v>41334.581944444442</v>
      </c>
      <c r="Q814" s="10">
        <f>J814/60/60/24+DATE(1970,1,1)</f>
        <v>41282.017962962964</v>
      </c>
      <c r="R814">
        <f>YEAR(Q814)</f>
        <v>2013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8299</v>
      </c>
      <c r="O815" t="s">
        <v>8300</v>
      </c>
      <c r="P815" s="10">
        <f>I815/60/60/24+DATE(1970,1,1)</f>
        <v>41110.960243055553</v>
      </c>
      <c r="Q815" s="10">
        <f>J815/60/60/24+DATE(1970,1,1)</f>
        <v>41080.960243055553</v>
      </c>
      <c r="R815">
        <f>YEAR(Q815)</f>
        <v>2012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8299</v>
      </c>
      <c r="O816" t="s">
        <v>8300</v>
      </c>
      <c r="P816" s="10">
        <f>I816/60/60/24+DATE(1970,1,1)</f>
        <v>40694.75277777778</v>
      </c>
      <c r="Q816" s="10">
        <f>J816/60/60/24+DATE(1970,1,1)</f>
        <v>40679.743067129632</v>
      </c>
      <c r="R816">
        <f>YEAR(Q816)</f>
        <v>2011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8299</v>
      </c>
      <c r="O817" t="s">
        <v>8300</v>
      </c>
      <c r="P817" s="10">
        <f>I817/60/60/24+DATE(1970,1,1)</f>
        <v>41944.917858796296</v>
      </c>
      <c r="Q817" s="10">
        <f>J817/60/60/24+DATE(1970,1,1)</f>
        <v>41914.917858796296</v>
      </c>
      <c r="R817">
        <f>YEAR(Q817)</f>
        <v>2014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8299</v>
      </c>
      <c r="O818" t="s">
        <v>8300</v>
      </c>
      <c r="P818" s="10">
        <f>I818/60/60/24+DATE(1970,1,1)</f>
        <v>41373.270833333336</v>
      </c>
      <c r="Q818" s="10">
        <f>J818/60/60/24+DATE(1970,1,1)</f>
        <v>41341.870868055557</v>
      </c>
      <c r="R818">
        <f>YEAR(Q818)</f>
        <v>2013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8299</v>
      </c>
      <c r="O819" t="s">
        <v>8300</v>
      </c>
      <c r="P819" s="10">
        <f>I819/60/60/24+DATE(1970,1,1)</f>
        <v>40979.207638888889</v>
      </c>
      <c r="Q819" s="10">
        <f>J819/60/60/24+DATE(1970,1,1)</f>
        <v>40925.599664351852</v>
      </c>
      <c r="R819">
        <f>YEAR(Q819)</f>
        <v>2012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8299</v>
      </c>
      <c r="O820" t="s">
        <v>8300</v>
      </c>
      <c r="P820" s="10">
        <f>I820/60/60/24+DATE(1970,1,1)</f>
        <v>41128.709027777775</v>
      </c>
      <c r="Q820" s="10">
        <f>J820/60/60/24+DATE(1970,1,1)</f>
        <v>41120.882881944446</v>
      </c>
      <c r="R820">
        <f>YEAR(Q820)</f>
        <v>2012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8299</v>
      </c>
      <c r="O821" t="s">
        <v>8300</v>
      </c>
      <c r="P821" s="10">
        <f>I821/60/60/24+DATE(1970,1,1)</f>
        <v>41629.197222222225</v>
      </c>
      <c r="Q821" s="10">
        <f>J821/60/60/24+DATE(1970,1,1)</f>
        <v>41619.998310185183</v>
      </c>
      <c r="R821">
        <f>YEAR(Q821)</f>
        <v>2013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8299</v>
      </c>
      <c r="O822" t="s">
        <v>8300</v>
      </c>
      <c r="P822" s="10">
        <f>I822/60/60/24+DATE(1970,1,1)</f>
        <v>41799.208333333336</v>
      </c>
      <c r="Q822" s="10">
        <f>J822/60/60/24+DATE(1970,1,1)</f>
        <v>41768.841921296298</v>
      </c>
      <c r="R822">
        <f>YEAR(Q822)</f>
        <v>2014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8299</v>
      </c>
      <c r="O823" t="s">
        <v>8300</v>
      </c>
      <c r="P823" s="10">
        <f>I823/60/60/24+DATE(1970,1,1)</f>
        <v>42128.167361111111</v>
      </c>
      <c r="Q823" s="10">
        <f>J823/60/60/24+DATE(1970,1,1)</f>
        <v>42093.922048611115</v>
      </c>
      <c r="R823">
        <f>YEAR(Q823)</f>
        <v>2015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8299</v>
      </c>
      <c r="O824" t="s">
        <v>8300</v>
      </c>
      <c r="P824" s="10">
        <f>I824/60/60/24+DATE(1970,1,1)</f>
        <v>41187.947337962964</v>
      </c>
      <c r="Q824" s="10">
        <f>J824/60/60/24+DATE(1970,1,1)</f>
        <v>41157.947337962964</v>
      </c>
      <c r="R824">
        <f>YEAR(Q824)</f>
        <v>2012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8299</v>
      </c>
      <c r="O825" t="s">
        <v>8300</v>
      </c>
      <c r="P825" s="10">
        <f>I825/60/60/24+DATE(1970,1,1)</f>
        <v>42085.931157407409</v>
      </c>
      <c r="Q825" s="10">
        <f>J825/60/60/24+DATE(1970,1,1)</f>
        <v>42055.972824074073</v>
      </c>
      <c r="R825">
        <f>YEAR(Q825)</f>
        <v>2015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8299</v>
      </c>
      <c r="O826" t="s">
        <v>8300</v>
      </c>
      <c r="P826" s="10">
        <f>I826/60/60/24+DATE(1970,1,1)</f>
        <v>40286.290972222225</v>
      </c>
      <c r="Q826" s="10">
        <f>J826/60/60/24+DATE(1970,1,1)</f>
        <v>40250.242106481484</v>
      </c>
      <c r="R826">
        <f>YEAR(Q826)</f>
        <v>2010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8299</v>
      </c>
      <c r="O827" t="s">
        <v>8300</v>
      </c>
      <c r="P827" s="10">
        <f>I827/60/60/24+DATE(1970,1,1)</f>
        <v>41211.306527777779</v>
      </c>
      <c r="Q827" s="10">
        <f>J827/60/60/24+DATE(1970,1,1)</f>
        <v>41186.306527777779</v>
      </c>
      <c r="R827">
        <f>YEAR(Q827)</f>
        <v>2012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8299</v>
      </c>
      <c r="O828" t="s">
        <v>8300</v>
      </c>
      <c r="P828" s="10">
        <f>I828/60/60/24+DATE(1970,1,1)</f>
        <v>40993.996874999997</v>
      </c>
      <c r="Q828" s="10">
        <f>J828/60/60/24+DATE(1970,1,1)</f>
        <v>40973.038541666669</v>
      </c>
      <c r="R828">
        <f>YEAR(Q828)</f>
        <v>2012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8299</v>
      </c>
      <c r="O829" t="s">
        <v>8300</v>
      </c>
      <c r="P829" s="10">
        <f>I829/60/60/24+DATE(1970,1,1)</f>
        <v>40953.825694444444</v>
      </c>
      <c r="Q829" s="10">
        <f>J829/60/60/24+DATE(1970,1,1)</f>
        <v>40927.473460648151</v>
      </c>
      <c r="R829">
        <f>YEAR(Q829)</f>
        <v>2012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8299</v>
      </c>
      <c r="O830" t="s">
        <v>8300</v>
      </c>
      <c r="P830" s="10">
        <f>I830/60/60/24+DATE(1970,1,1)</f>
        <v>41085.683333333334</v>
      </c>
      <c r="Q830" s="10">
        <f>J830/60/60/24+DATE(1970,1,1)</f>
        <v>41073.050717592596</v>
      </c>
      <c r="R830">
        <f>YEAR(Q830)</f>
        <v>2012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8299</v>
      </c>
      <c r="O831" t="s">
        <v>8300</v>
      </c>
      <c r="P831" s="10">
        <f>I831/60/60/24+DATE(1970,1,1)</f>
        <v>42564.801388888889</v>
      </c>
      <c r="Q831" s="10">
        <f>J831/60/60/24+DATE(1970,1,1)</f>
        <v>42504.801388888889</v>
      </c>
      <c r="R831">
        <f>YEAR(Q831)</f>
        <v>2016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8299</v>
      </c>
      <c r="O832" t="s">
        <v>8300</v>
      </c>
      <c r="P832" s="10">
        <f>I832/60/60/24+DATE(1970,1,1)</f>
        <v>41355.484085648146</v>
      </c>
      <c r="Q832" s="10">
        <f>J832/60/60/24+DATE(1970,1,1)</f>
        <v>41325.525752314818</v>
      </c>
      <c r="R832">
        <f>YEAR(Q832)</f>
        <v>2013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8299</v>
      </c>
      <c r="O833" t="s">
        <v>8300</v>
      </c>
      <c r="P833" s="10">
        <f>I833/60/60/24+DATE(1970,1,1)</f>
        <v>41026.646921296298</v>
      </c>
      <c r="Q833" s="10">
        <f>J833/60/60/24+DATE(1970,1,1)</f>
        <v>40996.646921296298</v>
      </c>
      <c r="R833">
        <f>YEAR(Q833)</f>
        <v>2012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8299</v>
      </c>
      <c r="O834" t="s">
        <v>8300</v>
      </c>
      <c r="P834" s="10">
        <f>I834/60/60/24+DATE(1970,1,1)</f>
        <v>40929.342361111114</v>
      </c>
      <c r="Q834" s="10">
        <f>J834/60/60/24+DATE(1970,1,1)</f>
        <v>40869.675173611111</v>
      </c>
      <c r="R834">
        <f>YEAR(Q834)</f>
        <v>2011</v>
      </c>
    </row>
    <row r="835" spans="1:18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8299</v>
      </c>
      <c r="O835" t="s">
        <v>8300</v>
      </c>
      <c r="P835" s="10">
        <f>I835/60/60/24+DATE(1970,1,1)</f>
        <v>41748.878182870372</v>
      </c>
      <c r="Q835" s="10">
        <f>J835/60/60/24+DATE(1970,1,1)</f>
        <v>41718.878182870372</v>
      </c>
      <c r="R835">
        <f>YEAR(Q835)</f>
        <v>2014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8299</v>
      </c>
      <c r="O836" t="s">
        <v>8300</v>
      </c>
      <c r="P836" s="10">
        <f>I836/60/60/24+DATE(1970,1,1)</f>
        <v>41456.165972222225</v>
      </c>
      <c r="Q836" s="10">
        <f>J836/60/60/24+DATE(1970,1,1)</f>
        <v>41422.822824074072</v>
      </c>
      <c r="R836">
        <f>YEAR(Q836)</f>
        <v>2013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8299</v>
      </c>
      <c r="O837" t="s">
        <v>8300</v>
      </c>
      <c r="P837" s="10">
        <f>I837/60/60/24+DATE(1970,1,1)</f>
        <v>41048.125</v>
      </c>
      <c r="Q837" s="10">
        <f>J837/60/60/24+DATE(1970,1,1)</f>
        <v>41005.45784722222</v>
      </c>
      <c r="R837">
        <f>YEAR(Q837)</f>
        <v>2012</v>
      </c>
    </row>
    <row r="838" spans="1:18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8299</v>
      </c>
      <c r="O838" t="s">
        <v>8300</v>
      </c>
      <c r="P838" s="10">
        <f>I838/60/60/24+DATE(1970,1,1)</f>
        <v>41554.056921296295</v>
      </c>
      <c r="Q838" s="10">
        <f>J838/60/60/24+DATE(1970,1,1)</f>
        <v>41524.056921296295</v>
      </c>
      <c r="R838">
        <f>YEAR(Q838)</f>
        <v>2013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8299</v>
      </c>
      <c r="O839" t="s">
        <v>8300</v>
      </c>
      <c r="P839" s="10">
        <f>I839/60/60/24+DATE(1970,1,1)</f>
        <v>41760.998402777775</v>
      </c>
      <c r="Q839" s="10">
        <f>J839/60/60/24+DATE(1970,1,1)</f>
        <v>41730.998402777775</v>
      </c>
      <c r="R839">
        <f>YEAR(Q839)</f>
        <v>2014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8299</v>
      </c>
      <c r="O840" t="s">
        <v>8300</v>
      </c>
      <c r="P840" s="10">
        <f>I840/60/60/24+DATE(1970,1,1)</f>
        <v>40925.897974537038</v>
      </c>
      <c r="Q840" s="10">
        <f>J840/60/60/24+DATE(1970,1,1)</f>
        <v>40895.897974537038</v>
      </c>
      <c r="R840">
        <f>YEAR(Q840)</f>
        <v>2011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8299</v>
      </c>
      <c r="O841" t="s">
        <v>8300</v>
      </c>
      <c r="P841" s="10">
        <f>I841/60/60/24+DATE(1970,1,1)</f>
        <v>41174.763379629629</v>
      </c>
      <c r="Q841" s="10">
        <f>J841/60/60/24+DATE(1970,1,1)</f>
        <v>41144.763379629629</v>
      </c>
      <c r="R841">
        <f>YEAR(Q841)</f>
        <v>2012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8299</v>
      </c>
      <c r="O842" t="s">
        <v>8301</v>
      </c>
      <c r="P842" s="10">
        <f>I842/60/60/24+DATE(1970,1,1)</f>
        <v>42637.226701388892</v>
      </c>
      <c r="Q842" s="10">
        <f>J842/60/60/24+DATE(1970,1,1)</f>
        <v>42607.226701388892</v>
      </c>
      <c r="R842">
        <f>YEAR(Q842)</f>
        <v>2016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8299</v>
      </c>
      <c r="O843" t="s">
        <v>8301</v>
      </c>
      <c r="P843" s="10">
        <f>I843/60/60/24+DATE(1970,1,1)</f>
        <v>41953.88035879629</v>
      </c>
      <c r="Q843" s="10">
        <f>J843/60/60/24+DATE(1970,1,1)</f>
        <v>41923.838692129626</v>
      </c>
      <c r="R843">
        <f>YEAR(Q843)</f>
        <v>2014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8299</v>
      </c>
      <c r="O844" t="s">
        <v>8301</v>
      </c>
      <c r="P844" s="10">
        <f>I844/60/60/24+DATE(1970,1,1)</f>
        <v>41561.165972222225</v>
      </c>
      <c r="Q844" s="10">
        <f>J844/60/60/24+DATE(1970,1,1)</f>
        <v>41526.592395833337</v>
      </c>
      <c r="R844">
        <f>YEAR(Q844)</f>
        <v>2013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8299</v>
      </c>
      <c r="O845" t="s">
        <v>8301</v>
      </c>
      <c r="P845" s="10">
        <f>I845/60/60/24+DATE(1970,1,1)</f>
        <v>42712.333333333328</v>
      </c>
      <c r="Q845" s="10">
        <f>J845/60/60/24+DATE(1970,1,1)</f>
        <v>42695.257870370369</v>
      </c>
      <c r="R845">
        <f>YEAR(Q845)</f>
        <v>2016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8299</v>
      </c>
      <c r="O846" t="s">
        <v>8301</v>
      </c>
      <c r="P846" s="10">
        <f>I846/60/60/24+DATE(1970,1,1)</f>
        <v>41944.207638888889</v>
      </c>
      <c r="Q846" s="10">
        <f>J846/60/60/24+DATE(1970,1,1)</f>
        <v>41905.684629629628</v>
      </c>
      <c r="R846">
        <f>YEAR(Q846)</f>
        <v>2014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8299</v>
      </c>
      <c r="O847" t="s">
        <v>8301</v>
      </c>
      <c r="P847" s="10">
        <f>I847/60/60/24+DATE(1970,1,1)</f>
        <v>42618.165972222225</v>
      </c>
      <c r="Q847" s="10">
        <f>J847/60/60/24+DATE(1970,1,1)</f>
        <v>42578.205972222218</v>
      </c>
      <c r="R847">
        <f>YEAR(Q847)</f>
        <v>2016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8299</v>
      </c>
      <c r="O848" t="s">
        <v>8301</v>
      </c>
      <c r="P848" s="10">
        <f>I848/60/60/24+DATE(1970,1,1)</f>
        <v>41708.583333333336</v>
      </c>
      <c r="Q848" s="10">
        <f>J848/60/60/24+DATE(1970,1,1)</f>
        <v>41694.391840277778</v>
      </c>
      <c r="R848">
        <f>YEAR(Q848)</f>
        <v>2014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8299</v>
      </c>
      <c r="O849" t="s">
        <v>8301</v>
      </c>
      <c r="P849" s="10">
        <f>I849/60/60/24+DATE(1970,1,1)</f>
        <v>42195.79833333334</v>
      </c>
      <c r="Q849" s="10">
        <f>J849/60/60/24+DATE(1970,1,1)</f>
        <v>42165.79833333334</v>
      </c>
      <c r="R849">
        <f>YEAR(Q849)</f>
        <v>2015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8299</v>
      </c>
      <c r="O850" t="s">
        <v>8301</v>
      </c>
      <c r="P850" s="10">
        <f>I850/60/60/24+DATE(1970,1,1)</f>
        <v>42108.792048611111</v>
      </c>
      <c r="Q850" s="10">
        <f>J850/60/60/24+DATE(1970,1,1)</f>
        <v>42078.792048611111</v>
      </c>
      <c r="R850">
        <f>YEAR(Q850)</f>
        <v>2015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8299</v>
      </c>
      <c r="O851" t="s">
        <v>8301</v>
      </c>
      <c r="P851" s="10">
        <f>I851/60/60/24+DATE(1970,1,1)</f>
        <v>42079.107222222221</v>
      </c>
      <c r="Q851" s="10">
        <f>J851/60/60/24+DATE(1970,1,1)</f>
        <v>42051.148888888885</v>
      </c>
      <c r="R851">
        <f>YEAR(Q851)</f>
        <v>2015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8299</v>
      </c>
      <c r="O852" t="s">
        <v>8301</v>
      </c>
      <c r="P852" s="10">
        <f>I852/60/60/24+DATE(1970,1,1)</f>
        <v>42485.207638888889</v>
      </c>
      <c r="Q852" s="10">
        <f>J852/60/60/24+DATE(1970,1,1)</f>
        <v>42452.827743055561</v>
      </c>
      <c r="R852">
        <f>YEAR(Q852)</f>
        <v>2016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8299</v>
      </c>
      <c r="O853" t="s">
        <v>8301</v>
      </c>
      <c r="P853" s="10">
        <f>I853/60/60/24+DATE(1970,1,1)</f>
        <v>42582.822916666672</v>
      </c>
      <c r="Q853" s="10">
        <f>J853/60/60/24+DATE(1970,1,1)</f>
        <v>42522.880243055552</v>
      </c>
      <c r="R853">
        <f>YEAR(Q853)</f>
        <v>2016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8299</v>
      </c>
      <c r="O854" t="s">
        <v>8301</v>
      </c>
      <c r="P854" s="10">
        <f>I854/60/60/24+DATE(1970,1,1)</f>
        <v>42667.875</v>
      </c>
      <c r="Q854" s="10">
        <f>J854/60/60/24+DATE(1970,1,1)</f>
        <v>42656.805497685185</v>
      </c>
      <c r="R854">
        <f>YEAR(Q854)</f>
        <v>2016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8299</v>
      </c>
      <c r="O855" t="s">
        <v>8301</v>
      </c>
      <c r="P855" s="10">
        <f>I855/60/60/24+DATE(1970,1,1)</f>
        <v>42051.832280092596</v>
      </c>
      <c r="Q855" s="10">
        <f>J855/60/60/24+DATE(1970,1,1)</f>
        <v>42021.832280092596</v>
      </c>
      <c r="R855">
        <f>YEAR(Q855)</f>
        <v>2015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8299</v>
      </c>
      <c r="O856" t="s">
        <v>8301</v>
      </c>
      <c r="P856" s="10">
        <f>I856/60/60/24+DATE(1970,1,1)</f>
        <v>42732.212337962963</v>
      </c>
      <c r="Q856" s="10">
        <f>J856/60/60/24+DATE(1970,1,1)</f>
        <v>42702.212337962963</v>
      </c>
      <c r="R856">
        <f>YEAR(Q856)</f>
        <v>2016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8299</v>
      </c>
      <c r="O857" t="s">
        <v>8301</v>
      </c>
      <c r="P857" s="10">
        <f>I857/60/60/24+DATE(1970,1,1)</f>
        <v>42575.125196759262</v>
      </c>
      <c r="Q857" s="10">
        <f>J857/60/60/24+DATE(1970,1,1)</f>
        <v>42545.125196759262</v>
      </c>
      <c r="R857">
        <f>YEAR(Q857)</f>
        <v>2016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8299</v>
      </c>
      <c r="O858" t="s">
        <v>8301</v>
      </c>
      <c r="P858" s="10">
        <f>I858/60/60/24+DATE(1970,1,1)</f>
        <v>42668.791666666672</v>
      </c>
      <c r="Q858" s="10">
        <f>J858/60/60/24+DATE(1970,1,1)</f>
        <v>42609.311990740738</v>
      </c>
      <c r="R858">
        <f>YEAR(Q858)</f>
        <v>2016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8299</v>
      </c>
      <c r="O859" t="s">
        <v>8301</v>
      </c>
      <c r="P859" s="10">
        <f>I859/60/60/24+DATE(1970,1,1)</f>
        <v>42333.623043981483</v>
      </c>
      <c r="Q859" s="10">
        <f>J859/60/60/24+DATE(1970,1,1)</f>
        <v>42291.581377314811</v>
      </c>
      <c r="R859">
        <f>YEAR(Q859)</f>
        <v>2015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8299</v>
      </c>
      <c r="O860" t="s">
        <v>8301</v>
      </c>
      <c r="P860" s="10">
        <f>I860/60/60/24+DATE(1970,1,1)</f>
        <v>42109.957638888889</v>
      </c>
      <c r="Q860" s="10">
        <f>J860/60/60/24+DATE(1970,1,1)</f>
        <v>42079.745578703703</v>
      </c>
      <c r="R860">
        <f>YEAR(Q860)</f>
        <v>2015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8299</v>
      </c>
      <c r="O861" t="s">
        <v>8301</v>
      </c>
      <c r="P861" s="10">
        <f>I861/60/60/24+DATE(1970,1,1)</f>
        <v>42159</v>
      </c>
      <c r="Q861" s="10">
        <f>J861/60/60/24+DATE(1970,1,1)</f>
        <v>42128.820231481484</v>
      </c>
      <c r="R861">
        <f>YEAR(Q861)</f>
        <v>2015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8299</v>
      </c>
      <c r="O862" t="s">
        <v>8302</v>
      </c>
      <c r="P862" s="10">
        <f>I862/60/60/24+DATE(1970,1,1)</f>
        <v>41600.524456018517</v>
      </c>
      <c r="Q862" s="10">
        <f>J862/60/60/24+DATE(1970,1,1)</f>
        <v>41570.482789351852</v>
      </c>
      <c r="R862">
        <f>YEAR(Q862)</f>
        <v>2013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8299</v>
      </c>
      <c r="O863" t="s">
        <v>8302</v>
      </c>
      <c r="P863" s="10">
        <f>I863/60/60/24+DATE(1970,1,1)</f>
        <v>42629.965324074074</v>
      </c>
      <c r="Q863" s="10">
        <f>J863/60/60/24+DATE(1970,1,1)</f>
        <v>42599.965324074074</v>
      </c>
      <c r="R863">
        <f>YEAR(Q863)</f>
        <v>2016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8299</v>
      </c>
      <c r="O864" t="s">
        <v>8302</v>
      </c>
      <c r="P864" s="10">
        <f>I864/60/60/24+DATE(1970,1,1)</f>
        <v>41589.596620370372</v>
      </c>
      <c r="Q864" s="10">
        <f>J864/60/60/24+DATE(1970,1,1)</f>
        <v>41559.5549537037</v>
      </c>
      <c r="R864">
        <f>YEAR(Q864)</f>
        <v>2013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8299</v>
      </c>
      <c r="O865" t="s">
        <v>8302</v>
      </c>
      <c r="P865" s="10">
        <f>I865/60/60/24+DATE(1970,1,1)</f>
        <v>40951.117662037039</v>
      </c>
      <c r="Q865" s="10">
        <f>J865/60/60/24+DATE(1970,1,1)</f>
        <v>40921.117662037039</v>
      </c>
      <c r="R865">
        <f>YEAR(Q865)</f>
        <v>2012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8299</v>
      </c>
      <c r="O866" t="s">
        <v>8302</v>
      </c>
      <c r="P866" s="10">
        <f>I866/60/60/24+DATE(1970,1,1)</f>
        <v>41563.415972222225</v>
      </c>
      <c r="Q866" s="10">
        <f>J866/60/60/24+DATE(1970,1,1)</f>
        <v>41541.106921296298</v>
      </c>
      <c r="R866">
        <f>YEAR(Q866)</f>
        <v>2013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8299</v>
      </c>
      <c r="O867" t="s">
        <v>8302</v>
      </c>
      <c r="P867" s="10">
        <f>I867/60/60/24+DATE(1970,1,1)</f>
        <v>41290.77311342593</v>
      </c>
      <c r="Q867" s="10">
        <f>J867/60/60/24+DATE(1970,1,1)</f>
        <v>41230.77311342593</v>
      </c>
      <c r="R867">
        <f>YEAR(Q867)</f>
        <v>2012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8299</v>
      </c>
      <c r="O868" t="s">
        <v>8302</v>
      </c>
      <c r="P868" s="10">
        <f>I868/60/60/24+DATE(1970,1,1)</f>
        <v>42063.631944444445</v>
      </c>
      <c r="Q868" s="10">
        <f>J868/60/60/24+DATE(1970,1,1)</f>
        <v>42025.637939814813</v>
      </c>
      <c r="R868">
        <f>YEAR(Q868)</f>
        <v>2015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8299</v>
      </c>
      <c r="O869" t="s">
        <v>8302</v>
      </c>
      <c r="P869" s="10">
        <f>I869/60/60/24+DATE(1970,1,1)</f>
        <v>40148.207638888889</v>
      </c>
      <c r="Q869" s="10">
        <f>J869/60/60/24+DATE(1970,1,1)</f>
        <v>40088.105393518519</v>
      </c>
      <c r="R869">
        <f>YEAR(Q869)</f>
        <v>2009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8299</v>
      </c>
      <c r="O870" t="s">
        <v>8302</v>
      </c>
      <c r="P870" s="10">
        <f>I870/60/60/24+DATE(1970,1,1)</f>
        <v>41646.027754629627</v>
      </c>
      <c r="Q870" s="10">
        <f>J870/60/60/24+DATE(1970,1,1)</f>
        <v>41616.027754629627</v>
      </c>
      <c r="R870">
        <f>YEAR(Q870)</f>
        <v>2013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8299</v>
      </c>
      <c r="O871" t="s">
        <v>8302</v>
      </c>
      <c r="P871" s="10">
        <f>I871/60/60/24+DATE(1970,1,1)</f>
        <v>41372.803900462961</v>
      </c>
      <c r="Q871" s="10">
        <f>J871/60/60/24+DATE(1970,1,1)</f>
        <v>41342.845567129632</v>
      </c>
      <c r="R871">
        <f>YEAR(Q871)</f>
        <v>2013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8299</v>
      </c>
      <c r="O872" t="s">
        <v>8302</v>
      </c>
      <c r="P872" s="10">
        <f>I872/60/60/24+DATE(1970,1,1)</f>
        <v>41518.022256944445</v>
      </c>
      <c r="Q872" s="10">
        <f>J872/60/60/24+DATE(1970,1,1)</f>
        <v>41488.022256944445</v>
      </c>
      <c r="R872">
        <f>YEAR(Q872)</f>
        <v>2013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8299</v>
      </c>
      <c r="O873" t="s">
        <v>8302</v>
      </c>
      <c r="P873" s="10">
        <f>I873/60/60/24+DATE(1970,1,1)</f>
        <v>41607.602951388886</v>
      </c>
      <c r="Q873" s="10">
        <f>J873/60/60/24+DATE(1970,1,1)</f>
        <v>41577.561284722222</v>
      </c>
      <c r="R873">
        <f>YEAR(Q873)</f>
        <v>2013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8299</v>
      </c>
      <c r="O874" t="s">
        <v>8302</v>
      </c>
      <c r="P874" s="10">
        <f>I874/60/60/24+DATE(1970,1,1)</f>
        <v>40612.825543981482</v>
      </c>
      <c r="Q874" s="10">
        <f>J874/60/60/24+DATE(1970,1,1)</f>
        <v>40567.825543981482</v>
      </c>
      <c r="R874">
        <f>YEAR(Q874)</f>
        <v>2011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8299</v>
      </c>
      <c r="O875" t="s">
        <v>8302</v>
      </c>
      <c r="P875" s="10">
        <f>I875/60/60/24+DATE(1970,1,1)</f>
        <v>41224.208796296298</v>
      </c>
      <c r="Q875" s="10">
        <f>J875/60/60/24+DATE(1970,1,1)</f>
        <v>41184.167129629634</v>
      </c>
      <c r="R875">
        <f>YEAR(Q875)</f>
        <v>2012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8299</v>
      </c>
      <c r="O876" t="s">
        <v>8302</v>
      </c>
      <c r="P876" s="10">
        <f>I876/60/60/24+DATE(1970,1,1)</f>
        <v>41398.583726851852</v>
      </c>
      <c r="Q876" s="10">
        <f>J876/60/60/24+DATE(1970,1,1)</f>
        <v>41368.583726851852</v>
      </c>
      <c r="R876">
        <f>YEAR(Q876)</f>
        <v>2013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8299</v>
      </c>
      <c r="O877" t="s">
        <v>8302</v>
      </c>
      <c r="P877" s="10">
        <f>I877/60/60/24+DATE(1970,1,1)</f>
        <v>42268.723738425921</v>
      </c>
      <c r="Q877" s="10">
        <f>J877/60/60/24+DATE(1970,1,1)</f>
        <v>42248.723738425921</v>
      </c>
      <c r="R877">
        <f>YEAR(Q877)</f>
        <v>2015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8299</v>
      </c>
      <c r="O878" t="s">
        <v>8302</v>
      </c>
      <c r="P878" s="10">
        <f>I878/60/60/24+DATE(1970,1,1)</f>
        <v>41309.496840277774</v>
      </c>
      <c r="Q878" s="10">
        <f>J878/60/60/24+DATE(1970,1,1)</f>
        <v>41276.496840277774</v>
      </c>
      <c r="R878">
        <f>YEAR(Q878)</f>
        <v>2013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8299</v>
      </c>
      <c r="O879" t="s">
        <v>8302</v>
      </c>
      <c r="P879" s="10">
        <f>I879/60/60/24+DATE(1970,1,1)</f>
        <v>41627.788888888892</v>
      </c>
      <c r="Q879" s="10">
        <f>J879/60/60/24+DATE(1970,1,1)</f>
        <v>41597.788888888892</v>
      </c>
      <c r="R879">
        <f>YEAR(Q879)</f>
        <v>2013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8299</v>
      </c>
      <c r="O880" t="s">
        <v>8302</v>
      </c>
      <c r="P880" s="10">
        <f>I880/60/60/24+DATE(1970,1,1)</f>
        <v>40535.232916666668</v>
      </c>
      <c r="Q880" s="10">
        <f>J880/60/60/24+DATE(1970,1,1)</f>
        <v>40505.232916666668</v>
      </c>
      <c r="R880">
        <f>YEAR(Q880)</f>
        <v>2010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8299</v>
      </c>
      <c r="O881" t="s">
        <v>8302</v>
      </c>
      <c r="P881" s="10">
        <f>I881/60/60/24+DATE(1970,1,1)</f>
        <v>41058.829918981479</v>
      </c>
      <c r="Q881" s="10">
        <f>J881/60/60/24+DATE(1970,1,1)</f>
        <v>41037.829918981479</v>
      </c>
      <c r="R881">
        <f>YEAR(Q881)</f>
        <v>2012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8299</v>
      </c>
      <c r="O882" t="s">
        <v>8303</v>
      </c>
      <c r="P882" s="10">
        <f>I882/60/60/24+DATE(1970,1,1)</f>
        <v>41212.32104166667</v>
      </c>
      <c r="Q882" s="10">
        <f>J882/60/60/24+DATE(1970,1,1)</f>
        <v>41179.32104166667</v>
      </c>
      <c r="R882">
        <f>YEAR(Q882)</f>
        <v>2012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8299</v>
      </c>
      <c r="O883" t="s">
        <v>8303</v>
      </c>
      <c r="P883" s="10">
        <f>I883/60/60/24+DATE(1970,1,1)</f>
        <v>40922.25099537037</v>
      </c>
      <c r="Q883" s="10">
        <f>J883/60/60/24+DATE(1970,1,1)</f>
        <v>40877.25099537037</v>
      </c>
      <c r="R883">
        <f>YEAR(Q883)</f>
        <v>2011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8299</v>
      </c>
      <c r="O884" t="s">
        <v>8303</v>
      </c>
      <c r="P884" s="10">
        <f>I884/60/60/24+DATE(1970,1,1)</f>
        <v>40792.860532407409</v>
      </c>
      <c r="Q884" s="10">
        <f>J884/60/60/24+DATE(1970,1,1)</f>
        <v>40759.860532407409</v>
      </c>
      <c r="R884">
        <f>YEAR(Q884)</f>
        <v>2011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8299</v>
      </c>
      <c r="O885" t="s">
        <v>8303</v>
      </c>
      <c r="P885" s="10">
        <f>I885/60/60/24+DATE(1970,1,1)</f>
        <v>42431.935590277775</v>
      </c>
      <c r="Q885" s="10">
        <f>J885/60/60/24+DATE(1970,1,1)</f>
        <v>42371.935590277775</v>
      </c>
      <c r="R885">
        <f>YEAR(Q885)</f>
        <v>2016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8299</v>
      </c>
      <c r="O886" t="s">
        <v>8303</v>
      </c>
      <c r="P886" s="10">
        <f>I886/60/60/24+DATE(1970,1,1)</f>
        <v>41041.104861111111</v>
      </c>
      <c r="Q886" s="10">
        <f>J886/60/60/24+DATE(1970,1,1)</f>
        <v>40981.802615740737</v>
      </c>
      <c r="R886">
        <f>YEAR(Q886)</f>
        <v>2012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8299</v>
      </c>
      <c r="O887" t="s">
        <v>8303</v>
      </c>
      <c r="P887" s="10">
        <f>I887/60/60/24+DATE(1970,1,1)</f>
        <v>42734.941099537042</v>
      </c>
      <c r="Q887" s="10">
        <f>J887/60/60/24+DATE(1970,1,1)</f>
        <v>42713.941099537042</v>
      </c>
      <c r="R887">
        <f>YEAR(Q887)</f>
        <v>2016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8299</v>
      </c>
      <c r="O888" t="s">
        <v>8303</v>
      </c>
      <c r="P888" s="10">
        <f>I888/60/60/24+DATE(1970,1,1)</f>
        <v>42628.870520833334</v>
      </c>
      <c r="Q888" s="10">
        <f>J888/60/60/24+DATE(1970,1,1)</f>
        <v>42603.870520833334</v>
      </c>
      <c r="R888">
        <f>YEAR(Q888)</f>
        <v>2016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8299</v>
      </c>
      <c r="O889" t="s">
        <v>8303</v>
      </c>
      <c r="P889" s="10">
        <f>I889/60/60/24+DATE(1970,1,1)</f>
        <v>41056.958969907406</v>
      </c>
      <c r="Q889" s="10">
        <f>J889/60/60/24+DATE(1970,1,1)</f>
        <v>41026.958969907406</v>
      </c>
      <c r="R889">
        <f>YEAR(Q889)</f>
        <v>2012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8299</v>
      </c>
      <c r="O890" t="s">
        <v>8303</v>
      </c>
      <c r="P890" s="10">
        <f>I890/60/60/24+DATE(1970,1,1)</f>
        <v>40787.25</v>
      </c>
      <c r="Q890" s="10">
        <f>J890/60/60/24+DATE(1970,1,1)</f>
        <v>40751.753298611111</v>
      </c>
      <c r="R890">
        <f>YEAR(Q890)</f>
        <v>2011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8299</v>
      </c>
      <c r="O891" t="s">
        <v>8303</v>
      </c>
      <c r="P891" s="10">
        <f>I891/60/60/24+DATE(1970,1,1)</f>
        <v>41917.784062500003</v>
      </c>
      <c r="Q891" s="10">
        <f>J891/60/60/24+DATE(1970,1,1)</f>
        <v>41887.784062500003</v>
      </c>
      <c r="R891">
        <f>YEAR(Q891)</f>
        <v>2014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8299</v>
      </c>
      <c r="O892" t="s">
        <v>8303</v>
      </c>
      <c r="P892" s="10">
        <f>I892/60/60/24+DATE(1970,1,1)</f>
        <v>41599.740497685183</v>
      </c>
      <c r="Q892" s="10">
        <f>J892/60/60/24+DATE(1970,1,1)</f>
        <v>41569.698831018519</v>
      </c>
      <c r="R892">
        <f>YEAR(Q892)</f>
        <v>2013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8299</v>
      </c>
      <c r="O893" t="s">
        <v>8303</v>
      </c>
      <c r="P893" s="10">
        <f>I893/60/60/24+DATE(1970,1,1)</f>
        <v>41872.031597222223</v>
      </c>
      <c r="Q893" s="10">
        <f>J893/60/60/24+DATE(1970,1,1)</f>
        <v>41842.031597222223</v>
      </c>
      <c r="R893">
        <f>YEAR(Q893)</f>
        <v>2014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8299</v>
      </c>
      <c r="O894" t="s">
        <v>8303</v>
      </c>
      <c r="P894" s="10">
        <f>I894/60/60/24+DATE(1970,1,1)</f>
        <v>40391.166666666664</v>
      </c>
      <c r="Q894" s="10">
        <f>J894/60/60/24+DATE(1970,1,1)</f>
        <v>40304.20003472222</v>
      </c>
      <c r="R894">
        <f>YEAR(Q894)</f>
        <v>2010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8299</v>
      </c>
      <c r="O895" t="s">
        <v>8303</v>
      </c>
      <c r="P895" s="10">
        <f>I895/60/60/24+DATE(1970,1,1)</f>
        <v>42095.856053240743</v>
      </c>
      <c r="Q895" s="10">
        <f>J895/60/60/24+DATE(1970,1,1)</f>
        <v>42065.897719907407</v>
      </c>
      <c r="R895">
        <f>YEAR(Q895)</f>
        <v>2015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8299</v>
      </c>
      <c r="O896" t="s">
        <v>8303</v>
      </c>
      <c r="P896" s="10">
        <f>I896/60/60/24+DATE(1970,1,1)</f>
        <v>42526.981597222228</v>
      </c>
      <c r="Q896" s="10">
        <f>J896/60/60/24+DATE(1970,1,1)</f>
        <v>42496.981597222228</v>
      </c>
      <c r="R896">
        <f>YEAR(Q896)</f>
        <v>2016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8299</v>
      </c>
      <c r="O897" t="s">
        <v>8303</v>
      </c>
      <c r="P897" s="10">
        <f>I897/60/60/24+DATE(1970,1,1)</f>
        <v>40476.127650462964</v>
      </c>
      <c r="Q897" s="10">
        <f>J897/60/60/24+DATE(1970,1,1)</f>
        <v>40431.127650462964</v>
      </c>
      <c r="R897">
        <f>YEAR(Q897)</f>
        <v>2010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8299</v>
      </c>
      <c r="O898" t="s">
        <v>8303</v>
      </c>
      <c r="P898" s="10">
        <f>I898/60/60/24+DATE(1970,1,1)</f>
        <v>42244.166666666672</v>
      </c>
      <c r="Q898" s="10">
        <f>J898/60/60/24+DATE(1970,1,1)</f>
        <v>42218.872986111113</v>
      </c>
      <c r="R898">
        <f>YEAR(Q898)</f>
        <v>2015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8299</v>
      </c>
      <c r="O899" t="s">
        <v>8303</v>
      </c>
      <c r="P899" s="10">
        <f>I899/60/60/24+DATE(1970,1,1)</f>
        <v>41241.730416666665</v>
      </c>
      <c r="Q899" s="10">
        <f>J899/60/60/24+DATE(1970,1,1)</f>
        <v>41211.688750000001</v>
      </c>
      <c r="R899">
        <f>YEAR(Q899)</f>
        <v>2012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8299</v>
      </c>
      <c r="O900" t="s">
        <v>8303</v>
      </c>
      <c r="P900" s="10">
        <f>I900/60/60/24+DATE(1970,1,1)</f>
        <v>40923.758217592593</v>
      </c>
      <c r="Q900" s="10">
        <f>J900/60/60/24+DATE(1970,1,1)</f>
        <v>40878.758217592593</v>
      </c>
      <c r="R900">
        <f>YEAR(Q900)</f>
        <v>2011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8299</v>
      </c>
      <c r="O901" t="s">
        <v>8303</v>
      </c>
      <c r="P901" s="10">
        <f>I901/60/60/24+DATE(1970,1,1)</f>
        <v>40691.099097222221</v>
      </c>
      <c r="Q901" s="10">
        <f>J901/60/60/24+DATE(1970,1,1)</f>
        <v>40646.099097222221</v>
      </c>
      <c r="R901">
        <f>YEAR(Q901)</f>
        <v>2011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8299</v>
      </c>
      <c r="O902" t="s">
        <v>8302</v>
      </c>
      <c r="P902" s="10">
        <f>I902/60/60/24+DATE(1970,1,1)</f>
        <v>42459.807893518519</v>
      </c>
      <c r="Q902" s="10">
        <f>J902/60/60/24+DATE(1970,1,1)</f>
        <v>42429.84956018519</v>
      </c>
      <c r="R902">
        <f>YEAR(Q902)</f>
        <v>2016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8299</v>
      </c>
      <c r="O903" t="s">
        <v>8302</v>
      </c>
      <c r="P903" s="10">
        <f>I903/60/60/24+DATE(1970,1,1)</f>
        <v>40337.799305555556</v>
      </c>
      <c r="Q903" s="10">
        <f>J903/60/60/24+DATE(1970,1,1)</f>
        <v>40291.81150462963</v>
      </c>
      <c r="R903">
        <f>YEAR(Q903)</f>
        <v>2010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8299</v>
      </c>
      <c r="O904" t="s">
        <v>8302</v>
      </c>
      <c r="P904" s="10">
        <f>I904/60/60/24+DATE(1970,1,1)</f>
        <v>41881.645833333336</v>
      </c>
      <c r="Q904" s="10">
        <f>J904/60/60/24+DATE(1970,1,1)</f>
        <v>41829.965532407405</v>
      </c>
      <c r="R904">
        <f>YEAR(Q904)</f>
        <v>2014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8299</v>
      </c>
      <c r="O905" t="s">
        <v>8302</v>
      </c>
      <c r="P905" s="10">
        <f>I905/60/60/24+DATE(1970,1,1)</f>
        <v>41175.100694444445</v>
      </c>
      <c r="Q905" s="10">
        <f>J905/60/60/24+DATE(1970,1,1)</f>
        <v>41149.796064814815</v>
      </c>
      <c r="R905">
        <f>YEAR(Q905)</f>
        <v>2012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8299</v>
      </c>
      <c r="O906" t="s">
        <v>8302</v>
      </c>
      <c r="P906" s="10">
        <f>I906/60/60/24+DATE(1970,1,1)</f>
        <v>42372.080289351856</v>
      </c>
      <c r="Q906" s="10">
        <f>J906/60/60/24+DATE(1970,1,1)</f>
        <v>42342.080289351856</v>
      </c>
      <c r="R906">
        <f>YEAR(Q906)</f>
        <v>2015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8299</v>
      </c>
      <c r="O907" t="s">
        <v>8302</v>
      </c>
      <c r="P907" s="10">
        <f>I907/60/60/24+DATE(1970,1,1)</f>
        <v>40567.239884259259</v>
      </c>
      <c r="Q907" s="10">
        <f>J907/60/60/24+DATE(1970,1,1)</f>
        <v>40507.239884259259</v>
      </c>
      <c r="R907">
        <f>YEAR(Q907)</f>
        <v>2010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8299</v>
      </c>
      <c r="O908" t="s">
        <v>8302</v>
      </c>
      <c r="P908" s="10">
        <f>I908/60/60/24+DATE(1970,1,1)</f>
        <v>41711.148032407407</v>
      </c>
      <c r="Q908" s="10">
        <f>J908/60/60/24+DATE(1970,1,1)</f>
        <v>41681.189699074072</v>
      </c>
      <c r="R908">
        <f>YEAR(Q908)</f>
        <v>2014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8299</v>
      </c>
      <c r="O909" t="s">
        <v>8302</v>
      </c>
      <c r="P909" s="10">
        <f>I909/60/60/24+DATE(1970,1,1)</f>
        <v>40797.192395833335</v>
      </c>
      <c r="Q909" s="10">
        <f>J909/60/60/24+DATE(1970,1,1)</f>
        <v>40767.192395833335</v>
      </c>
      <c r="R909">
        <f>YEAR(Q909)</f>
        <v>2011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8299</v>
      </c>
      <c r="O910" t="s">
        <v>8302</v>
      </c>
      <c r="P910" s="10">
        <f>I910/60/60/24+DATE(1970,1,1)</f>
        <v>40386.207638888889</v>
      </c>
      <c r="Q910" s="10">
        <f>J910/60/60/24+DATE(1970,1,1)</f>
        <v>40340.801562499997</v>
      </c>
      <c r="R910">
        <f>YEAR(Q910)</f>
        <v>2010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8299</v>
      </c>
      <c r="O911" t="s">
        <v>8302</v>
      </c>
      <c r="P911" s="10">
        <f>I911/60/60/24+DATE(1970,1,1)</f>
        <v>41113.166666666664</v>
      </c>
      <c r="Q911" s="10">
        <f>J911/60/60/24+DATE(1970,1,1)</f>
        <v>41081.69027777778</v>
      </c>
      <c r="R911">
        <f>YEAR(Q911)</f>
        <v>2012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8299</v>
      </c>
      <c r="O912" t="s">
        <v>8302</v>
      </c>
      <c r="P912" s="10">
        <f>I912/60/60/24+DATE(1970,1,1)</f>
        <v>42797.545358796298</v>
      </c>
      <c r="Q912" s="10">
        <f>J912/60/60/24+DATE(1970,1,1)</f>
        <v>42737.545358796298</v>
      </c>
      <c r="R912">
        <f>YEAR(Q912)</f>
        <v>2017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8299</v>
      </c>
      <c r="O913" t="s">
        <v>8302</v>
      </c>
      <c r="P913" s="10">
        <f>I913/60/60/24+DATE(1970,1,1)</f>
        <v>41663.005150462966</v>
      </c>
      <c r="Q913" s="10">
        <f>J913/60/60/24+DATE(1970,1,1)</f>
        <v>41642.005150462966</v>
      </c>
      <c r="R913">
        <f>YEAR(Q913)</f>
        <v>2014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8299</v>
      </c>
      <c r="O914" t="s">
        <v>8302</v>
      </c>
      <c r="P914" s="10">
        <f>I914/60/60/24+DATE(1970,1,1)</f>
        <v>41254.151006944441</v>
      </c>
      <c r="Q914" s="10">
        <f>J914/60/60/24+DATE(1970,1,1)</f>
        <v>41194.109340277777</v>
      </c>
      <c r="R914">
        <f>YEAR(Q914)</f>
        <v>2012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8299</v>
      </c>
      <c r="O915" t="s">
        <v>8302</v>
      </c>
      <c r="P915" s="10">
        <f>I915/60/60/24+DATE(1970,1,1)</f>
        <v>41034.139108796298</v>
      </c>
      <c r="Q915" s="10">
        <f>J915/60/60/24+DATE(1970,1,1)</f>
        <v>41004.139108796298</v>
      </c>
      <c r="R915">
        <f>YEAR(Q915)</f>
        <v>2012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8299</v>
      </c>
      <c r="O916" t="s">
        <v>8302</v>
      </c>
      <c r="P916" s="10">
        <f>I916/60/60/24+DATE(1970,1,1)</f>
        <v>41146.763275462967</v>
      </c>
      <c r="Q916" s="10">
        <f>J916/60/60/24+DATE(1970,1,1)</f>
        <v>41116.763275462967</v>
      </c>
      <c r="R916">
        <f>YEAR(Q916)</f>
        <v>2012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8299</v>
      </c>
      <c r="O917" t="s">
        <v>8302</v>
      </c>
      <c r="P917" s="10">
        <f>I917/60/60/24+DATE(1970,1,1)</f>
        <v>40969.207638888889</v>
      </c>
      <c r="Q917" s="10">
        <f>J917/60/60/24+DATE(1970,1,1)</f>
        <v>40937.679560185185</v>
      </c>
      <c r="R917">
        <f>YEAR(Q917)</f>
        <v>2012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8299</v>
      </c>
      <c r="O918" t="s">
        <v>8302</v>
      </c>
      <c r="P918" s="10">
        <f>I918/60/60/24+DATE(1970,1,1)</f>
        <v>40473.208333333336</v>
      </c>
      <c r="Q918" s="10">
        <f>J918/60/60/24+DATE(1970,1,1)</f>
        <v>40434.853402777779</v>
      </c>
      <c r="R918">
        <f>YEAR(Q918)</f>
        <v>2010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8299</v>
      </c>
      <c r="O919" t="s">
        <v>8302</v>
      </c>
      <c r="P919" s="10">
        <f>I919/60/60/24+DATE(1970,1,1)</f>
        <v>41834.104166666664</v>
      </c>
      <c r="Q919" s="10">
        <f>J919/60/60/24+DATE(1970,1,1)</f>
        <v>41802.94363425926</v>
      </c>
      <c r="R919">
        <f>YEAR(Q919)</f>
        <v>2014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8299</v>
      </c>
      <c r="O920" t="s">
        <v>8302</v>
      </c>
      <c r="P920" s="10">
        <f>I920/60/60/24+DATE(1970,1,1)</f>
        <v>41974.957881944443</v>
      </c>
      <c r="Q920" s="10">
        <f>J920/60/60/24+DATE(1970,1,1)</f>
        <v>41944.916215277779</v>
      </c>
      <c r="R920">
        <f>YEAR(Q920)</f>
        <v>2014</v>
      </c>
    </row>
    <row r="921" spans="1:18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8299</v>
      </c>
      <c r="O921" t="s">
        <v>8302</v>
      </c>
      <c r="P921" s="10">
        <f>I921/60/60/24+DATE(1970,1,1)</f>
        <v>41262.641724537039</v>
      </c>
      <c r="Q921" s="10">
        <f>J921/60/60/24+DATE(1970,1,1)</f>
        <v>41227.641724537039</v>
      </c>
      <c r="R921">
        <f>YEAR(Q921)</f>
        <v>2012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8299</v>
      </c>
      <c r="O922" t="s">
        <v>8302</v>
      </c>
      <c r="P922" s="10">
        <f>I922/60/60/24+DATE(1970,1,1)</f>
        <v>41592.713217592594</v>
      </c>
      <c r="Q922" s="10">
        <f>J922/60/60/24+DATE(1970,1,1)</f>
        <v>41562.67155092593</v>
      </c>
      <c r="R922">
        <f>YEAR(Q922)</f>
        <v>2013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8299</v>
      </c>
      <c r="O923" t="s">
        <v>8302</v>
      </c>
      <c r="P923" s="10">
        <f>I923/60/60/24+DATE(1970,1,1)</f>
        <v>40889.212685185186</v>
      </c>
      <c r="Q923" s="10">
        <f>J923/60/60/24+DATE(1970,1,1)</f>
        <v>40847.171018518515</v>
      </c>
      <c r="R923">
        <f>YEAR(Q923)</f>
        <v>2011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8299</v>
      </c>
      <c r="O924" t="s">
        <v>8302</v>
      </c>
      <c r="P924" s="10">
        <f>I924/60/60/24+DATE(1970,1,1)</f>
        <v>41913.530011574076</v>
      </c>
      <c r="Q924" s="10">
        <f>J924/60/60/24+DATE(1970,1,1)</f>
        <v>41878.530011574076</v>
      </c>
      <c r="R924">
        <f>YEAR(Q924)</f>
        <v>2014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8299</v>
      </c>
      <c r="O925" t="s">
        <v>8302</v>
      </c>
      <c r="P925" s="10">
        <f>I925/60/60/24+DATE(1970,1,1)</f>
        <v>41965.001423611116</v>
      </c>
      <c r="Q925" s="10">
        <f>J925/60/60/24+DATE(1970,1,1)</f>
        <v>41934.959756944445</v>
      </c>
      <c r="R925">
        <f>YEAR(Q925)</f>
        <v>2014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8299</v>
      </c>
      <c r="O926" t="s">
        <v>8302</v>
      </c>
      <c r="P926" s="10">
        <f>I926/60/60/24+DATE(1970,1,1)</f>
        <v>41318.942928240744</v>
      </c>
      <c r="Q926" s="10">
        <f>J926/60/60/24+DATE(1970,1,1)</f>
        <v>41288.942928240744</v>
      </c>
      <c r="R926">
        <f>YEAR(Q926)</f>
        <v>2013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8299</v>
      </c>
      <c r="O927" t="s">
        <v>8302</v>
      </c>
      <c r="P927" s="10">
        <f>I927/60/60/24+DATE(1970,1,1)</f>
        <v>41605.922581018516</v>
      </c>
      <c r="Q927" s="10">
        <f>J927/60/60/24+DATE(1970,1,1)</f>
        <v>41575.880914351852</v>
      </c>
      <c r="R927">
        <f>YEAR(Q927)</f>
        <v>2013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8299</v>
      </c>
      <c r="O928" t="s">
        <v>8302</v>
      </c>
      <c r="P928" s="10">
        <f>I928/60/60/24+DATE(1970,1,1)</f>
        <v>40367.944444444445</v>
      </c>
      <c r="Q928" s="10">
        <f>J928/60/60/24+DATE(1970,1,1)</f>
        <v>40338.02002314815</v>
      </c>
      <c r="R928">
        <f>YEAR(Q928)</f>
        <v>2010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8299</v>
      </c>
      <c r="O929" t="s">
        <v>8302</v>
      </c>
      <c r="P929" s="10">
        <f>I929/60/60/24+DATE(1970,1,1)</f>
        <v>41043.822858796295</v>
      </c>
      <c r="Q929" s="10">
        <f>J929/60/60/24+DATE(1970,1,1)</f>
        <v>41013.822858796295</v>
      </c>
      <c r="R929">
        <f>YEAR(Q929)</f>
        <v>2012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8299</v>
      </c>
      <c r="O930" t="s">
        <v>8302</v>
      </c>
      <c r="P930" s="10">
        <f>I930/60/60/24+DATE(1970,1,1)</f>
        <v>41231</v>
      </c>
      <c r="Q930" s="10">
        <f>J930/60/60/24+DATE(1970,1,1)</f>
        <v>41180.86241898148</v>
      </c>
      <c r="R930">
        <f>YEAR(Q930)</f>
        <v>2012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8299</v>
      </c>
      <c r="O931" t="s">
        <v>8302</v>
      </c>
      <c r="P931" s="10">
        <f>I931/60/60/24+DATE(1970,1,1)</f>
        <v>41008.196400462963</v>
      </c>
      <c r="Q931" s="10">
        <f>J931/60/60/24+DATE(1970,1,1)</f>
        <v>40978.238067129627</v>
      </c>
      <c r="R931">
        <f>YEAR(Q931)</f>
        <v>2012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8299</v>
      </c>
      <c r="O932" t="s">
        <v>8302</v>
      </c>
      <c r="P932" s="10">
        <f>I932/60/60/24+DATE(1970,1,1)</f>
        <v>40354.897222222222</v>
      </c>
      <c r="Q932" s="10">
        <f>J932/60/60/24+DATE(1970,1,1)</f>
        <v>40312.915578703702</v>
      </c>
      <c r="R932">
        <f>YEAR(Q932)</f>
        <v>2010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8299</v>
      </c>
      <c r="O933" t="s">
        <v>8302</v>
      </c>
      <c r="P933" s="10">
        <f>I933/60/60/24+DATE(1970,1,1)</f>
        <v>41714.916666666664</v>
      </c>
      <c r="Q933" s="10">
        <f>J933/60/60/24+DATE(1970,1,1)</f>
        <v>41680.359976851854</v>
      </c>
      <c r="R933">
        <f>YEAR(Q933)</f>
        <v>2014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8299</v>
      </c>
      <c r="O934" t="s">
        <v>8302</v>
      </c>
      <c r="P934" s="10">
        <f>I934/60/60/24+DATE(1970,1,1)</f>
        <v>41355.927604166667</v>
      </c>
      <c r="Q934" s="10">
        <f>J934/60/60/24+DATE(1970,1,1)</f>
        <v>41310.969270833331</v>
      </c>
      <c r="R934">
        <f>YEAR(Q934)</f>
        <v>2013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8299</v>
      </c>
      <c r="O935" t="s">
        <v>8302</v>
      </c>
      <c r="P935" s="10">
        <f>I935/60/60/24+DATE(1970,1,1)</f>
        <v>41771.169085648151</v>
      </c>
      <c r="Q935" s="10">
        <f>J935/60/60/24+DATE(1970,1,1)</f>
        <v>41711.169085648151</v>
      </c>
      <c r="R935">
        <f>YEAR(Q935)</f>
        <v>2014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8299</v>
      </c>
      <c r="O936" t="s">
        <v>8302</v>
      </c>
      <c r="P936" s="10">
        <f>I936/60/60/24+DATE(1970,1,1)</f>
        <v>41763.25</v>
      </c>
      <c r="Q936" s="10">
        <f>J936/60/60/24+DATE(1970,1,1)</f>
        <v>41733.737083333333</v>
      </c>
      <c r="R936">
        <f>YEAR(Q936)</f>
        <v>2014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8299</v>
      </c>
      <c r="O937" t="s">
        <v>8302</v>
      </c>
      <c r="P937" s="10">
        <f>I937/60/60/24+DATE(1970,1,1)</f>
        <v>42398.333668981482</v>
      </c>
      <c r="Q937" s="10">
        <f>J937/60/60/24+DATE(1970,1,1)</f>
        <v>42368.333668981482</v>
      </c>
      <c r="R937">
        <f>YEAR(Q937)</f>
        <v>2015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8299</v>
      </c>
      <c r="O938" t="s">
        <v>8302</v>
      </c>
      <c r="P938" s="10">
        <f>I938/60/60/24+DATE(1970,1,1)</f>
        <v>40926.833333333336</v>
      </c>
      <c r="Q938" s="10">
        <f>J938/60/60/24+DATE(1970,1,1)</f>
        <v>40883.024178240739</v>
      </c>
      <c r="R938">
        <f>YEAR(Q938)</f>
        <v>2011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8299</v>
      </c>
      <c r="O939" t="s">
        <v>8302</v>
      </c>
      <c r="P939" s="10">
        <f>I939/60/60/24+DATE(1970,1,1)</f>
        <v>41581.839780092596</v>
      </c>
      <c r="Q939" s="10">
        <f>J939/60/60/24+DATE(1970,1,1)</f>
        <v>41551.798113425924</v>
      </c>
      <c r="R939">
        <f>YEAR(Q939)</f>
        <v>2013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8299</v>
      </c>
      <c r="O940" t="s">
        <v>8302</v>
      </c>
      <c r="P940" s="10">
        <f>I940/60/60/24+DATE(1970,1,1)</f>
        <v>41154.479722222226</v>
      </c>
      <c r="Q940" s="10">
        <f>J940/60/60/24+DATE(1970,1,1)</f>
        <v>41124.479722222226</v>
      </c>
      <c r="R940">
        <f>YEAR(Q940)</f>
        <v>2012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8299</v>
      </c>
      <c r="O941" t="s">
        <v>8302</v>
      </c>
      <c r="P941" s="10">
        <f>I941/60/60/24+DATE(1970,1,1)</f>
        <v>41455.831944444442</v>
      </c>
      <c r="Q941" s="10">
        <f>J941/60/60/24+DATE(1970,1,1)</f>
        <v>41416.763171296298</v>
      </c>
      <c r="R941">
        <f>YEAR(Q941)</f>
        <v>2013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8293</v>
      </c>
      <c r="O942" t="s">
        <v>8295</v>
      </c>
      <c r="P942" s="10">
        <f>I942/60/60/24+DATE(1970,1,1)</f>
        <v>42227.008402777778</v>
      </c>
      <c r="Q942" s="10">
        <f>J942/60/60/24+DATE(1970,1,1)</f>
        <v>42182.008402777778</v>
      </c>
      <c r="R942">
        <f>YEAR(Q942)</f>
        <v>2015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8293</v>
      </c>
      <c r="O943" t="s">
        <v>8295</v>
      </c>
      <c r="P943" s="10">
        <f>I943/60/60/24+DATE(1970,1,1)</f>
        <v>42776.096585648149</v>
      </c>
      <c r="Q943" s="10">
        <f>J943/60/60/24+DATE(1970,1,1)</f>
        <v>42746.096585648149</v>
      </c>
      <c r="R943">
        <f>YEAR(Q943)</f>
        <v>2017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8293</v>
      </c>
      <c r="O944" t="s">
        <v>8295</v>
      </c>
      <c r="P944" s="10">
        <f>I944/60/60/24+DATE(1970,1,1)</f>
        <v>42418.843287037031</v>
      </c>
      <c r="Q944" s="10">
        <f>J944/60/60/24+DATE(1970,1,1)</f>
        <v>42382.843287037031</v>
      </c>
      <c r="R944">
        <f>YEAR(Q944)</f>
        <v>2016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8293</v>
      </c>
      <c r="O945" t="s">
        <v>8295</v>
      </c>
      <c r="P945" s="10">
        <f>I945/60/60/24+DATE(1970,1,1)</f>
        <v>42703.709548611107</v>
      </c>
      <c r="Q945" s="10">
        <f>J945/60/60/24+DATE(1970,1,1)</f>
        <v>42673.66788194445</v>
      </c>
      <c r="R945">
        <f>YEAR(Q945)</f>
        <v>2016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8293</v>
      </c>
      <c r="O946" t="s">
        <v>8295</v>
      </c>
      <c r="P946" s="10">
        <f>I946/60/60/24+DATE(1970,1,1)</f>
        <v>42478.583333333328</v>
      </c>
      <c r="Q946" s="10">
        <f>J946/60/60/24+DATE(1970,1,1)</f>
        <v>42444.583912037036</v>
      </c>
      <c r="R946">
        <f>YEAR(Q946)</f>
        <v>2016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8293</v>
      </c>
      <c r="O947" t="s">
        <v>8295</v>
      </c>
      <c r="P947" s="10">
        <f>I947/60/60/24+DATE(1970,1,1)</f>
        <v>42784.999305555553</v>
      </c>
      <c r="Q947" s="10">
        <f>J947/60/60/24+DATE(1970,1,1)</f>
        <v>42732.872986111113</v>
      </c>
      <c r="R947">
        <f>YEAR(Q947)</f>
        <v>2016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8293</v>
      </c>
      <c r="O948" t="s">
        <v>8295</v>
      </c>
      <c r="P948" s="10">
        <f>I948/60/60/24+DATE(1970,1,1)</f>
        <v>42622.750555555554</v>
      </c>
      <c r="Q948" s="10">
        <f>J948/60/60/24+DATE(1970,1,1)</f>
        <v>42592.750555555554</v>
      </c>
      <c r="R948">
        <f>YEAR(Q948)</f>
        <v>2016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8293</v>
      </c>
      <c r="O949" t="s">
        <v>8295</v>
      </c>
      <c r="P949" s="10">
        <f>I949/60/60/24+DATE(1970,1,1)</f>
        <v>42551.781319444446</v>
      </c>
      <c r="Q949" s="10">
        <f>J949/60/60/24+DATE(1970,1,1)</f>
        <v>42491.781319444446</v>
      </c>
      <c r="R949">
        <f>YEAR(Q949)</f>
        <v>2016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8293</v>
      </c>
      <c r="O950" t="s">
        <v>8295</v>
      </c>
      <c r="P950" s="10">
        <f>I950/60/60/24+DATE(1970,1,1)</f>
        <v>42441.828287037039</v>
      </c>
      <c r="Q950" s="10">
        <f>J950/60/60/24+DATE(1970,1,1)</f>
        <v>42411.828287037039</v>
      </c>
      <c r="R950">
        <f>YEAR(Q950)</f>
        <v>2016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8293</v>
      </c>
      <c r="O951" t="s">
        <v>8295</v>
      </c>
      <c r="P951" s="10">
        <f>I951/60/60/24+DATE(1970,1,1)</f>
        <v>42421.043703703705</v>
      </c>
      <c r="Q951" s="10">
        <f>J951/60/60/24+DATE(1970,1,1)</f>
        <v>42361.043703703705</v>
      </c>
      <c r="R951">
        <f>YEAR(Q951)</f>
        <v>2015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8293</v>
      </c>
      <c r="O952" t="s">
        <v>8295</v>
      </c>
      <c r="P952" s="10">
        <f>I952/60/60/24+DATE(1970,1,1)</f>
        <v>42386.750706018516</v>
      </c>
      <c r="Q952" s="10">
        <f>J952/60/60/24+DATE(1970,1,1)</f>
        <v>42356.750706018516</v>
      </c>
      <c r="R952">
        <f>YEAR(Q952)</f>
        <v>2015</v>
      </c>
    </row>
    <row r="953" spans="1:18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8293</v>
      </c>
      <c r="O953" t="s">
        <v>8295</v>
      </c>
      <c r="P953" s="10">
        <f>I953/60/60/24+DATE(1970,1,1)</f>
        <v>42525.653611111105</v>
      </c>
      <c r="Q953" s="10">
        <f>J953/60/60/24+DATE(1970,1,1)</f>
        <v>42480.653611111105</v>
      </c>
      <c r="R953">
        <f>YEAR(Q953)</f>
        <v>2016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8293</v>
      </c>
      <c r="O954" t="s">
        <v>8295</v>
      </c>
      <c r="P954" s="10">
        <f>I954/60/60/24+DATE(1970,1,1)</f>
        <v>42692.655231481483</v>
      </c>
      <c r="Q954" s="10">
        <f>J954/60/60/24+DATE(1970,1,1)</f>
        <v>42662.613564814819</v>
      </c>
      <c r="R954">
        <f>YEAR(Q954)</f>
        <v>2016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8293</v>
      </c>
      <c r="O955" t="s">
        <v>8295</v>
      </c>
      <c r="P955" s="10">
        <f>I955/60/60/24+DATE(1970,1,1)</f>
        <v>42029.164340277777</v>
      </c>
      <c r="Q955" s="10">
        <f>J955/60/60/24+DATE(1970,1,1)</f>
        <v>41999.164340277777</v>
      </c>
      <c r="R955">
        <f>YEAR(Q955)</f>
        <v>2014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8293</v>
      </c>
      <c r="O956" t="s">
        <v>8295</v>
      </c>
      <c r="P956" s="10">
        <f>I956/60/60/24+DATE(1970,1,1)</f>
        <v>42236.833784722221</v>
      </c>
      <c r="Q956" s="10">
        <f>J956/60/60/24+DATE(1970,1,1)</f>
        <v>42194.833784722221</v>
      </c>
      <c r="R956">
        <f>YEAR(Q956)</f>
        <v>2015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8293</v>
      </c>
      <c r="O957" t="s">
        <v>8295</v>
      </c>
      <c r="P957" s="10">
        <f>I957/60/60/24+DATE(1970,1,1)</f>
        <v>42626.295138888891</v>
      </c>
      <c r="Q957" s="10">
        <f>J957/60/60/24+DATE(1970,1,1)</f>
        <v>42586.295138888891</v>
      </c>
      <c r="R957">
        <f>YEAR(Q957)</f>
        <v>2016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8293</v>
      </c>
      <c r="O958" t="s">
        <v>8295</v>
      </c>
      <c r="P958" s="10">
        <f>I958/60/60/24+DATE(1970,1,1)</f>
        <v>42120.872210648144</v>
      </c>
      <c r="Q958" s="10">
        <f>J958/60/60/24+DATE(1970,1,1)</f>
        <v>42060.913877314815</v>
      </c>
      <c r="R958">
        <f>YEAR(Q958)</f>
        <v>2015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8293</v>
      </c>
      <c r="O959" t="s">
        <v>8295</v>
      </c>
      <c r="P959" s="10">
        <f>I959/60/60/24+DATE(1970,1,1)</f>
        <v>42691.594131944439</v>
      </c>
      <c r="Q959" s="10">
        <f>J959/60/60/24+DATE(1970,1,1)</f>
        <v>42660.552465277782</v>
      </c>
      <c r="R959">
        <f>YEAR(Q959)</f>
        <v>2016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8293</v>
      </c>
      <c r="O960" t="s">
        <v>8295</v>
      </c>
      <c r="P960" s="10">
        <f>I960/60/60/24+DATE(1970,1,1)</f>
        <v>42104.207638888889</v>
      </c>
      <c r="Q960" s="10">
        <f>J960/60/60/24+DATE(1970,1,1)</f>
        <v>42082.802812499998</v>
      </c>
      <c r="R960">
        <f>YEAR(Q960)</f>
        <v>2015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8293</v>
      </c>
      <c r="O961" t="s">
        <v>8295</v>
      </c>
      <c r="P961" s="10">
        <f>I961/60/60/24+DATE(1970,1,1)</f>
        <v>42023.174363425926</v>
      </c>
      <c r="Q961" s="10">
        <f>J961/60/60/24+DATE(1970,1,1)</f>
        <v>41993.174363425926</v>
      </c>
      <c r="R961">
        <f>YEAR(Q961)</f>
        <v>2014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8293</v>
      </c>
      <c r="O962" t="s">
        <v>8295</v>
      </c>
      <c r="P962" s="10">
        <f>I962/60/60/24+DATE(1970,1,1)</f>
        <v>42808.585127314815</v>
      </c>
      <c r="Q962" s="10">
        <f>J962/60/60/24+DATE(1970,1,1)</f>
        <v>42766.626793981486</v>
      </c>
      <c r="R962">
        <f>YEAR(Q962)</f>
        <v>2017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8293</v>
      </c>
      <c r="O963" t="s">
        <v>8295</v>
      </c>
      <c r="P963" s="10">
        <f>I963/60/60/24+DATE(1970,1,1)</f>
        <v>42786.791666666672</v>
      </c>
      <c r="Q963" s="10">
        <f>J963/60/60/24+DATE(1970,1,1)</f>
        <v>42740.693692129629</v>
      </c>
      <c r="R963">
        <f>YEAR(Q963)</f>
        <v>2017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8293</v>
      </c>
      <c r="O964" t="s">
        <v>8295</v>
      </c>
      <c r="P964" s="10">
        <f>I964/60/60/24+DATE(1970,1,1)</f>
        <v>42411.712418981479</v>
      </c>
      <c r="Q964" s="10">
        <f>J964/60/60/24+DATE(1970,1,1)</f>
        <v>42373.712418981479</v>
      </c>
      <c r="R964">
        <f>YEAR(Q964)</f>
        <v>2016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8293</v>
      </c>
      <c r="O965" t="s">
        <v>8295</v>
      </c>
      <c r="P965" s="10">
        <f>I965/60/60/24+DATE(1970,1,1)</f>
        <v>42660.635636574079</v>
      </c>
      <c r="Q965" s="10">
        <f>J965/60/60/24+DATE(1970,1,1)</f>
        <v>42625.635636574079</v>
      </c>
      <c r="R965">
        <f>YEAR(Q965)</f>
        <v>2016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8293</v>
      </c>
      <c r="O966" t="s">
        <v>8295</v>
      </c>
      <c r="P966" s="10">
        <f>I966/60/60/24+DATE(1970,1,1)</f>
        <v>42248.628692129627</v>
      </c>
      <c r="Q966" s="10">
        <f>J966/60/60/24+DATE(1970,1,1)</f>
        <v>42208.628692129627</v>
      </c>
      <c r="R966">
        <f>YEAR(Q966)</f>
        <v>2015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8293</v>
      </c>
      <c r="O967" t="s">
        <v>8295</v>
      </c>
      <c r="P967" s="10">
        <f>I967/60/60/24+DATE(1970,1,1)</f>
        <v>42669.165972222225</v>
      </c>
      <c r="Q967" s="10">
        <f>J967/60/60/24+DATE(1970,1,1)</f>
        <v>42637.016736111109</v>
      </c>
      <c r="R967">
        <f>YEAR(Q967)</f>
        <v>2016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8293</v>
      </c>
      <c r="O968" t="s">
        <v>8295</v>
      </c>
      <c r="P968" s="10">
        <f>I968/60/60/24+DATE(1970,1,1)</f>
        <v>42649.635787037041</v>
      </c>
      <c r="Q968" s="10">
        <f>J968/60/60/24+DATE(1970,1,1)</f>
        <v>42619.635787037041</v>
      </c>
      <c r="R968">
        <f>YEAR(Q968)</f>
        <v>2016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8293</v>
      </c>
      <c r="O969" t="s">
        <v>8295</v>
      </c>
      <c r="P969" s="10">
        <f>I969/60/60/24+DATE(1970,1,1)</f>
        <v>42482.21266203704</v>
      </c>
      <c r="Q969" s="10">
        <f>J969/60/60/24+DATE(1970,1,1)</f>
        <v>42422.254328703704</v>
      </c>
      <c r="R969">
        <f>YEAR(Q969)</f>
        <v>2016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8293</v>
      </c>
      <c r="O970" t="s">
        <v>8295</v>
      </c>
      <c r="P970" s="10">
        <f>I970/60/60/24+DATE(1970,1,1)</f>
        <v>41866.847615740742</v>
      </c>
      <c r="Q970" s="10">
        <f>J970/60/60/24+DATE(1970,1,1)</f>
        <v>41836.847615740742</v>
      </c>
      <c r="R970">
        <f>YEAR(Q970)</f>
        <v>2014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8293</v>
      </c>
      <c r="O971" t="s">
        <v>8295</v>
      </c>
      <c r="P971" s="10">
        <f>I971/60/60/24+DATE(1970,1,1)</f>
        <v>42775.30332175926</v>
      </c>
      <c r="Q971" s="10">
        <f>J971/60/60/24+DATE(1970,1,1)</f>
        <v>42742.30332175926</v>
      </c>
      <c r="R971">
        <f>YEAR(Q971)</f>
        <v>2017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8293</v>
      </c>
      <c r="O972" t="s">
        <v>8295</v>
      </c>
      <c r="P972" s="10">
        <f>I972/60/60/24+DATE(1970,1,1)</f>
        <v>42758.207638888889</v>
      </c>
      <c r="Q972" s="10">
        <f>J972/60/60/24+DATE(1970,1,1)</f>
        <v>42721.220520833333</v>
      </c>
      <c r="R972">
        <f>YEAR(Q972)</f>
        <v>2016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8293</v>
      </c>
      <c r="O973" t="s">
        <v>8295</v>
      </c>
      <c r="P973" s="10">
        <f>I973/60/60/24+DATE(1970,1,1)</f>
        <v>42156.709027777775</v>
      </c>
      <c r="Q973" s="10">
        <f>J973/60/60/24+DATE(1970,1,1)</f>
        <v>42111.709027777775</v>
      </c>
      <c r="R973">
        <f>YEAR(Q973)</f>
        <v>2015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8293</v>
      </c>
      <c r="O974" t="s">
        <v>8295</v>
      </c>
      <c r="P974" s="10">
        <f>I974/60/60/24+DATE(1970,1,1)</f>
        <v>41886.290972222225</v>
      </c>
      <c r="Q974" s="10">
        <f>J974/60/60/24+DATE(1970,1,1)</f>
        <v>41856.865717592591</v>
      </c>
      <c r="R974">
        <f>YEAR(Q974)</f>
        <v>2014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8293</v>
      </c>
      <c r="O975" t="s">
        <v>8295</v>
      </c>
      <c r="P975" s="10">
        <f>I975/60/60/24+DATE(1970,1,1)</f>
        <v>42317.056631944448</v>
      </c>
      <c r="Q975" s="10">
        <f>J975/60/60/24+DATE(1970,1,1)</f>
        <v>42257.014965277776</v>
      </c>
      <c r="R975">
        <f>YEAR(Q975)</f>
        <v>2015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8293</v>
      </c>
      <c r="O976" t="s">
        <v>8295</v>
      </c>
      <c r="P976" s="10">
        <f>I976/60/60/24+DATE(1970,1,1)</f>
        <v>42454.707824074074</v>
      </c>
      <c r="Q976" s="10">
        <f>J976/60/60/24+DATE(1970,1,1)</f>
        <v>42424.749490740738</v>
      </c>
      <c r="R976">
        <f>YEAR(Q976)</f>
        <v>2016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8293</v>
      </c>
      <c r="O977" t="s">
        <v>8295</v>
      </c>
      <c r="P977" s="10">
        <f>I977/60/60/24+DATE(1970,1,1)</f>
        <v>42549.696585648147</v>
      </c>
      <c r="Q977" s="10">
        <f>J977/60/60/24+DATE(1970,1,1)</f>
        <v>42489.696585648147</v>
      </c>
      <c r="R977">
        <f>YEAR(Q977)</f>
        <v>2016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8293</v>
      </c>
      <c r="O978" t="s">
        <v>8295</v>
      </c>
      <c r="P978" s="10">
        <f>I978/60/60/24+DATE(1970,1,1)</f>
        <v>42230.058993055558</v>
      </c>
      <c r="Q978" s="10">
        <f>J978/60/60/24+DATE(1970,1,1)</f>
        <v>42185.058993055558</v>
      </c>
      <c r="R978">
        <f>YEAR(Q978)</f>
        <v>2015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8293</v>
      </c>
      <c r="O979" t="s">
        <v>8295</v>
      </c>
      <c r="P979" s="10">
        <f>I979/60/60/24+DATE(1970,1,1)</f>
        <v>42421.942094907412</v>
      </c>
      <c r="Q979" s="10">
        <f>J979/60/60/24+DATE(1970,1,1)</f>
        <v>42391.942094907412</v>
      </c>
      <c r="R979">
        <f>YEAR(Q979)</f>
        <v>2016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8293</v>
      </c>
      <c r="O980" t="s">
        <v>8295</v>
      </c>
      <c r="P980" s="10">
        <f>I980/60/60/24+DATE(1970,1,1)</f>
        <v>42425.309039351851</v>
      </c>
      <c r="Q980" s="10">
        <f>J980/60/60/24+DATE(1970,1,1)</f>
        <v>42395.309039351851</v>
      </c>
      <c r="R980">
        <f>YEAR(Q980)</f>
        <v>2016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8293</v>
      </c>
      <c r="O981" t="s">
        <v>8295</v>
      </c>
      <c r="P981" s="10">
        <f>I981/60/60/24+DATE(1970,1,1)</f>
        <v>42541.790972222225</v>
      </c>
      <c r="Q981" s="10">
        <f>J981/60/60/24+DATE(1970,1,1)</f>
        <v>42506.416990740734</v>
      </c>
      <c r="R981">
        <f>YEAR(Q981)</f>
        <v>2016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8293</v>
      </c>
      <c r="O982" t="s">
        <v>8295</v>
      </c>
      <c r="P982" s="10">
        <f>I982/60/60/24+DATE(1970,1,1)</f>
        <v>41973.945856481485</v>
      </c>
      <c r="Q982" s="10">
        <f>J982/60/60/24+DATE(1970,1,1)</f>
        <v>41928.904189814813</v>
      </c>
      <c r="R982">
        <f>YEAR(Q982)</f>
        <v>2014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8293</v>
      </c>
      <c r="O983" t="s">
        <v>8295</v>
      </c>
      <c r="P983" s="10">
        <f>I983/60/60/24+DATE(1970,1,1)</f>
        <v>41860.947013888886</v>
      </c>
      <c r="Q983" s="10">
        <f>J983/60/60/24+DATE(1970,1,1)</f>
        <v>41830.947013888886</v>
      </c>
      <c r="R983">
        <f>YEAR(Q983)</f>
        <v>2014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8293</v>
      </c>
      <c r="O984" t="s">
        <v>8295</v>
      </c>
      <c r="P984" s="10">
        <f>I984/60/60/24+DATE(1970,1,1)</f>
        <v>42645.753310185188</v>
      </c>
      <c r="Q984" s="10">
        <f>J984/60/60/24+DATE(1970,1,1)</f>
        <v>42615.753310185188</v>
      </c>
      <c r="R984">
        <f>YEAR(Q984)</f>
        <v>2016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8293</v>
      </c>
      <c r="O985" t="s">
        <v>8295</v>
      </c>
      <c r="P985" s="10">
        <f>I985/60/60/24+DATE(1970,1,1)</f>
        <v>42605.870833333334</v>
      </c>
      <c r="Q985" s="10">
        <f>J985/60/60/24+DATE(1970,1,1)</f>
        <v>42574.667650462965</v>
      </c>
      <c r="R985">
        <f>YEAR(Q985)</f>
        <v>2016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8293</v>
      </c>
      <c r="O986" t="s">
        <v>8295</v>
      </c>
      <c r="P986" s="10">
        <f>I986/60/60/24+DATE(1970,1,1)</f>
        <v>42091.074166666673</v>
      </c>
      <c r="Q986" s="10">
        <f>J986/60/60/24+DATE(1970,1,1)</f>
        <v>42061.11583333333</v>
      </c>
      <c r="R986">
        <f>YEAR(Q986)</f>
        <v>2015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8293</v>
      </c>
      <c r="O987" t="s">
        <v>8295</v>
      </c>
      <c r="P987" s="10">
        <f>I987/60/60/24+DATE(1970,1,1)</f>
        <v>42369.958333333328</v>
      </c>
      <c r="Q987" s="10">
        <f>J987/60/60/24+DATE(1970,1,1)</f>
        <v>42339.967708333337</v>
      </c>
      <c r="R987">
        <f>YEAR(Q987)</f>
        <v>2015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8293</v>
      </c>
      <c r="O988" t="s">
        <v>8295</v>
      </c>
      <c r="P988" s="10">
        <f>I988/60/60/24+DATE(1970,1,1)</f>
        <v>42379</v>
      </c>
      <c r="Q988" s="10">
        <f>J988/60/60/24+DATE(1970,1,1)</f>
        <v>42324.767361111109</v>
      </c>
      <c r="R988">
        <f>YEAR(Q988)</f>
        <v>2015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8293</v>
      </c>
      <c r="O989" t="s">
        <v>8295</v>
      </c>
      <c r="P989" s="10">
        <f>I989/60/60/24+DATE(1970,1,1)</f>
        <v>41813.294560185182</v>
      </c>
      <c r="Q989" s="10">
        <f>J989/60/60/24+DATE(1970,1,1)</f>
        <v>41773.294560185182</v>
      </c>
      <c r="R989">
        <f>YEAR(Q989)</f>
        <v>2014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8293</v>
      </c>
      <c r="O990" t="s">
        <v>8295</v>
      </c>
      <c r="P990" s="10">
        <f>I990/60/60/24+DATE(1970,1,1)</f>
        <v>42644.356770833328</v>
      </c>
      <c r="Q990" s="10">
        <f>J990/60/60/24+DATE(1970,1,1)</f>
        <v>42614.356770833328</v>
      </c>
      <c r="R990">
        <f>YEAR(Q990)</f>
        <v>2016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8293</v>
      </c>
      <c r="O991" t="s">
        <v>8295</v>
      </c>
      <c r="P991" s="10">
        <f>I991/60/60/24+DATE(1970,1,1)</f>
        <v>42641.933969907404</v>
      </c>
      <c r="Q991" s="10">
        <f>J991/60/60/24+DATE(1970,1,1)</f>
        <v>42611.933969907404</v>
      </c>
      <c r="R991">
        <f>YEAR(Q991)</f>
        <v>2016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8293</v>
      </c>
      <c r="O992" t="s">
        <v>8295</v>
      </c>
      <c r="P992" s="10">
        <f>I992/60/60/24+DATE(1970,1,1)</f>
        <v>41885.784305555557</v>
      </c>
      <c r="Q992" s="10">
        <f>J992/60/60/24+DATE(1970,1,1)</f>
        <v>41855.784305555557</v>
      </c>
      <c r="R992">
        <f>YEAR(Q992)</f>
        <v>2014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8293</v>
      </c>
      <c r="O993" t="s">
        <v>8295</v>
      </c>
      <c r="P993" s="10">
        <f>I993/60/60/24+DATE(1970,1,1)</f>
        <v>42563.785416666666</v>
      </c>
      <c r="Q993" s="10">
        <f>J993/60/60/24+DATE(1970,1,1)</f>
        <v>42538.75680555556</v>
      </c>
      <c r="R993">
        <f>YEAR(Q993)</f>
        <v>2016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8293</v>
      </c>
      <c r="O994" t="s">
        <v>8295</v>
      </c>
      <c r="P994" s="10">
        <f>I994/60/60/24+DATE(1970,1,1)</f>
        <v>42497.883321759262</v>
      </c>
      <c r="Q994" s="10">
        <f>J994/60/60/24+DATE(1970,1,1)</f>
        <v>42437.924988425926</v>
      </c>
      <c r="R994">
        <f>YEAR(Q994)</f>
        <v>2016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8293</v>
      </c>
      <c r="O995" t="s">
        <v>8295</v>
      </c>
      <c r="P995" s="10">
        <f>I995/60/60/24+DATE(1970,1,1)</f>
        <v>42686.208333333328</v>
      </c>
      <c r="Q995" s="10">
        <f>J995/60/60/24+DATE(1970,1,1)</f>
        <v>42652.964907407411</v>
      </c>
      <c r="R995">
        <f>YEAR(Q995)</f>
        <v>2016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8293</v>
      </c>
      <c r="O996" t="s">
        <v>8295</v>
      </c>
      <c r="P996" s="10">
        <f>I996/60/60/24+DATE(1970,1,1)</f>
        <v>41973.957638888889</v>
      </c>
      <c r="Q996" s="10">
        <f>J996/60/60/24+DATE(1970,1,1)</f>
        <v>41921.263078703705</v>
      </c>
      <c r="R996">
        <f>YEAR(Q996)</f>
        <v>2014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8293</v>
      </c>
      <c r="O997" t="s">
        <v>8295</v>
      </c>
      <c r="P997" s="10">
        <f>I997/60/60/24+DATE(1970,1,1)</f>
        <v>41972.666666666672</v>
      </c>
      <c r="Q997" s="10">
        <f>J997/60/60/24+DATE(1970,1,1)</f>
        <v>41947.940740740742</v>
      </c>
      <c r="R997">
        <f>YEAR(Q997)</f>
        <v>2014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8293</v>
      </c>
      <c r="O998" t="s">
        <v>8295</v>
      </c>
      <c r="P998" s="10">
        <f>I998/60/60/24+DATE(1970,1,1)</f>
        <v>41847.643750000003</v>
      </c>
      <c r="Q998" s="10">
        <f>J998/60/60/24+DATE(1970,1,1)</f>
        <v>41817.866435185184</v>
      </c>
      <c r="R998">
        <f>YEAR(Q998)</f>
        <v>2014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8293</v>
      </c>
      <c r="O999" t="s">
        <v>8295</v>
      </c>
      <c r="P999" s="10">
        <f>I999/60/60/24+DATE(1970,1,1)</f>
        <v>41971.144641203704</v>
      </c>
      <c r="Q999" s="10">
        <f>J999/60/60/24+DATE(1970,1,1)</f>
        <v>41941.10297453704</v>
      </c>
      <c r="R999">
        <f>YEAR(Q999)</f>
        <v>2014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8293</v>
      </c>
      <c r="O1000" t="s">
        <v>8295</v>
      </c>
      <c r="P1000" s="10">
        <f>I1000/60/60/24+DATE(1970,1,1)</f>
        <v>42327.210659722223</v>
      </c>
      <c r="Q1000" s="10">
        <f>J1000/60/60/24+DATE(1970,1,1)</f>
        <v>42282.168993055559</v>
      </c>
      <c r="R1000">
        <f>YEAR(Q1000)</f>
        <v>2015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8293</v>
      </c>
      <c r="O1001" t="s">
        <v>8295</v>
      </c>
      <c r="P1001" s="10">
        <f>I1001/60/60/24+DATE(1970,1,1)</f>
        <v>41956.334722222222</v>
      </c>
      <c r="Q1001" s="10">
        <f>J1001/60/60/24+DATE(1970,1,1)</f>
        <v>41926.29965277778</v>
      </c>
      <c r="R1001">
        <f>YEAR(Q1001)</f>
        <v>2014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8293</v>
      </c>
      <c r="O1002" t="s">
        <v>8295</v>
      </c>
      <c r="P1002" s="10">
        <f>I1002/60/60/24+DATE(1970,1,1)</f>
        <v>42809.018055555556</v>
      </c>
      <c r="Q1002" s="10">
        <f>J1002/60/60/24+DATE(1970,1,1)</f>
        <v>42749.059722222228</v>
      </c>
      <c r="R1002">
        <f>YEAR(Q1002)</f>
        <v>2017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8293</v>
      </c>
      <c r="O1003" t="s">
        <v>8295</v>
      </c>
      <c r="P1003" s="10">
        <f>I1003/60/60/24+DATE(1970,1,1)</f>
        <v>42765.720057870371</v>
      </c>
      <c r="Q1003" s="10">
        <f>J1003/60/60/24+DATE(1970,1,1)</f>
        <v>42720.720057870371</v>
      </c>
      <c r="R1003">
        <f>YEAR(Q1003)</f>
        <v>2016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8293</v>
      </c>
      <c r="O1004" t="s">
        <v>8295</v>
      </c>
      <c r="P1004" s="10">
        <f>I1004/60/60/24+DATE(1970,1,1)</f>
        <v>42355.249305555553</v>
      </c>
      <c r="Q1004" s="10">
        <f>J1004/60/60/24+DATE(1970,1,1)</f>
        <v>42325.684189814812</v>
      </c>
      <c r="R1004">
        <f>YEAR(Q1004)</f>
        <v>2015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8293</v>
      </c>
      <c r="O1005" t="s">
        <v>8295</v>
      </c>
      <c r="P1005" s="10">
        <f>I1005/60/60/24+DATE(1970,1,1)</f>
        <v>42810.667372685188</v>
      </c>
      <c r="Q1005" s="10">
        <f>J1005/60/60/24+DATE(1970,1,1)</f>
        <v>42780.709039351852</v>
      </c>
      <c r="R1005">
        <f>YEAR(Q1005)</f>
        <v>2017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8293</v>
      </c>
      <c r="O1006" t="s">
        <v>8295</v>
      </c>
      <c r="P1006" s="10">
        <f>I1006/60/60/24+DATE(1970,1,1)</f>
        <v>42418.708645833336</v>
      </c>
      <c r="Q1006" s="10">
        <f>J1006/60/60/24+DATE(1970,1,1)</f>
        <v>42388.708645833336</v>
      </c>
      <c r="R1006">
        <f>YEAR(Q1006)</f>
        <v>2016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8293</v>
      </c>
      <c r="O1007" t="s">
        <v>8295</v>
      </c>
      <c r="P1007" s="10">
        <f>I1007/60/60/24+DATE(1970,1,1)</f>
        <v>42307.624803240738</v>
      </c>
      <c r="Q1007" s="10">
        <f>J1007/60/60/24+DATE(1970,1,1)</f>
        <v>42276.624803240738</v>
      </c>
      <c r="R1007">
        <f>YEAR(Q1007)</f>
        <v>2015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8293</v>
      </c>
      <c r="O1008" t="s">
        <v>8295</v>
      </c>
      <c r="P1008" s="10">
        <f>I1008/60/60/24+DATE(1970,1,1)</f>
        <v>41985.299305555556</v>
      </c>
      <c r="Q1008" s="10">
        <f>J1008/60/60/24+DATE(1970,1,1)</f>
        <v>41977.040185185186</v>
      </c>
      <c r="R1008">
        <f>YEAR(Q1008)</f>
        <v>2014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8293</v>
      </c>
      <c r="O1009" t="s">
        <v>8295</v>
      </c>
      <c r="P1009" s="10">
        <f>I1009/60/60/24+DATE(1970,1,1)</f>
        <v>42718.6252662037</v>
      </c>
      <c r="Q1009" s="10">
        <f>J1009/60/60/24+DATE(1970,1,1)</f>
        <v>42676.583599537036</v>
      </c>
      <c r="R1009">
        <f>YEAR(Q1009)</f>
        <v>2016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8293</v>
      </c>
      <c r="O1010" t="s">
        <v>8295</v>
      </c>
      <c r="P1010" s="10">
        <f>I1010/60/60/24+DATE(1970,1,1)</f>
        <v>42732.809201388889</v>
      </c>
      <c r="Q1010" s="10">
        <f>J1010/60/60/24+DATE(1970,1,1)</f>
        <v>42702.809201388889</v>
      </c>
      <c r="R1010">
        <f>YEAR(Q1010)</f>
        <v>2016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8293</v>
      </c>
      <c r="O1011" t="s">
        <v>8295</v>
      </c>
      <c r="P1011" s="10">
        <f>I1011/60/60/24+DATE(1970,1,1)</f>
        <v>42540.604699074072</v>
      </c>
      <c r="Q1011" s="10">
        <f>J1011/60/60/24+DATE(1970,1,1)</f>
        <v>42510.604699074072</v>
      </c>
      <c r="R1011">
        <f>YEAR(Q1011)</f>
        <v>2016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8293</v>
      </c>
      <c r="O1012" t="s">
        <v>8295</v>
      </c>
      <c r="P1012" s="10">
        <f>I1012/60/60/24+DATE(1970,1,1)</f>
        <v>42618.124305555553</v>
      </c>
      <c r="Q1012" s="10">
        <f>J1012/60/60/24+DATE(1970,1,1)</f>
        <v>42561.829421296294</v>
      </c>
      <c r="R1012">
        <f>YEAR(Q1012)</f>
        <v>2016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8293</v>
      </c>
      <c r="O1013" t="s">
        <v>8295</v>
      </c>
      <c r="P1013" s="10">
        <f>I1013/60/60/24+DATE(1970,1,1)</f>
        <v>41991.898090277777</v>
      </c>
      <c r="Q1013" s="10">
        <f>J1013/60/60/24+DATE(1970,1,1)</f>
        <v>41946.898090277777</v>
      </c>
      <c r="R1013">
        <f>YEAR(Q1013)</f>
        <v>2014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8293</v>
      </c>
      <c r="O1014" t="s">
        <v>8295</v>
      </c>
      <c r="P1014" s="10">
        <f>I1014/60/60/24+DATE(1970,1,1)</f>
        <v>42759.440416666665</v>
      </c>
      <c r="Q1014" s="10">
        <f>J1014/60/60/24+DATE(1970,1,1)</f>
        <v>42714.440416666665</v>
      </c>
      <c r="R1014">
        <f>YEAR(Q1014)</f>
        <v>2016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8293</v>
      </c>
      <c r="O1015" t="s">
        <v>8295</v>
      </c>
      <c r="P1015" s="10">
        <f>I1015/60/60/24+DATE(1970,1,1)</f>
        <v>42367.833333333328</v>
      </c>
      <c r="Q1015" s="10">
        <f>J1015/60/60/24+DATE(1970,1,1)</f>
        <v>42339.833981481483</v>
      </c>
      <c r="R1015">
        <f>YEAR(Q1015)</f>
        <v>2015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8293</v>
      </c>
      <c r="O1016" t="s">
        <v>8295</v>
      </c>
      <c r="P1016" s="10">
        <f>I1016/60/60/24+DATE(1970,1,1)</f>
        <v>42005.002488425926</v>
      </c>
      <c r="Q1016" s="10">
        <f>J1016/60/60/24+DATE(1970,1,1)</f>
        <v>41955.002488425926</v>
      </c>
      <c r="R1016">
        <f>YEAR(Q1016)</f>
        <v>2014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8293</v>
      </c>
      <c r="O1017" t="s">
        <v>8295</v>
      </c>
      <c r="P1017" s="10">
        <f>I1017/60/60/24+DATE(1970,1,1)</f>
        <v>42333.920081018514</v>
      </c>
      <c r="Q1017" s="10">
        <f>J1017/60/60/24+DATE(1970,1,1)</f>
        <v>42303.878414351857</v>
      </c>
      <c r="R1017">
        <f>YEAR(Q1017)</f>
        <v>2015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8293</v>
      </c>
      <c r="O1018" t="s">
        <v>8295</v>
      </c>
      <c r="P1018" s="10">
        <f>I1018/60/60/24+DATE(1970,1,1)</f>
        <v>42467.065462962957</v>
      </c>
      <c r="Q1018" s="10">
        <f>J1018/60/60/24+DATE(1970,1,1)</f>
        <v>42422.107129629629</v>
      </c>
      <c r="R1018">
        <f>YEAR(Q1018)</f>
        <v>2016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8293</v>
      </c>
      <c r="O1019" t="s">
        <v>8295</v>
      </c>
      <c r="P1019" s="10">
        <f>I1019/60/60/24+DATE(1970,1,1)</f>
        <v>42329.716840277775</v>
      </c>
      <c r="Q1019" s="10">
        <f>J1019/60/60/24+DATE(1970,1,1)</f>
        <v>42289.675173611111</v>
      </c>
      <c r="R1019">
        <f>YEAR(Q1019)</f>
        <v>2015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8293</v>
      </c>
      <c r="O1020" t="s">
        <v>8295</v>
      </c>
      <c r="P1020" s="10">
        <f>I1020/60/60/24+DATE(1970,1,1)</f>
        <v>42565.492280092592</v>
      </c>
      <c r="Q1020" s="10">
        <f>J1020/60/60/24+DATE(1970,1,1)</f>
        <v>42535.492280092592</v>
      </c>
      <c r="R1020">
        <f>YEAR(Q1020)</f>
        <v>2016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8293</v>
      </c>
      <c r="O1021" t="s">
        <v>8295</v>
      </c>
      <c r="P1021" s="10">
        <f>I1021/60/60/24+DATE(1970,1,1)</f>
        <v>42039.973946759259</v>
      </c>
      <c r="Q1021" s="10">
        <f>J1021/60/60/24+DATE(1970,1,1)</f>
        <v>42009.973946759259</v>
      </c>
      <c r="R1021">
        <f>YEAR(Q1021)</f>
        <v>2015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8299</v>
      </c>
      <c r="O1022" t="s">
        <v>8304</v>
      </c>
      <c r="P1022" s="10">
        <f>I1022/60/60/24+DATE(1970,1,1)</f>
        <v>42157.032638888893</v>
      </c>
      <c r="Q1022" s="10">
        <f>J1022/60/60/24+DATE(1970,1,1)</f>
        <v>42127.069548611107</v>
      </c>
      <c r="R1022">
        <f>YEAR(Q1022)</f>
        <v>2015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8299</v>
      </c>
      <c r="O1023" t="s">
        <v>8304</v>
      </c>
      <c r="P1023" s="10">
        <f>I1023/60/60/24+DATE(1970,1,1)</f>
        <v>42294.166666666672</v>
      </c>
      <c r="Q1023" s="10">
        <f>J1023/60/60/24+DATE(1970,1,1)</f>
        <v>42271.251979166671</v>
      </c>
      <c r="R1023">
        <f>YEAR(Q1023)</f>
        <v>2015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8299</v>
      </c>
      <c r="O1024" t="s">
        <v>8304</v>
      </c>
      <c r="P1024" s="10">
        <f>I1024/60/60/24+DATE(1970,1,1)</f>
        <v>42141.646724537044</v>
      </c>
      <c r="Q1024" s="10">
        <f>J1024/60/60/24+DATE(1970,1,1)</f>
        <v>42111.646724537044</v>
      </c>
      <c r="R1024">
        <f>YEAR(Q1024)</f>
        <v>2015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8299</v>
      </c>
      <c r="O1025" t="s">
        <v>8304</v>
      </c>
      <c r="P1025" s="10">
        <f>I1025/60/60/24+DATE(1970,1,1)</f>
        <v>42175.919687500005</v>
      </c>
      <c r="Q1025" s="10">
        <f>J1025/60/60/24+DATE(1970,1,1)</f>
        <v>42145.919687500005</v>
      </c>
      <c r="R1025">
        <f>YEAR(Q1025)</f>
        <v>2015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8299</v>
      </c>
      <c r="O1026" t="s">
        <v>8304</v>
      </c>
      <c r="P1026" s="10">
        <f>I1026/60/60/24+DATE(1970,1,1)</f>
        <v>42400.580590277779</v>
      </c>
      <c r="Q1026" s="10">
        <f>J1026/60/60/24+DATE(1970,1,1)</f>
        <v>42370.580590277779</v>
      </c>
      <c r="R1026">
        <f>YEAR(Q1026)</f>
        <v>2016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8299</v>
      </c>
      <c r="O1027" t="s">
        <v>8304</v>
      </c>
      <c r="P1027" s="10">
        <f>I1027/60/60/24+DATE(1970,1,1)</f>
        <v>42079.792094907403</v>
      </c>
      <c r="Q1027" s="10">
        <f>J1027/60/60/24+DATE(1970,1,1)</f>
        <v>42049.833761574075</v>
      </c>
      <c r="R1027">
        <f>YEAR(Q1027)</f>
        <v>2015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8299</v>
      </c>
      <c r="O1028" t="s">
        <v>8304</v>
      </c>
      <c r="P1028" s="10">
        <f>I1028/60/60/24+DATE(1970,1,1)</f>
        <v>42460.365925925929</v>
      </c>
      <c r="Q1028" s="10">
        <f>J1028/60/60/24+DATE(1970,1,1)</f>
        <v>42426.407592592594</v>
      </c>
      <c r="R1028">
        <f>YEAR(Q1028)</f>
        <v>2016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8299</v>
      </c>
      <c r="O1029" t="s">
        <v>8304</v>
      </c>
      <c r="P1029" s="10">
        <f>I1029/60/60/24+DATE(1970,1,1)</f>
        <v>41935.034108796295</v>
      </c>
      <c r="Q1029" s="10">
        <f>J1029/60/60/24+DATE(1970,1,1)</f>
        <v>41905.034108796295</v>
      </c>
      <c r="R1029">
        <f>YEAR(Q1029)</f>
        <v>2014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8299</v>
      </c>
      <c r="O1030" t="s">
        <v>8304</v>
      </c>
      <c r="P1030" s="10">
        <f>I1030/60/60/24+DATE(1970,1,1)</f>
        <v>42800.833333333328</v>
      </c>
      <c r="Q1030" s="10">
        <f>J1030/60/60/24+DATE(1970,1,1)</f>
        <v>42755.627372685187</v>
      </c>
      <c r="R1030">
        <f>YEAR(Q1030)</f>
        <v>2017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8299</v>
      </c>
      <c r="O1031" t="s">
        <v>8304</v>
      </c>
      <c r="P1031" s="10">
        <f>I1031/60/60/24+DATE(1970,1,1)</f>
        <v>42098.915972222225</v>
      </c>
      <c r="Q1031" s="10">
        <f>J1031/60/60/24+DATE(1970,1,1)</f>
        <v>42044.711886574078</v>
      </c>
      <c r="R1031">
        <f>YEAR(Q1031)</f>
        <v>2015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8299</v>
      </c>
      <c r="O1032" t="s">
        <v>8304</v>
      </c>
      <c r="P1032" s="10">
        <f>I1032/60/60/24+DATE(1970,1,1)</f>
        <v>42625.483206018514</v>
      </c>
      <c r="Q1032" s="10">
        <f>J1032/60/60/24+DATE(1970,1,1)</f>
        <v>42611.483206018514</v>
      </c>
      <c r="R1032">
        <f>YEAR(Q1032)</f>
        <v>2016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8299</v>
      </c>
      <c r="O1033" t="s">
        <v>8304</v>
      </c>
      <c r="P1033" s="10">
        <f>I1033/60/60/24+DATE(1970,1,1)</f>
        <v>42354.764004629629</v>
      </c>
      <c r="Q1033" s="10">
        <f>J1033/60/60/24+DATE(1970,1,1)</f>
        <v>42324.764004629629</v>
      </c>
      <c r="R1033">
        <f>YEAR(Q1033)</f>
        <v>2015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8299</v>
      </c>
      <c r="O1034" t="s">
        <v>8304</v>
      </c>
      <c r="P1034" s="10">
        <f>I1034/60/60/24+DATE(1970,1,1)</f>
        <v>42544.666956018518</v>
      </c>
      <c r="Q1034" s="10">
        <f>J1034/60/60/24+DATE(1970,1,1)</f>
        <v>42514.666956018518</v>
      </c>
      <c r="R1034">
        <f>YEAR(Q1034)</f>
        <v>2016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8299</v>
      </c>
      <c r="O1035" t="s">
        <v>8304</v>
      </c>
      <c r="P1035" s="10">
        <f>I1035/60/60/24+DATE(1970,1,1)</f>
        <v>42716.732407407413</v>
      </c>
      <c r="Q1035" s="10">
        <f>J1035/60/60/24+DATE(1970,1,1)</f>
        <v>42688.732407407413</v>
      </c>
      <c r="R1035">
        <f>YEAR(Q1035)</f>
        <v>2016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8299</v>
      </c>
      <c r="O1036" t="s">
        <v>8304</v>
      </c>
      <c r="P1036" s="10">
        <f>I1036/60/60/24+DATE(1970,1,1)</f>
        <v>42587.165972222225</v>
      </c>
      <c r="Q1036" s="10">
        <f>J1036/60/60/24+DATE(1970,1,1)</f>
        <v>42555.166712962964</v>
      </c>
      <c r="R1036">
        <f>YEAR(Q1036)</f>
        <v>2016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8299</v>
      </c>
      <c r="O1037" t="s">
        <v>8304</v>
      </c>
      <c r="P1037" s="10">
        <f>I1037/60/60/24+DATE(1970,1,1)</f>
        <v>42046.641435185185</v>
      </c>
      <c r="Q1037" s="10">
        <f>J1037/60/60/24+DATE(1970,1,1)</f>
        <v>42016.641435185185</v>
      </c>
      <c r="R1037">
        <f>YEAR(Q1037)</f>
        <v>2015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8299</v>
      </c>
      <c r="O1038" t="s">
        <v>8304</v>
      </c>
      <c r="P1038" s="10">
        <f>I1038/60/60/24+DATE(1970,1,1)</f>
        <v>41281.333333333336</v>
      </c>
      <c r="Q1038" s="10">
        <f>J1038/60/60/24+DATE(1970,1,1)</f>
        <v>41249.448958333334</v>
      </c>
      <c r="R1038">
        <f>YEAR(Q1038)</f>
        <v>2012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8299</v>
      </c>
      <c r="O1039" t="s">
        <v>8304</v>
      </c>
      <c r="P1039" s="10">
        <f>I1039/60/60/24+DATE(1970,1,1)</f>
        <v>42142.208333333328</v>
      </c>
      <c r="Q1039" s="10">
        <f>J1039/60/60/24+DATE(1970,1,1)</f>
        <v>42119.822476851856</v>
      </c>
      <c r="R1039">
        <f>YEAR(Q1039)</f>
        <v>2015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8299</v>
      </c>
      <c r="O1040" t="s">
        <v>8304</v>
      </c>
      <c r="P1040" s="10">
        <f>I1040/60/60/24+DATE(1970,1,1)</f>
        <v>42448.190081018518</v>
      </c>
      <c r="Q1040" s="10">
        <f>J1040/60/60/24+DATE(1970,1,1)</f>
        <v>42418.231747685189</v>
      </c>
      <c r="R1040">
        <f>YEAR(Q1040)</f>
        <v>2016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8299</v>
      </c>
      <c r="O1041" t="s">
        <v>8304</v>
      </c>
      <c r="P1041" s="10">
        <f>I1041/60/60/24+DATE(1970,1,1)</f>
        <v>42717.332638888889</v>
      </c>
      <c r="Q1041" s="10">
        <f>J1041/60/60/24+DATE(1970,1,1)</f>
        <v>42692.109328703707</v>
      </c>
      <c r="R1041">
        <f>YEAR(Q1041)</f>
        <v>2016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8305</v>
      </c>
      <c r="O1042" t="s">
        <v>8306</v>
      </c>
      <c r="P1042" s="10">
        <f>I1042/60/60/24+DATE(1970,1,1)</f>
        <v>42609.708437499998</v>
      </c>
      <c r="Q1042" s="10">
        <f>J1042/60/60/24+DATE(1970,1,1)</f>
        <v>42579.708437499998</v>
      </c>
      <c r="R1042">
        <f>YEAR(Q1042)</f>
        <v>2016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8305</v>
      </c>
      <c r="O1043" t="s">
        <v>8306</v>
      </c>
      <c r="P1043" s="10">
        <f>I1043/60/60/24+DATE(1970,1,1)</f>
        <v>41851.060092592597</v>
      </c>
      <c r="Q1043" s="10">
        <f>J1043/60/60/24+DATE(1970,1,1)</f>
        <v>41831.060092592597</v>
      </c>
      <c r="R1043">
        <f>YEAR(Q1043)</f>
        <v>2014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8305</v>
      </c>
      <c r="O1044" t="s">
        <v>8306</v>
      </c>
      <c r="P1044" s="10">
        <f>I1044/60/60/24+DATE(1970,1,1)</f>
        <v>41894.416666666664</v>
      </c>
      <c r="Q1044" s="10">
        <f>J1044/60/60/24+DATE(1970,1,1)</f>
        <v>41851.696157407408</v>
      </c>
      <c r="R1044">
        <f>YEAR(Q1044)</f>
        <v>2014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8305</v>
      </c>
      <c r="O1045" t="s">
        <v>8306</v>
      </c>
      <c r="P1045" s="10">
        <f>I1045/60/60/24+DATE(1970,1,1)</f>
        <v>42144.252951388888</v>
      </c>
      <c r="Q1045" s="10">
        <f>J1045/60/60/24+DATE(1970,1,1)</f>
        <v>42114.252951388888</v>
      </c>
      <c r="R1045">
        <f>YEAR(Q1045)</f>
        <v>2015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8305</v>
      </c>
      <c r="O1046" t="s">
        <v>8306</v>
      </c>
      <c r="P1046" s="10">
        <f>I1046/60/60/24+DATE(1970,1,1)</f>
        <v>42068.852083333331</v>
      </c>
      <c r="Q1046" s="10">
        <f>J1046/60/60/24+DATE(1970,1,1)</f>
        <v>42011.925937499997</v>
      </c>
      <c r="R1046">
        <f>YEAR(Q1046)</f>
        <v>2015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8305</v>
      </c>
      <c r="O1047" t="s">
        <v>8306</v>
      </c>
      <c r="P1047" s="10">
        <f>I1047/60/60/24+DATE(1970,1,1)</f>
        <v>41874.874421296299</v>
      </c>
      <c r="Q1047" s="10">
        <f>J1047/60/60/24+DATE(1970,1,1)</f>
        <v>41844.874421296299</v>
      </c>
      <c r="R1047">
        <f>YEAR(Q1047)</f>
        <v>2014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8305</v>
      </c>
      <c r="O1048" t="s">
        <v>8306</v>
      </c>
      <c r="P1048" s="10">
        <f>I1048/60/60/24+DATE(1970,1,1)</f>
        <v>42364.851388888885</v>
      </c>
      <c r="Q1048" s="10">
        <f>J1048/60/60/24+DATE(1970,1,1)</f>
        <v>42319.851388888885</v>
      </c>
      <c r="R1048">
        <f>YEAR(Q1048)</f>
        <v>2015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8305</v>
      </c>
      <c r="O1049" t="s">
        <v>8306</v>
      </c>
      <c r="P1049" s="10">
        <f>I1049/60/60/24+DATE(1970,1,1)</f>
        <v>41948.860127314816</v>
      </c>
      <c r="Q1049" s="10">
        <f>J1049/60/60/24+DATE(1970,1,1)</f>
        <v>41918.818460648145</v>
      </c>
      <c r="R1049">
        <f>YEAR(Q1049)</f>
        <v>2014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8305</v>
      </c>
      <c r="O1050" t="s">
        <v>8306</v>
      </c>
      <c r="P1050" s="10">
        <f>I1050/60/60/24+DATE(1970,1,1)</f>
        <v>42638.053113425922</v>
      </c>
      <c r="Q1050" s="10">
        <f>J1050/60/60/24+DATE(1970,1,1)</f>
        <v>42598.053113425922</v>
      </c>
      <c r="R1050">
        <f>YEAR(Q1050)</f>
        <v>2016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8305</v>
      </c>
      <c r="O1051" t="s">
        <v>8306</v>
      </c>
      <c r="P1051" s="10">
        <f>I1051/60/60/24+DATE(1970,1,1)</f>
        <v>42412.431076388893</v>
      </c>
      <c r="Q1051" s="10">
        <f>J1051/60/60/24+DATE(1970,1,1)</f>
        <v>42382.431076388893</v>
      </c>
      <c r="R1051">
        <f>YEAR(Q1051)</f>
        <v>2016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8305</v>
      </c>
      <c r="O1052" t="s">
        <v>8306</v>
      </c>
      <c r="P1052" s="10">
        <f>I1052/60/60/24+DATE(1970,1,1)</f>
        <v>42261.7971875</v>
      </c>
      <c r="Q1052" s="10">
        <f>J1052/60/60/24+DATE(1970,1,1)</f>
        <v>42231.7971875</v>
      </c>
      <c r="R1052">
        <f>YEAR(Q1052)</f>
        <v>2015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8305</v>
      </c>
      <c r="O1053" t="s">
        <v>8306</v>
      </c>
      <c r="P1053" s="10">
        <f>I1053/60/60/24+DATE(1970,1,1)</f>
        <v>41878.014178240745</v>
      </c>
      <c r="Q1053" s="10">
        <f>J1053/60/60/24+DATE(1970,1,1)</f>
        <v>41850.014178240745</v>
      </c>
      <c r="R1053">
        <f>YEAR(Q1053)</f>
        <v>2014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8305</v>
      </c>
      <c r="O1054" t="s">
        <v>8306</v>
      </c>
      <c r="P1054" s="10">
        <f>I1054/60/60/24+DATE(1970,1,1)</f>
        <v>42527.839583333334</v>
      </c>
      <c r="Q1054" s="10">
        <f>J1054/60/60/24+DATE(1970,1,1)</f>
        <v>42483.797395833331</v>
      </c>
      <c r="R1054">
        <f>YEAR(Q1054)</f>
        <v>2016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8305</v>
      </c>
      <c r="O1055" t="s">
        <v>8306</v>
      </c>
      <c r="P1055" s="10">
        <f>I1055/60/60/24+DATE(1970,1,1)</f>
        <v>42800.172824074078</v>
      </c>
      <c r="Q1055" s="10">
        <f>J1055/60/60/24+DATE(1970,1,1)</f>
        <v>42775.172824074078</v>
      </c>
      <c r="R1055">
        <f>YEAR(Q1055)</f>
        <v>2017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8305</v>
      </c>
      <c r="O1056" t="s">
        <v>8306</v>
      </c>
      <c r="P1056" s="10">
        <f>I1056/60/60/24+DATE(1970,1,1)</f>
        <v>41861.916666666664</v>
      </c>
      <c r="Q1056" s="10">
        <f>J1056/60/60/24+DATE(1970,1,1)</f>
        <v>41831.851840277777</v>
      </c>
      <c r="R1056">
        <f>YEAR(Q1056)</f>
        <v>2014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8305</v>
      </c>
      <c r="O1057" t="s">
        <v>8306</v>
      </c>
      <c r="P1057" s="10">
        <f>I1057/60/60/24+DATE(1970,1,1)</f>
        <v>42436.992418981477</v>
      </c>
      <c r="Q1057" s="10">
        <f>J1057/60/60/24+DATE(1970,1,1)</f>
        <v>42406.992418981477</v>
      </c>
      <c r="R1057">
        <f>YEAR(Q1057)</f>
        <v>2016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8305</v>
      </c>
      <c r="O1058" t="s">
        <v>8306</v>
      </c>
      <c r="P1058" s="10">
        <f>I1058/60/60/24+DATE(1970,1,1)</f>
        <v>42118.677974537044</v>
      </c>
      <c r="Q1058" s="10">
        <f>J1058/60/60/24+DATE(1970,1,1)</f>
        <v>42058.719641203701</v>
      </c>
      <c r="R1058">
        <f>YEAR(Q1058)</f>
        <v>2015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8305</v>
      </c>
      <c r="O1059" t="s">
        <v>8306</v>
      </c>
      <c r="P1059" s="10">
        <f>I1059/60/60/24+DATE(1970,1,1)</f>
        <v>42708.912997685184</v>
      </c>
      <c r="Q1059" s="10">
        <f>J1059/60/60/24+DATE(1970,1,1)</f>
        <v>42678.871331018512</v>
      </c>
      <c r="R1059">
        <f>YEAR(Q1059)</f>
        <v>2016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8305</v>
      </c>
      <c r="O1060" t="s">
        <v>8306</v>
      </c>
      <c r="P1060" s="10">
        <f>I1060/60/60/24+DATE(1970,1,1)</f>
        <v>42089</v>
      </c>
      <c r="Q1060" s="10">
        <f>J1060/60/60/24+DATE(1970,1,1)</f>
        <v>42047.900960648149</v>
      </c>
      <c r="R1060">
        <f>YEAR(Q1060)</f>
        <v>2015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8305</v>
      </c>
      <c r="O1061" t="s">
        <v>8306</v>
      </c>
      <c r="P1061" s="10">
        <f>I1061/60/60/24+DATE(1970,1,1)</f>
        <v>42076.748333333337</v>
      </c>
      <c r="Q1061" s="10">
        <f>J1061/60/60/24+DATE(1970,1,1)</f>
        <v>42046.79</v>
      </c>
      <c r="R1061">
        <f>YEAR(Q1061)</f>
        <v>2015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8305</v>
      </c>
      <c r="O1062" t="s">
        <v>8306</v>
      </c>
      <c r="P1062" s="10">
        <f>I1062/60/60/24+DATE(1970,1,1)</f>
        <v>42109.913113425922</v>
      </c>
      <c r="Q1062" s="10">
        <f>J1062/60/60/24+DATE(1970,1,1)</f>
        <v>42079.913113425922</v>
      </c>
      <c r="R1062">
        <f>YEAR(Q1062)</f>
        <v>2015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8305</v>
      </c>
      <c r="O1063" t="s">
        <v>8306</v>
      </c>
      <c r="P1063" s="10">
        <f>I1063/60/60/24+DATE(1970,1,1)</f>
        <v>42492.041666666672</v>
      </c>
      <c r="Q1063" s="10">
        <f>J1063/60/60/24+DATE(1970,1,1)</f>
        <v>42432.276712962965</v>
      </c>
      <c r="R1063">
        <f>YEAR(Q1063)</f>
        <v>2016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8305</v>
      </c>
      <c r="O1064" t="s">
        <v>8306</v>
      </c>
      <c r="P1064" s="10">
        <f>I1064/60/60/24+DATE(1970,1,1)</f>
        <v>42563.807187500002</v>
      </c>
      <c r="Q1064" s="10">
        <f>J1064/60/60/24+DATE(1970,1,1)</f>
        <v>42556.807187500002</v>
      </c>
      <c r="R1064">
        <f>YEAR(Q1064)</f>
        <v>2016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8305</v>
      </c>
      <c r="O1065" t="s">
        <v>8306</v>
      </c>
      <c r="P1065" s="10">
        <f>I1065/60/60/24+DATE(1970,1,1)</f>
        <v>42613.030810185184</v>
      </c>
      <c r="Q1065" s="10">
        <f>J1065/60/60/24+DATE(1970,1,1)</f>
        <v>42583.030810185184</v>
      </c>
      <c r="R1065">
        <f>YEAR(Q1065)</f>
        <v>2016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8307</v>
      </c>
      <c r="O1066" t="s">
        <v>8308</v>
      </c>
      <c r="P1066" s="10">
        <f>I1066/60/60/24+DATE(1970,1,1)</f>
        <v>41462.228043981479</v>
      </c>
      <c r="Q1066" s="10">
        <f>J1066/60/60/24+DATE(1970,1,1)</f>
        <v>41417.228043981479</v>
      </c>
      <c r="R1066">
        <f>YEAR(Q1066)</f>
        <v>2013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8307</v>
      </c>
      <c r="O1067" t="s">
        <v>8308</v>
      </c>
      <c r="P1067" s="10">
        <f>I1067/60/60/24+DATE(1970,1,1)</f>
        <v>41689.381041666667</v>
      </c>
      <c r="Q1067" s="10">
        <f>J1067/60/60/24+DATE(1970,1,1)</f>
        <v>41661.381041666667</v>
      </c>
      <c r="R1067">
        <f>YEAR(Q1067)</f>
        <v>2014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8307</v>
      </c>
      <c r="O1068" t="s">
        <v>8308</v>
      </c>
      <c r="P1068" s="10">
        <f>I1068/60/60/24+DATE(1970,1,1)</f>
        <v>41490.962754629632</v>
      </c>
      <c r="Q1068" s="10">
        <f>J1068/60/60/24+DATE(1970,1,1)</f>
        <v>41445.962754629632</v>
      </c>
      <c r="R1068">
        <f>YEAR(Q1068)</f>
        <v>2013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8307</v>
      </c>
      <c r="O1069" t="s">
        <v>8308</v>
      </c>
      <c r="P1069" s="10">
        <f>I1069/60/60/24+DATE(1970,1,1)</f>
        <v>41629.855682870373</v>
      </c>
      <c r="Q1069" s="10">
        <f>J1069/60/60/24+DATE(1970,1,1)</f>
        <v>41599.855682870373</v>
      </c>
      <c r="R1069">
        <f>YEAR(Q1069)</f>
        <v>2013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8307</v>
      </c>
      <c r="O1070" t="s">
        <v>8308</v>
      </c>
      <c r="P1070" s="10">
        <f>I1070/60/60/24+DATE(1970,1,1)</f>
        <v>42470.329444444447</v>
      </c>
      <c r="Q1070" s="10">
        <f>J1070/60/60/24+DATE(1970,1,1)</f>
        <v>42440.371111111104</v>
      </c>
      <c r="R1070">
        <f>YEAR(Q1070)</f>
        <v>2016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8307</v>
      </c>
      <c r="O1071" t="s">
        <v>8308</v>
      </c>
      <c r="P1071" s="10">
        <f>I1071/60/60/24+DATE(1970,1,1)</f>
        <v>41604.271516203706</v>
      </c>
      <c r="Q1071" s="10">
        <f>J1071/60/60/24+DATE(1970,1,1)</f>
        <v>41572.229849537034</v>
      </c>
      <c r="R1071">
        <f>YEAR(Q1071)</f>
        <v>2013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8307</v>
      </c>
      <c r="O1072" t="s">
        <v>8308</v>
      </c>
      <c r="P1072" s="10">
        <f>I1072/60/60/24+DATE(1970,1,1)</f>
        <v>41183.011828703704</v>
      </c>
      <c r="Q1072" s="10">
        <f>J1072/60/60/24+DATE(1970,1,1)</f>
        <v>41163.011828703704</v>
      </c>
      <c r="R1072">
        <f>YEAR(Q1072)</f>
        <v>2012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8307</v>
      </c>
      <c r="O1073" t="s">
        <v>8308</v>
      </c>
      <c r="P1073" s="10">
        <f>I1073/60/60/24+DATE(1970,1,1)</f>
        <v>42325.795057870375</v>
      </c>
      <c r="Q1073" s="10">
        <f>J1073/60/60/24+DATE(1970,1,1)</f>
        <v>42295.753391203703</v>
      </c>
      <c r="R1073">
        <f>YEAR(Q1073)</f>
        <v>2015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8307</v>
      </c>
      <c r="O1074" t="s">
        <v>8308</v>
      </c>
      <c r="P1074" s="10">
        <f>I1074/60/60/24+DATE(1970,1,1)</f>
        <v>41675.832141203704</v>
      </c>
      <c r="Q1074" s="10">
        <f>J1074/60/60/24+DATE(1970,1,1)</f>
        <v>41645.832141203704</v>
      </c>
      <c r="R1074">
        <f>YEAR(Q1074)</f>
        <v>2014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8307</v>
      </c>
      <c r="O1075" t="s">
        <v>8308</v>
      </c>
      <c r="P1075" s="10">
        <f>I1075/60/60/24+DATE(1970,1,1)</f>
        <v>40832.964594907404</v>
      </c>
      <c r="Q1075" s="10">
        <f>J1075/60/60/24+DATE(1970,1,1)</f>
        <v>40802.964594907404</v>
      </c>
      <c r="R1075">
        <f>YEAR(Q1075)</f>
        <v>2011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8307</v>
      </c>
      <c r="O1076" t="s">
        <v>8308</v>
      </c>
      <c r="P1076" s="10">
        <f>I1076/60/60/24+DATE(1970,1,1)</f>
        <v>41643.172974537039</v>
      </c>
      <c r="Q1076" s="10">
        <f>J1076/60/60/24+DATE(1970,1,1)</f>
        <v>41613.172974537039</v>
      </c>
      <c r="R1076">
        <f>YEAR(Q1076)</f>
        <v>2013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8307</v>
      </c>
      <c r="O1077" t="s">
        <v>8308</v>
      </c>
      <c r="P1077" s="10">
        <f>I1077/60/60/24+DATE(1970,1,1)</f>
        <v>41035.904120370367</v>
      </c>
      <c r="Q1077" s="10">
        <f>J1077/60/60/24+DATE(1970,1,1)</f>
        <v>41005.904120370367</v>
      </c>
      <c r="R1077">
        <f>YEAR(Q1077)</f>
        <v>2012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8307</v>
      </c>
      <c r="O1078" t="s">
        <v>8308</v>
      </c>
      <c r="P1078" s="10">
        <f>I1078/60/60/24+DATE(1970,1,1)</f>
        <v>41893.377893518518</v>
      </c>
      <c r="Q1078" s="10">
        <f>J1078/60/60/24+DATE(1970,1,1)</f>
        <v>41838.377893518518</v>
      </c>
      <c r="R1078">
        <f>YEAR(Q1078)</f>
        <v>2014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8307</v>
      </c>
      <c r="O1079" t="s">
        <v>8308</v>
      </c>
      <c r="P1079" s="10">
        <f>I1079/60/60/24+DATE(1970,1,1)</f>
        <v>42383.16679398148</v>
      </c>
      <c r="Q1079" s="10">
        <f>J1079/60/60/24+DATE(1970,1,1)</f>
        <v>42353.16679398148</v>
      </c>
      <c r="R1079">
        <f>YEAR(Q1079)</f>
        <v>2015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8307</v>
      </c>
      <c r="O1080" t="s">
        <v>8308</v>
      </c>
      <c r="P1080" s="10">
        <f>I1080/60/60/24+DATE(1970,1,1)</f>
        <v>40746.195844907408</v>
      </c>
      <c r="Q1080" s="10">
        <f>J1080/60/60/24+DATE(1970,1,1)</f>
        <v>40701.195844907408</v>
      </c>
      <c r="R1080">
        <f>YEAR(Q1080)</f>
        <v>2011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8307</v>
      </c>
      <c r="O1081" t="s">
        <v>8308</v>
      </c>
      <c r="P1081" s="10">
        <f>I1081/60/60/24+DATE(1970,1,1)</f>
        <v>42504.566388888896</v>
      </c>
      <c r="Q1081" s="10">
        <f>J1081/60/60/24+DATE(1970,1,1)</f>
        <v>42479.566388888896</v>
      </c>
      <c r="R1081">
        <f>YEAR(Q1081)</f>
        <v>2016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8307</v>
      </c>
      <c r="O1082" t="s">
        <v>8308</v>
      </c>
      <c r="P1082" s="10">
        <f>I1082/60/60/24+DATE(1970,1,1)</f>
        <v>41770.138113425928</v>
      </c>
      <c r="Q1082" s="10">
        <f>J1082/60/60/24+DATE(1970,1,1)</f>
        <v>41740.138113425928</v>
      </c>
      <c r="R1082">
        <f>YEAR(Q1082)</f>
        <v>2014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8307</v>
      </c>
      <c r="O1083" t="s">
        <v>8308</v>
      </c>
      <c r="P1083" s="10">
        <f>I1083/60/60/24+DATE(1970,1,1)</f>
        <v>42032.926990740743</v>
      </c>
      <c r="Q1083" s="10">
        <f>J1083/60/60/24+DATE(1970,1,1)</f>
        <v>42002.926990740743</v>
      </c>
      <c r="R1083">
        <f>YEAR(Q1083)</f>
        <v>2014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8307</v>
      </c>
      <c r="O1084" t="s">
        <v>8308</v>
      </c>
      <c r="P1084" s="10">
        <f>I1084/60/60/24+DATE(1970,1,1)</f>
        <v>41131.906111111115</v>
      </c>
      <c r="Q1084" s="10">
        <f>J1084/60/60/24+DATE(1970,1,1)</f>
        <v>41101.906111111115</v>
      </c>
      <c r="R1084">
        <f>YEAR(Q1084)</f>
        <v>2012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8307</v>
      </c>
      <c r="O1085" t="s">
        <v>8308</v>
      </c>
      <c r="P1085" s="10">
        <f>I1085/60/60/24+DATE(1970,1,1)</f>
        <v>41853.659525462965</v>
      </c>
      <c r="Q1085" s="10">
        <f>J1085/60/60/24+DATE(1970,1,1)</f>
        <v>41793.659525462965</v>
      </c>
      <c r="R1085">
        <f>YEAR(Q1085)</f>
        <v>2014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8307</v>
      </c>
      <c r="O1086" t="s">
        <v>8308</v>
      </c>
      <c r="P1086" s="10">
        <f>I1086/60/60/24+DATE(1970,1,1)</f>
        <v>41859.912083333329</v>
      </c>
      <c r="Q1086" s="10">
        <f>J1086/60/60/24+DATE(1970,1,1)</f>
        <v>41829.912083333329</v>
      </c>
      <c r="R1086">
        <f>YEAR(Q1086)</f>
        <v>2014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8307</v>
      </c>
      <c r="O1087" t="s">
        <v>8308</v>
      </c>
      <c r="P1087" s="10">
        <f>I1087/60/60/24+DATE(1970,1,1)</f>
        <v>42443.629340277781</v>
      </c>
      <c r="Q1087" s="10">
        <f>J1087/60/60/24+DATE(1970,1,1)</f>
        <v>42413.671006944445</v>
      </c>
      <c r="R1087">
        <f>YEAR(Q1087)</f>
        <v>2016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8307</v>
      </c>
      <c r="O1088" t="s">
        <v>8308</v>
      </c>
      <c r="P1088" s="10">
        <f>I1088/60/60/24+DATE(1970,1,1)</f>
        <v>41875.866793981484</v>
      </c>
      <c r="Q1088" s="10">
        <f>J1088/60/60/24+DATE(1970,1,1)</f>
        <v>41845.866793981484</v>
      </c>
      <c r="R1088">
        <f>YEAR(Q1088)</f>
        <v>2014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8307</v>
      </c>
      <c r="O1089" t="s">
        <v>8308</v>
      </c>
      <c r="P1089" s="10">
        <f>I1089/60/60/24+DATE(1970,1,1)</f>
        <v>41805.713969907411</v>
      </c>
      <c r="Q1089" s="10">
        <f>J1089/60/60/24+DATE(1970,1,1)</f>
        <v>41775.713969907411</v>
      </c>
      <c r="R1089">
        <f>YEAR(Q1089)</f>
        <v>2014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8307</v>
      </c>
      <c r="O1090" t="s">
        <v>8308</v>
      </c>
      <c r="P1090" s="10">
        <f>I1090/60/60/24+DATE(1970,1,1)</f>
        <v>41753.799386574072</v>
      </c>
      <c r="Q1090" s="10">
        <f>J1090/60/60/24+DATE(1970,1,1)</f>
        <v>41723.799386574072</v>
      </c>
      <c r="R1090">
        <f>YEAR(Q1090)</f>
        <v>2014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8307</v>
      </c>
      <c r="O1091" t="s">
        <v>8308</v>
      </c>
      <c r="P1091" s="10">
        <f>I1091/60/60/24+DATE(1970,1,1)</f>
        <v>42181.189525462964</v>
      </c>
      <c r="Q1091" s="10">
        <f>J1091/60/60/24+DATE(1970,1,1)</f>
        <v>42151.189525462964</v>
      </c>
      <c r="R1091">
        <f>YEAR(Q1091)</f>
        <v>2015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8307</v>
      </c>
      <c r="O1092" t="s">
        <v>8308</v>
      </c>
      <c r="P1092" s="10">
        <f>I1092/60/60/24+DATE(1970,1,1)</f>
        <v>42153.185798611114</v>
      </c>
      <c r="Q1092" s="10">
        <f>J1092/60/60/24+DATE(1970,1,1)</f>
        <v>42123.185798611114</v>
      </c>
      <c r="R1092">
        <f>YEAR(Q1092)</f>
        <v>2015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8307</v>
      </c>
      <c r="O1093" t="s">
        <v>8308</v>
      </c>
      <c r="P1093" s="10">
        <f>I1093/60/60/24+DATE(1970,1,1)</f>
        <v>42470.778611111105</v>
      </c>
      <c r="Q1093" s="10">
        <f>J1093/60/60/24+DATE(1970,1,1)</f>
        <v>42440.820277777777</v>
      </c>
      <c r="R1093">
        <f>YEAR(Q1093)</f>
        <v>2016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8307</v>
      </c>
      <c r="O1094" t="s">
        <v>8308</v>
      </c>
      <c r="P1094" s="10">
        <f>I1094/60/60/24+DATE(1970,1,1)</f>
        <v>41280.025902777779</v>
      </c>
      <c r="Q1094" s="10">
        <f>J1094/60/60/24+DATE(1970,1,1)</f>
        <v>41250.025902777779</v>
      </c>
      <c r="R1094">
        <f>YEAR(Q1094)</f>
        <v>2012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8307</v>
      </c>
      <c r="O1095" t="s">
        <v>8308</v>
      </c>
      <c r="P1095" s="10">
        <f>I1095/60/60/24+DATE(1970,1,1)</f>
        <v>42411.973807870367</v>
      </c>
      <c r="Q1095" s="10">
        <f>J1095/60/60/24+DATE(1970,1,1)</f>
        <v>42396.973807870367</v>
      </c>
      <c r="R1095">
        <f>YEAR(Q1095)</f>
        <v>2016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8307</v>
      </c>
      <c r="O1096" t="s">
        <v>8308</v>
      </c>
      <c r="P1096" s="10">
        <f>I1096/60/60/24+DATE(1970,1,1)</f>
        <v>40825.713344907403</v>
      </c>
      <c r="Q1096" s="10">
        <f>J1096/60/60/24+DATE(1970,1,1)</f>
        <v>40795.713344907403</v>
      </c>
      <c r="R1096">
        <f>YEAR(Q1096)</f>
        <v>2011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8307</v>
      </c>
      <c r="O1097" t="s">
        <v>8308</v>
      </c>
      <c r="P1097" s="10">
        <f>I1097/60/60/24+DATE(1970,1,1)</f>
        <v>41516.537268518521</v>
      </c>
      <c r="Q1097" s="10">
        <f>J1097/60/60/24+DATE(1970,1,1)</f>
        <v>41486.537268518521</v>
      </c>
      <c r="R1097">
        <f>YEAR(Q1097)</f>
        <v>2013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8307</v>
      </c>
      <c r="O1098" t="s">
        <v>8308</v>
      </c>
      <c r="P1098" s="10">
        <f>I1098/60/60/24+DATE(1970,1,1)</f>
        <v>41916.145833333336</v>
      </c>
      <c r="Q1098" s="10">
        <f>J1098/60/60/24+DATE(1970,1,1)</f>
        <v>41885.51798611111</v>
      </c>
      <c r="R1098">
        <f>YEAR(Q1098)</f>
        <v>2014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8307</v>
      </c>
      <c r="O1099" t="s">
        <v>8308</v>
      </c>
      <c r="P1099" s="10">
        <f>I1099/60/60/24+DATE(1970,1,1)</f>
        <v>41700.792557870373</v>
      </c>
      <c r="Q1099" s="10">
        <f>J1099/60/60/24+DATE(1970,1,1)</f>
        <v>41660.792557870373</v>
      </c>
      <c r="R1099">
        <f>YEAR(Q1099)</f>
        <v>2014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8307</v>
      </c>
      <c r="O1100" t="s">
        <v>8308</v>
      </c>
      <c r="P1100" s="10">
        <f>I1100/60/60/24+DATE(1970,1,1)</f>
        <v>41742.762673611112</v>
      </c>
      <c r="Q1100" s="10">
        <f>J1100/60/60/24+DATE(1970,1,1)</f>
        <v>41712.762673611112</v>
      </c>
      <c r="R1100">
        <f>YEAR(Q1100)</f>
        <v>2014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8307</v>
      </c>
      <c r="O1101" t="s">
        <v>8308</v>
      </c>
      <c r="P1101" s="10">
        <f>I1101/60/60/24+DATE(1970,1,1)</f>
        <v>42137.836435185185</v>
      </c>
      <c r="Q1101" s="10">
        <f>J1101/60/60/24+DATE(1970,1,1)</f>
        <v>42107.836435185185</v>
      </c>
      <c r="R1101">
        <f>YEAR(Q1101)</f>
        <v>2015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8307</v>
      </c>
      <c r="O1102" t="s">
        <v>8308</v>
      </c>
      <c r="P1102" s="10">
        <f>I1102/60/60/24+DATE(1970,1,1)</f>
        <v>42414.110775462963</v>
      </c>
      <c r="Q1102" s="10">
        <f>J1102/60/60/24+DATE(1970,1,1)</f>
        <v>42384.110775462963</v>
      </c>
      <c r="R1102">
        <f>YEAR(Q1102)</f>
        <v>2016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8307</v>
      </c>
      <c r="O1103" t="s">
        <v>8308</v>
      </c>
      <c r="P1103" s="10">
        <f>I1103/60/60/24+DATE(1970,1,1)</f>
        <v>42565.758333333331</v>
      </c>
      <c r="Q1103" s="10">
        <f>J1103/60/60/24+DATE(1970,1,1)</f>
        <v>42538.77243055556</v>
      </c>
      <c r="R1103">
        <f>YEAR(Q1103)</f>
        <v>2016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8307</v>
      </c>
      <c r="O1104" t="s">
        <v>8308</v>
      </c>
      <c r="P1104" s="10">
        <f>I1104/60/60/24+DATE(1970,1,1)</f>
        <v>41617.249305555553</v>
      </c>
      <c r="Q1104" s="10">
        <f>J1104/60/60/24+DATE(1970,1,1)</f>
        <v>41577.045428240745</v>
      </c>
      <c r="R1104">
        <f>YEAR(Q1104)</f>
        <v>2013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8307</v>
      </c>
      <c r="O1105" t="s">
        <v>8308</v>
      </c>
      <c r="P1105" s="10">
        <f>I1105/60/60/24+DATE(1970,1,1)</f>
        <v>42539.22210648148</v>
      </c>
      <c r="Q1105" s="10">
        <f>J1105/60/60/24+DATE(1970,1,1)</f>
        <v>42479.22210648148</v>
      </c>
      <c r="R1105">
        <f>YEAR(Q1105)</f>
        <v>2016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8307</v>
      </c>
      <c r="O1106" t="s">
        <v>8308</v>
      </c>
      <c r="P1106" s="10">
        <f>I1106/60/60/24+DATE(1970,1,1)</f>
        <v>41801.40996527778</v>
      </c>
      <c r="Q1106" s="10">
        <f>J1106/60/60/24+DATE(1970,1,1)</f>
        <v>41771.40996527778</v>
      </c>
      <c r="R1106">
        <f>YEAR(Q1106)</f>
        <v>2014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8307</v>
      </c>
      <c r="O1107" t="s">
        <v>8308</v>
      </c>
      <c r="P1107" s="10">
        <f>I1107/60/60/24+DATE(1970,1,1)</f>
        <v>41722.0940625</v>
      </c>
      <c r="Q1107" s="10">
        <f>J1107/60/60/24+DATE(1970,1,1)</f>
        <v>41692.135729166665</v>
      </c>
      <c r="R1107">
        <f>YEAR(Q1107)</f>
        <v>2014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8307</v>
      </c>
      <c r="O1108" t="s">
        <v>8308</v>
      </c>
      <c r="P1108" s="10">
        <f>I1108/60/60/24+DATE(1970,1,1)</f>
        <v>41003.698784722219</v>
      </c>
      <c r="Q1108" s="10">
        <f>J1108/60/60/24+DATE(1970,1,1)</f>
        <v>40973.740451388891</v>
      </c>
      <c r="R1108">
        <f>YEAR(Q1108)</f>
        <v>2012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8307</v>
      </c>
      <c r="O1109" t="s">
        <v>8308</v>
      </c>
      <c r="P1109" s="10">
        <f>I1109/60/60/24+DATE(1970,1,1)</f>
        <v>41843.861388888887</v>
      </c>
      <c r="Q1109" s="10">
        <f>J1109/60/60/24+DATE(1970,1,1)</f>
        <v>41813.861388888887</v>
      </c>
      <c r="R1109">
        <f>YEAR(Q1109)</f>
        <v>2014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8307</v>
      </c>
      <c r="O1110" t="s">
        <v>8308</v>
      </c>
      <c r="P1110" s="10">
        <f>I1110/60/60/24+DATE(1970,1,1)</f>
        <v>41012.595312500001</v>
      </c>
      <c r="Q1110" s="10">
        <f>J1110/60/60/24+DATE(1970,1,1)</f>
        <v>40952.636979166666</v>
      </c>
      <c r="R1110">
        <f>YEAR(Q1110)</f>
        <v>2012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8307</v>
      </c>
      <c r="O1111" t="s">
        <v>8308</v>
      </c>
      <c r="P1111" s="10">
        <f>I1111/60/60/24+DATE(1970,1,1)</f>
        <v>42692.793865740736</v>
      </c>
      <c r="Q1111" s="10">
        <f>J1111/60/60/24+DATE(1970,1,1)</f>
        <v>42662.752199074079</v>
      </c>
      <c r="R1111">
        <f>YEAR(Q1111)</f>
        <v>2016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8307</v>
      </c>
      <c r="O1112" t="s">
        <v>8308</v>
      </c>
      <c r="P1112" s="10">
        <f>I1112/60/60/24+DATE(1970,1,1)</f>
        <v>41250.933124999996</v>
      </c>
      <c r="Q1112" s="10">
        <f>J1112/60/60/24+DATE(1970,1,1)</f>
        <v>41220.933124999996</v>
      </c>
      <c r="R1112">
        <f>YEAR(Q1112)</f>
        <v>2012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8307</v>
      </c>
      <c r="O1113" t="s">
        <v>8308</v>
      </c>
      <c r="P1113" s="10">
        <f>I1113/60/60/24+DATE(1970,1,1)</f>
        <v>42377.203587962969</v>
      </c>
      <c r="Q1113" s="10">
        <f>J1113/60/60/24+DATE(1970,1,1)</f>
        <v>42347.203587962969</v>
      </c>
      <c r="R1113">
        <f>YEAR(Q1113)</f>
        <v>2015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8307</v>
      </c>
      <c r="O1114" t="s">
        <v>8308</v>
      </c>
      <c r="P1114" s="10">
        <f>I1114/60/60/24+DATE(1970,1,1)</f>
        <v>42023.354166666672</v>
      </c>
      <c r="Q1114" s="10">
        <f>J1114/60/60/24+DATE(1970,1,1)</f>
        <v>41963.759386574078</v>
      </c>
      <c r="R1114">
        <f>YEAR(Q1114)</f>
        <v>2014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8307</v>
      </c>
      <c r="O1115" t="s">
        <v>8308</v>
      </c>
      <c r="P1115" s="10">
        <f>I1115/60/60/24+DATE(1970,1,1)</f>
        <v>41865.977083333331</v>
      </c>
      <c r="Q1115" s="10">
        <f>J1115/60/60/24+DATE(1970,1,1)</f>
        <v>41835.977083333331</v>
      </c>
      <c r="R1115">
        <f>YEAR(Q1115)</f>
        <v>2014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8307</v>
      </c>
      <c r="O1116" t="s">
        <v>8308</v>
      </c>
      <c r="P1116" s="10">
        <f>I1116/60/60/24+DATE(1970,1,1)</f>
        <v>41556.345914351856</v>
      </c>
      <c r="Q1116" s="10">
        <f>J1116/60/60/24+DATE(1970,1,1)</f>
        <v>41526.345914351856</v>
      </c>
      <c r="R1116">
        <f>YEAR(Q1116)</f>
        <v>2013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8307</v>
      </c>
      <c r="O1117" t="s">
        <v>8308</v>
      </c>
      <c r="P1117" s="10">
        <f>I1117/60/60/24+DATE(1970,1,1)</f>
        <v>42459.653877314813</v>
      </c>
      <c r="Q1117" s="10">
        <f>J1117/60/60/24+DATE(1970,1,1)</f>
        <v>42429.695543981477</v>
      </c>
      <c r="R1117">
        <f>YEAR(Q1117)</f>
        <v>2016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8307</v>
      </c>
      <c r="O1118" t="s">
        <v>8308</v>
      </c>
      <c r="P1118" s="10">
        <f>I1118/60/60/24+DATE(1970,1,1)</f>
        <v>41069.847314814811</v>
      </c>
      <c r="Q1118" s="10">
        <f>J1118/60/60/24+DATE(1970,1,1)</f>
        <v>41009.847314814811</v>
      </c>
      <c r="R1118">
        <f>YEAR(Q1118)</f>
        <v>2012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8307</v>
      </c>
      <c r="O1119" t="s">
        <v>8308</v>
      </c>
      <c r="P1119" s="10">
        <f>I1119/60/60/24+DATE(1970,1,1)</f>
        <v>42363.598530092597</v>
      </c>
      <c r="Q1119" s="10">
        <f>J1119/60/60/24+DATE(1970,1,1)</f>
        <v>42333.598530092597</v>
      </c>
      <c r="R1119">
        <f>YEAR(Q1119)</f>
        <v>2015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8307</v>
      </c>
      <c r="O1120" t="s">
        <v>8308</v>
      </c>
      <c r="P1120" s="10">
        <f>I1120/60/60/24+DATE(1970,1,1)</f>
        <v>41734.124756944446</v>
      </c>
      <c r="Q1120" s="10">
        <f>J1120/60/60/24+DATE(1970,1,1)</f>
        <v>41704.16642361111</v>
      </c>
      <c r="R1120">
        <f>YEAR(Q1120)</f>
        <v>2014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8307</v>
      </c>
      <c r="O1121" t="s">
        <v>8308</v>
      </c>
      <c r="P1121" s="10">
        <f>I1121/60/60/24+DATE(1970,1,1)</f>
        <v>41735.792407407411</v>
      </c>
      <c r="Q1121" s="10">
        <f>J1121/60/60/24+DATE(1970,1,1)</f>
        <v>41722.792407407411</v>
      </c>
      <c r="R1121">
        <f>YEAR(Q1121)</f>
        <v>2014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8307</v>
      </c>
      <c r="O1122" t="s">
        <v>8308</v>
      </c>
      <c r="P1122" s="10">
        <f>I1122/60/60/24+DATE(1970,1,1)</f>
        <v>40844.872685185182</v>
      </c>
      <c r="Q1122" s="10">
        <f>J1122/60/60/24+DATE(1970,1,1)</f>
        <v>40799.872685185182</v>
      </c>
      <c r="R1122">
        <f>YEAR(Q1122)</f>
        <v>2011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8307</v>
      </c>
      <c r="O1123" t="s">
        <v>8308</v>
      </c>
      <c r="P1123" s="10">
        <f>I1123/60/60/24+DATE(1970,1,1)</f>
        <v>42442.892546296294</v>
      </c>
      <c r="Q1123" s="10">
        <f>J1123/60/60/24+DATE(1970,1,1)</f>
        <v>42412.934212962966</v>
      </c>
      <c r="R1123">
        <f>YEAR(Q1123)</f>
        <v>2016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8307</v>
      </c>
      <c r="O1124" t="s">
        <v>8308</v>
      </c>
      <c r="P1124" s="10">
        <f>I1124/60/60/24+DATE(1970,1,1)</f>
        <v>41424.703993055555</v>
      </c>
      <c r="Q1124" s="10">
        <f>J1124/60/60/24+DATE(1970,1,1)</f>
        <v>41410.703993055555</v>
      </c>
      <c r="R1124">
        <f>YEAR(Q1124)</f>
        <v>2013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8307</v>
      </c>
      <c r="O1125" t="s">
        <v>8308</v>
      </c>
      <c r="P1125" s="10">
        <f>I1125/60/60/24+DATE(1970,1,1)</f>
        <v>41748.5237037037</v>
      </c>
      <c r="Q1125" s="10">
        <f>J1125/60/60/24+DATE(1970,1,1)</f>
        <v>41718.5237037037</v>
      </c>
      <c r="R1125">
        <f>YEAR(Q1125)</f>
        <v>2014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8307</v>
      </c>
      <c r="O1126" t="s">
        <v>8309</v>
      </c>
      <c r="P1126" s="10">
        <f>I1126/60/60/24+DATE(1970,1,1)</f>
        <v>42124.667256944449</v>
      </c>
      <c r="Q1126" s="10">
        <f>J1126/60/60/24+DATE(1970,1,1)</f>
        <v>42094.667256944449</v>
      </c>
      <c r="R1126">
        <f>YEAR(Q1126)</f>
        <v>2015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8307</v>
      </c>
      <c r="O1127" t="s">
        <v>8309</v>
      </c>
      <c r="P1127" s="10">
        <f>I1127/60/60/24+DATE(1970,1,1)</f>
        <v>42272.624189814815</v>
      </c>
      <c r="Q1127" s="10">
        <f>J1127/60/60/24+DATE(1970,1,1)</f>
        <v>42212.624189814815</v>
      </c>
      <c r="R1127">
        <f>YEAR(Q1127)</f>
        <v>2015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8307</v>
      </c>
      <c r="O1128" t="s">
        <v>8309</v>
      </c>
      <c r="P1128" s="10">
        <f>I1128/60/60/24+DATE(1970,1,1)</f>
        <v>42565.327476851846</v>
      </c>
      <c r="Q1128" s="10">
        <f>J1128/60/60/24+DATE(1970,1,1)</f>
        <v>42535.327476851846</v>
      </c>
      <c r="R1128">
        <f>YEAR(Q1128)</f>
        <v>2016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8307</v>
      </c>
      <c r="O1129" t="s">
        <v>8309</v>
      </c>
      <c r="P1129" s="10">
        <f>I1129/60/60/24+DATE(1970,1,1)</f>
        <v>41957.895833333328</v>
      </c>
      <c r="Q1129" s="10">
        <f>J1129/60/60/24+DATE(1970,1,1)</f>
        <v>41926.854166666664</v>
      </c>
      <c r="R1129">
        <f>YEAR(Q1129)</f>
        <v>2014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8307</v>
      </c>
      <c r="O1130" t="s">
        <v>8309</v>
      </c>
      <c r="P1130" s="10">
        <f>I1130/60/60/24+DATE(1970,1,1)</f>
        <v>41858.649502314816</v>
      </c>
      <c r="Q1130" s="10">
        <f>J1130/60/60/24+DATE(1970,1,1)</f>
        <v>41828.649502314816</v>
      </c>
      <c r="R1130">
        <f>YEAR(Q1130)</f>
        <v>2014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8307</v>
      </c>
      <c r="O1131" t="s">
        <v>8309</v>
      </c>
      <c r="P1131" s="10">
        <f>I1131/60/60/24+DATE(1970,1,1)</f>
        <v>42526.264965277776</v>
      </c>
      <c r="Q1131" s="10">
        <f>J1131/60/60/24+DATE(1970,1,1)</f>
        <v>42496.264965277776</v>
      </c>
      <c r="R1131">
        <f>YEAR(Q1131)</f>
        <v>2016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8307</v>
      </c>
      <c r="O1132" t="s">
        <v>8309</v>
      </c>
      <c r="P1132" s="10">
        <f>I1132/60/60/24+DATE(1970,1,1)</f>
        <v>41969.038194444445</v>
      </c>
      <c r="Q1132" s="10">
        <f>J1132/60/60/24+DATE(1970,1,1)</f>
        <v>41908.996527777781</v>
      </c>
      <c r="R1132">
        <f>YEAR(Q1132)</f>
        <v>2014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8307</v>
      </c>
      <c r="O1133" t="s">
        <v>8309</v>
      </c>
      <c r="P1133" s="10">
        <f>I1133/60/60/24+DATE(1970,1,1)</f>
        <v>42362.908194444448</v>
      </c>
      <c r="Q1133" s="10">
        <f>J1133/60/60/24+DATE(1970,1,1)</f>
        <v>42332.908194444448</v>
      </c>
      <c r="R1133">
        <f>YEAR(Q1133)</f>
        <v>2015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8307</v>
      </c>
      <c r="O1134" t="s">
        <v>8309</v>
      </c>
      <c r="P1134" s="10">
        <f>I1134/60/60/24+DATE(1970,1,1)</f>
        <v>42736.115405092598</v>
      </c>
      <c r="Q1134" s="10">
        <f>J1134/60/60/24+DATE(1970,1,1)</f>
        <v>42706.115405092598</v>
      </c>
      <c r="R1134">
        <f>YEAR(Q1134)</f>
        <v>2016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8307</v>
      </c>
      <c r="O1135" t="s">
        <v>8309</v>
      </c>
      <c r="P1135" s="10">
        <f>I1135/60/60/24+DATE(1970,1,1)</f>
        <v>41851.407187500001</v>
      </c>
      <c r="Q1135" s="10">
        <f>J1135/60/60/24+DATE(1970,1,1)</f>
        <v>41821.407187500001</v>
      </c>
      <c r="R1135">
        <f>YEAR(Q1135)</f>
        <v>2014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8307</v>
      </c>
      <c r="O1136" t="s">
        <v>8309</v>
      </c>
      <c r="P1136" s="10">
        <f>I1136/60/60/24+DATE(1970,1,1)</f>
        <v>41972.189583333333</v>
      </c>
      <c r="Q1136" s="10">
        <f>J1136/60/60/24+DATE(1970,1,1)</f>
        <v>41958.285046296296</v>
      </c>
      <c r="R1136">
        <f>YEAR(Q1136)</f>
        <v>2014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8307</v>
      </c>
      <c r="O1137" t="s">
        <v>8309</v>
      </c>
      <c r="P1137" s="10">
        <f>I1137/60/60/24+DATE(1970,1,1)</f>
        <v>42588.989513888882</v>
      </c>
      <c r="Q1137" s="10">
        <f>J1137/60/60/24+DATE(1970,1,1)</f>
        <v>42558.989513888882</v>
      </c>
      <c r="R1137">
        <f>YEAR(Q1137)</f>
        <v>2016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8307</v>
      </c>
      <c r="O1138" t="s">
        <v>8309</v>
      </c>
      <c r="P1138" s="10">
        <f>I1138/60/60/24+DATE(1970,1,1)</f>
        <v>42357.671631944439</v>
      </c>
      <c r="Q1138" s="10">
        <f>J1138/60/60/24+DATE(1970,1,1)</f>
        <v>42327.671631944439</v>
      </c>
      <c r="R1138">
        <f>YEAR(Q1138)</f>
        <v>2015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8307</v>
      </c>
      <c r="O1139" t="s">
        <v>8309</v>
      </c>
      <c r="P1139" s="10">
        <f>I1139/60/60/24+DATE(1970,1,1)</f>
        <v>42483.819687499999</v>
      </c>
      <c r="Q1139" s="10">
        <f>J1139/60/60/24+DATE(1970,1,1)</f>
        <v>42453.819687499999</v>
      </c>
      <c r="R1139">
        <f>YEAR(Q1139)</f>
        <v>2016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8307</v>
      </c>
      <c r="O1140" t="s">
        <v>8309</v>
      </c>
      <c r="P1140" s="10">
        <f>I1140/60/60/24+DATE(1970,1,1)</f>
        <v>42756.9066087963</v>
      </c>
      <c r="Q1140" s="10">
        <f>J1140/60/60/24+DATE(1970,1,1)</f>
        <v>42736.9066087963</v>
      </c>
      <c r="R1140">
        <f>YEAR(Q1140)</f>
        <v>2017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8307</v>
      </c>
      <c r="O1141" t="s">
        <v>8309</v>
      </c>
      <c r="P1141" s="10">
        <f>I1141/60/60/24+DATE(1970,1,1)</f>
        <v>42005.347523148142</v>
      </c>
      <c r="Q1141" s="10">
        <f>J1141/60/60/24+DATE(1970,1,1)</f>
        <v>41975.347523148142</v>
      </c>
      <c r="R1141">
        <f>YEAR(Q1141)</f>
        <v>2014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8307</v>
      </c>
      <c r="O1142" t="s">
        <v>8309</v>
      </c>
      <c r="P1142" s="10">
        <f>I1142/60/60/24+DATE(1970,1,1)</f>
        <v>42222.462048611109</v>
      </c>
      <c r="Q1142" s="10">
        <f>J1142/60/60/24+DATE(1970,1,1)</f>
        <v>42192.462048611109</v>
      </c>
      <c r="R1142">
        <f>YEAR(Q1142)</f>
        <v>2015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8307</v>
      </c>
      <c r="O1143" t="s">
        <v>8309</v>
      </c>
      <c r="P1143" s="10">
        <f>I1143/60/60/24+DATE(1970,1,1)</f>
        <v>42194.699652777781</v>
      </c>
      <c r="Q1143" s="10">
        <f>J1143/60/60/24+DATE(1970,1,1)</f>
        <v>42164.699652777781</v>
      </c>
      <c r="R1143">
        <f>YEAR(Q1143)</f>
        <v>2015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8307</v>
      </c>
      <c r="O1144" t="s">
        <v>8309</v>
      </c>
      <c r="P1144" s="10">
        <f>I1144/60/60/24+DATE(1970,1,1)</f>
        <v>42052.006099537044</v>
      </c>
      <c r="Q1144" s="10">
        <f>J1144/60/60/24+DATE(1970,1,1)</f>
        <v>42022.006099537044</v>
      </c>
      <c r="R1144">
        <f>YEAR(Q1144)</f>
        <v>2015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8307</v>
      </c>
      <c r="O1145" t="s">
        <v>8309</v>
      </c>
      <c r="P1145" s="10">
        <f>I1145/60/60/24+DATE(1970,1,1)</f>
        <v>42355.19358796296</v>
      </c>
      <c r="Q1145" s="10">
        <f>J1145/60/60/24+DATE(1970,1,1)</f>
        <v>42325.19358796296</v>
      </c>
      <c r="R1145">
        <f>YEAR(Q1145)</f>
        <v>2015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8310</v>
      </c>
      <c r="O1146" t="s">
        <v>8311</v>
      </c>
      <c r="P1146" s="10">
        <f>I1146/60/60/24+DATE(1970,1,1)</f>
        <v>42123.181944444441</v>
      </c>
      <c r="Q1146" s="10">
        <f>J1146/60/60/24+DATE(1970,1,1)</f>
        <v>42093.181944444441</v>
      </c>
      <c r="R1146">
        <f>YEAR(Q1146)</f>
        <v>2015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8310</v>
      </c>
      <c r="O1147" t="s">
        <v>8311</v>
      </c>
      <c r="P1147" s="10">
        <f>I1147/60/60/24+DATE(1970,1,1)</f>
        <v>41914.747592592597</v>
      </c>
      <c r="Q1147" s="10">
        <f>J1147/60/60/24+DATE(1970,1,1)</f>
        <v>41854.747592592597</v>
      </c>
      <c r="R1147">
        <f>YEAR(Q1147)</f>
        <v>2014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8310</v>
      </c>
      <c r="O1148" t="s">
        <v>8311</v>
      </c>
      <c r="P1148" s="10">
        <f>I1148/60/60/24+DATE(1970,1,1)</f>
        <v>41761.9533912037</v>
      </c>
      <c r="Q1148" s="10">
        <f>J1148/60/60/24+DATE(1970,1,1)</f>
        <v>41723.9533912037</v>
      </c>
      <c r="R1148">
        <f>YEAR(Q1148)</f>
        <v>2014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8310</v>
      </c>
      <c r="O1149" t="s">
        <v>8311</v>
      </c>
      <c r="P1149" s="10">
        <f>I1149/60/60/24+DATE(1970,1,1)</f>
        <v>41931.972025462965</v>
      </c>
      <c r="Q1149" s="10">
        <f>J1149/60/60/24+DATE(1970,1,1)</f>
        <v>41871.972025462965</v>
      </c>
      <c r="R1149">
        <f>YEAR(Q1149)</f>
        <v>2014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8310</v>
      </c>
      <c r="O1150" t="s">
        <v>8311</v>
      </c>
      <c r="P1150" s="10">
        <f>I1150/60/60/24+DATE(1970,1,1)</f>
        <v>42705.212743055556</v>
      </c>
      <c r="Q1150" s="10">
        <f>J1150/60/60/24+DATE(1970,1,1)</f>
        <v>42675.171076388884</v>
      </c>
      <c r="R1150">
        <f>YEAR(Q1150)</f>
        <v>2016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8310</v>
      </c>
      <c r="O1151" t="s">
        <v>8311</v>
      </c>
      <c r="P1151" s="10">
        <f>I1151/60/60/24+DATE(1970,1,1)</f>
        <v>42537.71025462963</v>
      </c>
      <c r="Q1151" s="10">
        <f>J1151/60/60/24+DATE(1970,1,1)</f>
        <v>42507.71025462963</v>
      </c>
      <c r="R1151">
        <f>YEAR(Q1151)</f>
        <v>2016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8310</v>
      </c>
      <c r="O1152" t="s">
        <v>8311</v>
      </c>
      <c r="P1152" s="10">
        <f>I1152/60/60/24+DATE(1970,1,1)</f>
        <v>42377.954571759255</v>
      </c>
      <c r="Q1152" s="10">
        <f>J1152/60/60/24+DATE(1970,1,1)</f>
        <v>42317.954571759255</v>
      </c>
      <c r="R1152">
        <f>YEAR(Q1152)</f>
        <v>2015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8310</v>
      </c>
      <c r="O1153" t="s">
        <v>8311</v>
      </c>
      <c r="P1153" s="10">
        <f>I1153/60/60/24+DATE(1970,1,1)</f>
        <v>42254.102581018517</v>
      </c>
      <c r="Q1153" s="10">
        <f>J1153/60/60/24+DATE(1970,1,1)</f>
        <v>42224.102581018517</v>
      </c>
      <c r="R1153">
        <f>YEAR(Q1153)</f>
        <v>2015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8310</v>
      </c>
      <c r="O1154" t="s">
        <v>8311</v>
      </c>
      <c r="P1154" s="10">
        <f>I1154/60/60/24+DATE(1970,1,1)</f>
        <v>42139.709629629629</v>
      </c>
      <c r="Q1154" s="10">
        <f>J1154/60/60/24+DATE(1970,1,1)</f>
        <v>42109.709629629629</v>
      </c>
      <c r="R1154">
        <f>YEAR(Q1154)</f>
        <v>2015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8310</v>
      </c>
      <c r="O1155" t="s">
        <v>8311</v>
      </c>
      <c r="P1155" s="10">
        <f>I1155/60/60/24+DATE(1970,1,1)</f>
        <v>42173.714178240742</v>
      </c>
      <c r="Q1155" s="10">
        <f>J1155/60/60/24+DATE(1970,1,1)</f>
        <v>42143.714178240742</v>
      </c>
      <c r="R1155">
        <f>YEAR(Q1155)</f>
        <v>2015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8310</v>
      </c>
      <c r="O1156" t="s">
        <v>8311</v>
      </c>
      <c r="P1156" s="10">
        <f>I1156/60/60/24+DATE(1970,1,1)</f>
        <v>42253.108865740738</v>
      </c>
      <c r="Q1156" s="10">
        <f>J1156/60/60/24+DATE(1970,1,1)</f>
        <v>42223.108865740738</v>
      </c>
      <c r="R1156">
        <f>YEAR(Q1156)</f>
        <v>2015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8310</v>
      </c>
      <c r="O1157" t="s">
        <v>8311</v>
      </c>
      <c r="P1157" s="10">
        <f>I1157/60/60/24+DATE(1970,1,1)</f>
        <v>41865.763981481483</v>
      </c>
      <c r="Q1157" s="10">
        <f>J1157/60/60/24+DATE(1970,1,1)</f>
        <v>41835.763981481483</v>
      </c>
      <c r="R1157">
        <f>YEAR(Q1157)</f>
        <v>2014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8310</v>
      </c>
      <c r="O1158" t="s">
        <v>8311</v>
      </c>
      <c r="P1158" s="10">
        <f>I1158/60/60/24+DATE(1970,1,1)</f>
        <v>42059.07131944444</v>
      </c>
      <c r="Q1158" s="10">
        <f>J1158/60/60/24+DATE(1970,1,1)</f>
        <v>42029.07131944444</v>
      </c>
      <c r="R1158">
        <f>YEAR(Q1158)</f>
        <v>2015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8310</v>
      </c>
      <c r="O1159" t="s">
        <v>8311</v>
      </c>
      <c r="P1159" s="10">
        <f>I1159/60/60/24+DATE(1970,1,1)</f>
        <v>41978.669907407413</v>
      </c>
      <c r="Q1159" s="10">
        <f>J1159/60/60/24+DATE(1970,1,1)</f>
        <v>41918.628240740742</v>
      </c>
      <c r="R1159">
        <f>YEAR(Q1159)</f>
        <v>2014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8310</v>
      </c>
      <c r="O1160" t="s">
        <v>8311</v>
      </c>
      <c r="P1160" s="10">
        <f>I1160/60/60/24+DATE(1970,1,1)</f>
        <v>41982.09175925926</v>
      </c>
      <c r="Q1160" s="10">
        <f>J1160/60/60/24+DATE(1970,1,1)</f>
        <v>41952.09175925926</v>
      </c>
      <c r="R1160">
        <f>YEAR(Q1160)</f>
        <v>2014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8310</v>
      </c>
      <c r="O1161" t="s">
        <v>8311</v>
      </c>
      <c r="P1161" s="10">
        <f>I1161/60/60/24+DATE(1970,1,1)</f>
        <v>42185.65625</v>
      </c>
      <c r="Q1161" s="10">
        <f>J1161/60/60/24+DATE(1970,1,1)</f>
        <v>42154.726446759261</v>
      </c>
      <c r="R1161">
        <f>YEAR(Q1161)</f>
        <v>2015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8310</v>
      </c>
      <c r="O1162" t="s">
        <v>8311</v>
      </c>
      <c r="P1162" s="10">
        <f>I1162/60/60/24+DATE(1970,1,1)</f>
        <v>42091.113263888896</v>
      </c>
      <c r="Q1162" s="10">
        <f>J1162/60/60/24+DATE(1970,1,1)</f>
        <v>42061.154930555553</v>
      </c>
      <c r="R1162">
        <f>YEAR(Q1162)</f>
        <v>2015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8310</v>
      </c>
      <c r="O1163" t="s">
        <v>8311</v>
      </c>
      <c r="P1163" s="10">
        <f>I1163/60/60/24+DATE(1970,1,1)</f>
        <v>42143.629502314812</v>
      </c>
      <c r="Q1163" s="10">
        <f>J1163/60/60/24+DATE(1970,1,1)</f>
        <v>42122.629502314812</v>
      </c>
      <c r="R1163">
        <f>YEAR(Q1163)</f>
        <v>2015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8310</v>
      </c>
      <c r="O1164" t="s">
        <v>8311</v>
      </c>
      <c r="P1164" s="10">
        <f>I1164/60/60/24+DATE(1970,1,1)</f>
        <v>41907.683611111112</v>
      </c>
      <c r="Q1164" s="10">
        <f>J1164/60/60/24+DATE(1970,1,1)</f>
        <v>41876.683611111112</v>
      </c>
      <c r="R1164">
        <f>YEAR(Q1164)</f>
        <v>2014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8310</v>
      </c>
      <c r="O1165" t="s">
        <v>8311</v>
      </c>
      <c r="P1165" s="10">
        <f>I1165/60/60/24+DATE(1970,1,1)</f>
        <v>41860.723611111112</v>
      </c>
      <c r="Q1165" s="10">
        <f>J1165/60/60/24+DATE(1970,1,1)</f>
        <v>41830.723611111112</v>
      </c>
      <c r="R1165">
        <f>YEAR(Q1165)</f>
        <v>2014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8310</v>
      </c>
      <c r="O1166" t="s">
        <v>8311</v>
      </c>
      <c r="P1166" s="10">
        <f>I1166/60/60/24+DATE(1970,1,1)</f>
        <v>42539.724328703705</v>
      </c>
      <c r="Q1166" s="10">
        <f>J1166/60/60/24+DATE(1970,1,1)</f>
        <v>42509.724328703705</v>
      </c>
      <c r="R1166">
        <f>YEAR(Q1166)</f>
        <v>2016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8310</v>
      </c>
      <c r="O1167" t="s">
        <v>8311</v>
      </c>
      <c r="P1167" s="10">
        <f>I1167/60/60/24+DATE(1970,1,1)</f>
        <v>41826.214467592588</v>
      </c>
      <c r="Q1167" s="10">
        <f>J1167/60/60/24+DATE(1970,1,1)</f>
        <v>41792.214467592588</v>
      </c>
      <c r="R1167">
        <f>YEAR(Q1167)</f>
        <v>2014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8310</v>
      </c>
      <c r="O1168" t="s">
        <v>8311</v>
      </c>
      <c r="P1168" s="10">
        <f>I1168/60/60/24+DATE(1970,1,1)</f>
        <v>42181.166666666672</v>
      </c>
      <c r="Q1168" s="10">
        <f>J1168/60/60/24+DATE(1970,1,1)</f>
        <v>42150.485439814816</v>
      </c>
      <c r="R1168">
        <f>YEAR(Q1168)</f>
        <v>2015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8310</v>
      </c>
      <c r="O1169" t="s">
        <v>8311</v>
      </c>
      <c r="P1169" s="10">
        <f>I1169/60/60/24+DATE(1970,1,1)</f>
        <v>41894.734895833331</v>
      </c>
      <c r="Q1169" s="10">
        <f>J1169/60/60/24+DATE(1970,1,1)</f>
        <v>41863.734895833331</v>
      </c>
      <c r="R1169">
        <f>YEAR(Q1169)</f>
        <v>2014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8310</v>
      </c>
      <c r="O1170" t="s">
        <v>8311</v>
      </c>
      <c r="P1170" s="10">
        <f>I1170/60/60/24+DATE(1970,1,1)</f>
        <v>42635.053993055553</v>
      </c>
      <c r="Q1170" s="10">
        <f>J1170/60/60/24+DATE(1970,1,1)</f>
        <v>42605.053993055553</v>
      </c>
      <c r="R1170">
        <f>YEAR(Q1170)</f>
        <v>2016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8310</v>
      </c>
      <c r="O1171" t="s">
        <v>8311</v>
      </c>
      <c r="P1171" s="10">
        <f>I1171/60/60/24+DATE(1970,1,1)</f>
        <v>42057.353738425925</v>
      </c>
      <c r="Q1171" s="10">
        <f>J1171/60/60/24+DATE(1970,1,1)</f>
        <v>42027.353738425925</v>
      </c>
      <c r="R1171">
        <f>YEAR(Q1171)</f>
        <v>2015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8310</v>
      </c>
      <c r="O1172" t="s">
        <v>8311</v>
      </c>
      <c r="P1172" s="10">
        <f>I1172/60/60/24+DATE(1970,1,1)</f>
        <v>42154.893182870372</v>
      </c>
      <c r="Q1172" s="10">
        <f>J1172/60/60/24+DATE(1970,1,1)</f>
        <v>42124.893182870372</v>
      </c>
      <c r="R1172">
        <f>YEAR(Q1172)</f>
        <v>2015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8310</v>
      </c>
      <c r="O1173" t="s">
        <v>8311</v>
      </c>
      <c r="P1173" s="10">
        <f>I1173/60/60/24+DATE(1970,1,1)</f>
        <v>41956.846377314811</v>
      </c>
      <c r="Q1173" s="10">
        <f>J1173/60/60/24+DATE(1970,1,1)</f>
        <v>41938.804710648146</v>
      </c>
      <c r="R1173">
        <f>YEAR(Q1173)</f>
        <v>2014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8310</v>
      </c>
      <c r="O1174" t="s">
        <v>8311</v>
      </c>
      <c r="P1174" s="10">
        <f>I1174/60/60/24+DATE(1970,1,1)</f>
        <v>41871.682314814818</v>
      </c>
      <c r="Q1174" s="10">
        <f>J1174/60/60/24+DATE(1970,1,1)</f>
        <v>41841.682314814818</v>
      </c>
      <c r="R1174">
        <f>YEAR(Q1174)</f>
        <v>2014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8310</v>
      </c>
      <c r="O1175" t="s">
        <v>8311</v>
      </c>
      <c r="P1175" s="10">
        <f>I1175/60/60/24+DATE(1970,1,1)</f>
        <v>42219.185844907406</v>
      </c>
      <c r="Q1175" s="10">
        <f>J1175/60/60/24+DATE(1970,1,1)</f>
        <v>42184.185844907406</v>
      </c>
      <c r="R1175">
        <f>YEAR(Q1175)</f>
        <v>2015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8310</v>
      </c>
      <c r="O1176" t="s">
        <v>8311</v>
      </c>
      <c r="P1176" s="10">
        <f>I1176/60/60/24+DATE(1970,1,1)</f>
        <v>42498.84174768519</v>
      </c>
      <c r="Q1176" s="10">
        <f>J1176/60/60/24+DATE(1970,1,1)</f>
        <v>42468.84174768519</v>
      </c>
      <c r="R1176">
        <f>YEAR(Q1176)</f>
        <v>2016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8310</v>
      </c>
      <c r="O1177" t="s">
        <v>8311</v>
      </c>
      <c r="P1177" s="10">
        <f>I1177/60/60/24+DATE(1970,1,1)</f>
        <v>42200.728460648148</v>
      </c>
      <c r="Q1177" s="10">
        <f>J1177/60/60/24+DATE(1970,1,1)</f>
        <v>42170.728460648148</v>
      </c>
      <c r="R1177">
        <f>YEAR(Q1177)</f>
        <v>2015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8310</v>
      </c>
      <c r="O1178" t="s">
        <v>8311</v>
      </c>
      <c r="P1178" s="10">
        <f>I1178/60/60/24+DATE(1970,1,1)</f>
        <v>42800.541666666672</v>
      </c>
      <c r="Q1178" s="10">
        <f>J1178/60/60/24+DATE(1970,1,1)</f>
        <v>42746.019652777773</v>
      </c>
      <c r="R1178">
        <f>YEAR(Q1178)</f>
        <v>2017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8310</v>
      </c>
      <c r="O1179" t="s">
        <v>8311</v>
      </c>
      <c r="P1179" s="10">
        <f>I1179/60/60/24+DATE(1970,1,1)</f>
        <v>41927.660833333335</v>
      </c>
      <c r="Q1179" s="10">
        <f>J1179/60/60/24+DATE(1970,1,1)</f>
        <v>41897.660833333335</v>
      </c>
      <c r="R1179">
        <f>YEAR(Q1179)</f>
        <v>2014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8310</v>
      </c>
      <c r="O1180" t="s">
        <v>8311</v>
      </c>
      <c r="P1180" s="10">
        <f>I1180/60/60/24+DATE(1970,1,1)</f>
        <v>41867.905694444446</v>
      </c>
      <c r="Q1180" s="10">
        <f>J1180/60/60/24+DATE(1970,1,1)</f>
        <v>41837.905694444446</v>
      </c>
      <c r="R1180">
        <f>YEAR(Q1180)</f>
        <v>2014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8310</v>
      </c>
      <c r="O1181" t="s">
        <v>8311</v>
      </c>
      <c r="P1181" s="10">
        <f>I1181/60/60/24+DATE(1970,1,1)</f>
        <v>42305.720219907409</v>
      </c>
      <c r="Q1181" s="10">
        <f>J1181/60/60/24+DATE(1970,1,1)</f>
        <v>42275.720219907409</v>
      </c>
      <c r="R1181">
        <f>YEAR(Q1181)</f>
        <v>2015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8310</v>
      </c>
      <c r="O1182" t="s">
        <v>8311</v>
      </c>
      <c r="P1182" s="10">
        <f>I1182/60/60/24+DATE(1970,1,1)</f>
        <v>41818.806875000002</v>
      </c>
      <c r="Q1182" s="10">
        <f>J1182/60/60/24+DATE(1970,1,1)</f>
        <v>41781.806875000002</v>
      </c>
      <c r="R1182">
        <f>YEAR(Q1182)</f>
        <v>2014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8310</v>
      </c>
      <c r="O1183" t="s">
        <v>8311</v>
      </c>
      <c r="P1183" s="10">
        <f>I1183/60/60/24+DATE(1970,1,1)</f>
        <v>42064.339363425926</v>
      </c>
      <c r="Q1183" s="10">
        <f>J1183/60/60/24+DATE(1970,1,1)</f>
        <v>42034.339363425926</v>
      </c>
      <c r="R1183">
        <f>YEAR(Q1183)</f>
        <v>2015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8310</v>
      </c>
      <c r="O1184" t="s">
        <v>8311</v>
      </c>
      <c r="P1184" s="10">
        <f>I1184/60/60/24+DATE(1970,1,1)</f>
        <v>42747.695833333331</v>
      </c>
      <c r="Q1184" s="10">
        <f>J1184/60/60/24+DATE(1970,1,1)</f>
        <v>42728.827407407407</v>
      </c>
      <c r="R1184">
        <f>YEAR(Q1184)</f>
        <v>2016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8310</v>
      </c>
      <c r="O1185" t="s">
        <v>8311</v>
      </c>
      <c r="P1185" s="10">
        <f>I1185/60/60/24+DATE(1970,1,1)</f>
        <v>42676.165972222225</v>
      </c>
      <c r="Q1185" s="10">
        <f>J1185/60/60/24+DATE(1970,1,1)</f>
        <v>42656.86137731481</v>
      </c>
      <c r="R1185">
        <f>YEAR(Q1185)</f>
        <v>2016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8312</v>
      </c>
      <c r="O1186" t="s">
        <v>8313</v>
      </c>
      <c r="P1186" s="10">
        <f>I1186/60/60/24+DATE(1970,1,1)</f>
        <v>42772.599664351852</v>
      </c>
      <c r="Q1186" s="10">
        <f>J1186/60/60/24+DATE(1970,1,1)</f>
        <v>42741.599664351852</v>
      </c>
      <c r="R1186">
        <f>YEAR(Q1186)</f>
        <v>2017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8312</v>
      </c>
      <c r="O1187" t="s">
        <v>8313</v>
      </c>
      <c r="P1187" s="10">
        <f>I1187/60/60/24+DATE(1970,1,1)</f>
        <v>42163.166666666672</v>
      </c>
      <c r="Q1187" s="10">
        <f>J1187/60/60/24+DATE(1970,1,1)</f>
        <v>42130.865150462967</v>
      </c>
      <c r="R1187">
        <f>YEAR(Q1187)</f>
        <v>2015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8312</v>
      </c>
      <c r="O1188" t="s">
        <v>8313</v>
      </c>
      <c r="P1188" s="10">
        <f>I1188/60/60/24+DATE(1970,1,1)</f>
        <v>42156.945833333331</v>
      </c>
      <c r="Q1188" s="10">
        <f>J1188/60/60/24+DATE(1970,1,1)</f>
        <v>42123.86336805555</v>
      </c>
      <c r="R1188">
        <f>YEAR(Q1188)</f>
        <v>2015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8312</v>
      </c>
      <c r="O1189" t="s">
        <v>8313</v>
      </c>
      <c r="P1189" s="10">
        <f>I1189/60/60/24+DATE(1970,1,1)</f>
        <v>42141.75</v>
      </c>
      <c r="Q1189" s="10">
        <f>J1189/60/60/24+DATE(1970,1,1)</f>
        <v>42109.894942129627</v>
      </c>
      <c r="R1189">
        <f>YEAR(Q1189)</f>
        <v>2015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8312</v>
      </c>
      <c r="O1190" t="s">
        <v>8313</v>
      </c>
      <c r="P1190" s="10">
        <f>I1190/60/60/24+DATE(1970,1,1)</f>
        <v>42732.700694444444</v>
      </c>
      <c r="Q1190" s="10">
        <f>J1190/60/60/24+DATE(1970,1,1)</f>
        <v>42711.700694444444</v>
      </c>
      <c r="R1190">
        <f>YEAR(Q1190)</f>
        <v>2016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8312</v>
      </c>
      <c r="O1191" t="s">
        <v>8313</v>
      </c>
      <c r="P1191" s="10">
        <f>I1191/60/60/24+DATE(1970,1,1)</f>
        <v>42550.979108796295</v>
      </c>
      <c r="Q1191" s="10">
        <f>J1191/60/60/24+DATE(1970,1,1)</f>
        <v>42529.979108796295</v>
      </c>
      <c r="R1191">
        <f>YEAR(Q1191)</f>
        <v>2016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8312</v>
      </c>
      <c r="O1192" t="s">
        <v>8313</v>
      </c>
      <c r="P1192" s="10">
        <f>I1192/60/60/24+DATE(1970,1,1)</f>
        <v>41882.665798611109</v>
      </c>
      <c r="Q1192" s="10">
        <f>J1192/60/60/24+DATE(1970,1,1)</f>
        <v>41852.665798611109</v>
      </c>
      <c r="R1192">
        <f>YEAR(Q1192)</f>
        <v>2014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8312</v>
      </c>
      <c r="O1193" t="s">
        <v>8313</v>
      </c>
      <c r="P1193" s="10">
        <f>I1193/60/60/24+DATE(1970,1,1)</f>
        <v>42449.562037037031</v>
      </c>
      <c r="Q1193" s="10">
        <f>J1193/60/60/24+DATE(1970,1,1)</f>
        <v>42419.603703703702</v>
      </c>
      <c r="R1193">
        <f>YEAR(Q1193)</f>
        <v>2016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8312</v>
      </c>
      <c r="O1194" t="s">
        <v>8313</v>
      </c>
      <c r="P1194" s="10">
        <f>I1194/60/60/24+DATE(1970,1,1)</f>
        <v>42777.506689814814</v>
      </c>
      <c r="Q1194" s="10">
        <f>J1194/60/60/24+DATE(1970,1,1)</f>
        <v>42747.506689814814</v>
      </c>
      <c r="R1194">
        <f>YEAR(Q1194)</f>
        <v>2017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8312</v>
      </c>
      <c r="O1195" t="s">
        <v>8313</v>
      </c>
      <c r="P1195" s="10">
        <f>I1195/60/60/24+DATE(1970,1,1)</f>
        <v>42469.734409722223</v>
      </c>
      <c r="Q1195" s="10">
        <f>J1195/60/60/24+DATE(1970,1,1)</f>
        <v>42409.776076388895</v>
      </c>
      <c r="R1195">
        <f>YEAR(Q1195)</f>
        <v>2016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8312</v>
      </c>
      <c r="O1196" t="s">
        <v>8313</v>
      </c>
      <c r="P1196" s="10">
        <f>I1196/60/60/24+DATE(1970,1,1)</f>
        <v>42102.488182870366</v>
      </c>
      <c r="Q1196" s="10">
        <f>J1196/60/60/24+DATE(1970,1,1)</f>
        <v>42072.488182870366</v>
      </c>
      <c r="R1196">
        <f>YEAR(Q1196)</f>
        <v>2015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8312</v>
      </c>
      <c r="O1197" t="s">
        <v>8313</v>
      </c>
      <c r="P1197" s="10">
        <f>I1197/60/60/24+DATE(1970,1,1)</f>
        <v>42358.375</v>
      </c>
      <c r="Q1197" s="10">
        <f>J1197/60/60/24+DATE(1970,1,1)</f>
        <v>42298.34783564815</v>
      </c>
      <c r="R1197">
        <f>YEAR(Q1197)</f>
        <v>2015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8312</v>
      </c>
      <c r="O1198" t="s">
        <v>8313</v>
      </c>
      <c r="P1198" s="10">
        <f>I1198/60/60/24+DATE(1970,1,1)</f>
        <v>42356.818738425922</v>
      </c>
      <c r="Q1198" s="10">
        <f>J1198/60/60/24+DATE(1970,1,1)</f>
        <v>42326.818738425922</v>
      </c>
      <c r="R1198">
        <f>YEAR(Q1198)</f>
        <v>2015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8312</v>
      </c>
      <c r="O1199" t="s">
        <v>8313</v>
      </c>
      <c r="P1199" s="10">
        <f>I1199/60/60/24+DATE(1970,1,1)</f>
        <v>42534.249305555553</v>
      </c>
      <c r="Q1199" s="10">
        <f>J1199/60/60/24+DATE(1970,1,1)</f>
        <v>42503.66474537037</v>
      </c>
      <c r="R1199">
        <f>YEAR(Q1199)</f>
        <v>2016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8312</v>
      </c>
      <c r="O1200" t="s">
        <v>8313</v>
      </c>
      <c r="P1200" s="10">
        <f>I1200/60/60/24+DATE(1970,1,1)</f>
        <v>42369.125</v>
      </c>
      <c r="Q1200" s="10">
        <f>J1200/60/60/24+DATE(1970,1,1)</f>
        <v>42333.619050925925</v>
      </c>
      <c r="R1200">
        <f>YEAR(Q1200)</f>
        <v>2015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8312</v>
      </c>
      <c r="O1201" t="s">
        <v>8313</v>
      </c>
      <c r="P1201" s="10">
        <f>I1201/60/60/24+DATE(1970,1,1)</f>
        <v>42193.770833333328</v>
      </c>
      <c r="Q1201" s="10">
        <f>J1201/60/60/24+DATE(1970,1,1)</f>
        <v>42161.770833333328</v>
      </c>
      <c r="R1201">
        <f>YEAR(Q1201)</f>
        <v>2015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8312</v>
      </c>
      <c r="O1202" t="s">
        <v>8313</v>
      </c>
      <c r="P1202" s="10">
        <f>I1202/60/60/24+DATE(1970,1,1)</f>
        <v>42110.477500000001</v>
      </c>
      <c r="Q1202" s="10">
        <f>J1202/60/60/24+DATE(1970,1,1)</f>
        <v>42089.477500000001</v>
      </c>
      <c r="R1202">
        <f>YEAR(Q1202)</f>
        <v>2015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8312</v>
      </c>
      <c r="O1203" t="s">
        <v>8313</v>
      </c>
      <c r="P1203" s="10">
        <f>I1203/60/60/24+DATE(1970,1,1)</f>
        <v>42566.60701388889</v>
      </c>
      <c r="Q1203" s="10">
        <f>J1203/60/60/24+DATE(1970,1,1)</f>
        <v>42536.60701388889</v>
      </c>
      <c r="R1203">
        <f>YEAR(Q1203)</f>
        <v>2016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8312</v>
      </c>
      <c r="O1204" t="s">
        <v>8313</v>
      </c>
      <c r="P1204" s="10">
        <f>I1204/60/60/24+DATE(1970,1,1)</f>
        <v>42182.288819444439</v>
      </c>
      <c r="Q1204" s="10">
        <f>J1204/60/60/24+DATE(1970,1,1)</f>
        <v>42152.288819444439</v>
      </c>
      <c r="R1204">
        <f>YEAR(Q1204)</f>
        <v>2015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8312</v>
      </c>
      <c r="O1205" t="s">
        <v>8313</v>
      </c>
      <c r="P1205" s="10">
        <f>I1205/60/60/24+DATE(1970,1,1)</f>
        <v>42155.614895833336</v>
      </c>
      <c r="Q1205" s="10">
        <f>J1205/60/60/24+DATE(1970,1,1)</f>
        <v>42125.614895833336</v>
      </c>
      <c r="R1205">
        <f>YEAR(Q1205)</f>
        <v>2015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8312</v>
      </c>
      <c r="O1206" t="s">
        <v>8313</v>
      </c>
      <c r="P1206" s="10">
        <f>I1206/60/60/24+DATE(1970,1,1)</f>
        <v>42342.208333333328</v>
      </c>
      <c r="Q1206" s="10">
        <f>J1206/60/60/24+DATE(1970,1,1)</f>
        <v>42297.748067129629</v>
      </c>
      <c r="R1206">
        <f>YEAR(Q1206)</f>
        <v>2015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8312</v>
      </c>
      <c r="O1207" t="s">
        <v>8313</v>
      </c>
      <c r="P1207" s="10">
        <f>I1207/60/60/24+DATE(1970,1,1)</f>
        <v>42168.506377314814</v>
      </c>
      <c r="Q1207" s="10">
        <f>J1207/60/60/24+DATE(1970,1,1)</f>
        <v>42138.506377314814</v>
      </c>
      <c r="R1207">
        <f>YEAR(Q1207)</f>
        <v>2015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8312</v>
      </c>
      <c r="O1208" t="s">
        <v>8313</v>
      </c>
      <c r="P1208" s="10">
        <f>I1208/60/60/24+DATE(1970,1,1)</f>
        <v>42805.561805555553</v>
      </c>
      <c r="Q1208" s="10">
        <f>J1208/60/60/24+DATE(1970,1,1)</f>
        <v>42772.776076388895</v>
      </c>
      <c r="R1208">
        <f>YEAR(Q1208)</f>
        <v>2017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8312</v>
      </c>
      <c r="O1209" t="s">
        <v>8313</v>
      </c>
      <c r="P1209" s="10">
        <f>I1209/60/60/24+DATE(1970,1,1)</f>
        <v>42460.416666666672</v>
      </c>
      <c r="Q1209" s="10">
        <f>J1209/60/60/24+DATE(1970,1,1)</f>
        <v>42430.430243055554</v>
      </c>
      <c r="R1209">
        <f>YEAR(Q1209)</f>
        <v>2016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8312</v>
      </c>
      <c r="O1210" t="s">
        <v>8313</v>
      </c>
      <c r="P1210" s="10">
        <f>I1210/60/60/24+DATE(1970,1,1)</f>
        <v>42453.667407407411</v>
      </c>
      <c r="Q1210" s="10">
        <f>J1210/60/60/24+DATE(1970,1,1)</f>
        <v>42423.709074074075</v>
      </c>
      <c r="R1210">
        <f>YEAR(Q1210)</f>
        <v>2016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8312</v>
      </c>
      <c r="O1211" t="s">
        <v>8313</v>
      </c>
      <c r="P1211" s="10">
        <f>I1211/60/60/24+DATE(1970,1,1)</f>
        <v>42791.846122685187</v>
      </c>
      <c r="Q1211" s="10">
        <f>J1211/60/60/24+DATE(1970,1,1)</f>
        <v>42761.846122685187</v>
      </c>
      <c r="R1211">
        <f>YEAR(Q1211)</f>
        <v>2017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8312</v>
      </c>
      <c r="O1212" t="s">
        <v>8313</v>
      </c>
      <c r="P1212" s="10">
        <f>I1212/60/60/24+DATE(1970,1,1)</f>
        <v>42155.875</v>
      </c>
      <c r="Q1212" s="10">
        <f>J1212/60/60/24+DATE(1970,1,1)</f>
        <v>42132.941805555558</v>
      </c>
      <c r="R1212">
        <f>YEAR(Q1212)</f>
        <v>2015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8312</v>
      </c>
      <c r="O1213" t="s">
        <v>8313</v>
      </c>
      <c r="P1213" s="10">
        <f>I1213/60/60/24+DATE(1970,1,1)</f>
        <v>42530.866446759261</v>
      </c>
      <c r="Q1213" s="10">
        <f>J1213/60/60/24+DATE(1970,1,1)</f>
        <v>42515.866446759261</v>
      </c>
      <c r="R1213">
        <f>YEAR(Q1213)</f>
        <v>2016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8312</v>
      </c>
      <c r="O1214" t="s">
        <v>8313</v>
      </c>
      <c r="P1214" s="10">
        <f>I1214/60/60/24+DATE(1970,1,1)</f>
        <v>42335.041666666672</v>
      </c>
      <c r="Q1214" s="10">
        <f>J1214/60/60/24+DATE(1970,1,1)</f>
        <v>42318.950173611112</v>
      </c>
      <c r="R1214">
        <f>YEAR(Q1214)</f>
        <v>2015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8312</v>
      </c>
      <c r="O1215" t="s">
        <v>8313</v>
      </c>
      <c r="P1215" s="10">
        <f>I1215/60/60/24+DATE(1970,1,1)</f>
        <v>42766.755787037036</v>
      </c>
      <c r="Q1215" s="10">
        <f>J1215/60/60/24+DATE(1970,1,1)</f>
        <v>42731.755787037036</v>
      </c>
      <c r="R1215">
        <f>YEAR(Q1215)</f>
        <v>2016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8312</v>
      </c>
      <c r="O1216" t="s">
        <v>8313</v>
      </c>
      <c r="P1216" s="10">
        <f>I1216/60/60/24+DATE(1970,1,1)</f>
        <v>42164.840335648143</v>
      </c>
      <c r="Q1216" s="10">
        <f>J1216/60/60/24+DATE(1970,1,1)</f>
        <v>42104.840335648143</v>
      </c>
      <c r="R1216">
        <f>YEAR(Q1216)</f>
        <v>2015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8312</v>
      </c>
      <c r="O1217" t="s">
        <v>8313</v>
      </c>
      <c r="P1217" s="10">
        <f>I1217/60/60/24+DATE(1970,1,1)</f>
        <v>41789.923101851848</v>
      </c>
      <c r="Q1217" s="10">
        <f>J1217/60/60/24+DATE(1970,1,1)</f>
        <v>41759.923101851848</v>
      </c>
      <c r="R1217">
        <f>YEAR(Q1217)</f>
        <v>2014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8312</v>
      </c>
      <c r="O1218" t="s">
        <v>8313</v>
      </c>
      <c r="P1218" s="10">
        <f>I1218/60/60/24+DATE(1970,1,1)</f>
        <v>42279.960416666669</v>
      </c>
      <c r="Q1218" s="10">
        <f>J1218/60/60/24+DATE(1970,1,1)</f>
        <v>42247.616400462968</v>
      </c>
      <c r="R1218">
        <f>YEAR(Q1218)</f>
        <v>2015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8312</v>
      </c>
      <c r="O1219" t="s">
        <v>8313</v>
      </c>
      <c r="P1219" s="10">
        <f>I1219/60/60/24+DATE(1970,1,1)</f>
        <v>42565.809490740736</v>
      </c>
      <c r="Q1219" s="10">
        <f>J1219/60/60/24+DATE(1970,1,1)</f>
        <v>42535.809490740736</v>
      </c>
      <c r="R1219">
        <f>YEAR(Q1219)</f>
        <v>2016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8312</v>
      </c>
      <c r="O1220" t="s">
        <v>8313</v>
      </c>
      <c r="P1220" s="10">
        <f>I1220/60/60/24+DATE(1970,1,1)</f>
        <v>42309.125</v>
      </c>
      <c r="Q1220" s="10">
        <f>J1220/60/60/24+DATE(1970,1,1)</f>
        <v>42278.662037037036</v>
      </c>
      <c r="R1220">
        <f>YEAR(Q1220)</f>
        <v>2015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8312</v>
      </c>
      <c r="O1221" t="s">
        <v>8313</v>
      </c>
      <c r="P1221" s="10">
        <f>I1221/60/60/24+DATE(1970,1,1)</f>
        <v>42663.461956018517</v>
      </c>
      <c r="Q1221" s="10">
        <f>J1221/60/60/24+DATE(1970,1,1)</f>
        <v>42633.461956018517</v>
      </c>
      <c r="R1221">
        <f>YEAR(Q1221)</f>
        <v>2016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8312</v>
      </c>
      <c r="O1222" t="s">
        <v>8313</v>
      </c>
      <c r="P1222" s="10">
        <f>I1222/60/60/24+DATE(1970,1,1)</f>
        <v>42241.628611111111</v>
      </c>
      <c r="Q1222" s="10">
        <f>J1222/60/60/24+DATE(1970,1,1)</f>
        <v>42211.628611111111</v>
      </c>
      <c r="R1222">
        <f>YEAR(Q1222)</f>
        <v>2015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8312</v>
      </c>
      <c r="O1223" t="s">
        <v>8313</v>
      </c>
      <c r="P1223" s="10">
        <f>I1223/60/60/24+DATE(1970,1,1)</f>
        <v>42708</v>
      </c>
      <c r="Q1223" s="10">
        <f>J1223/60/60/24+DATE(1970,1,1)</f>
        <v>42680.47555555556</v>
      </c>
      <c r="R1223">
        <f>YEAR(Q1223)</f>
        <v>2016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8312</v>
      </c>
      <c r="O1224" t="s">
        <v>8313</v>
      </c>
      <c r="P1224" s="10">
        <f>I1224/60/60/24+DATE(1970,1,1)</f>
        <v>42461.166666666672</v>
      </c>
      <c r="Q1224" s="10">
        <f>J1224/60/60/24+DATE(1970,1,1)</f>
        <v>42430.720451388886</v>
      </c>
      <c r="R1224">
        <f>YEAR(Q1224)</f>
        <v>2016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8312</v>
      </c>
      <c r="O1225" t="s">
        <v>8313</v>
      </c>
      <c r="P1225" s="10">
        <f>I1225/60/60/24+DATE(1970,1,1)</f>
        <v>42684.218854166669</v>
      </c>
      <c r="Q1225" s="10">
        <f>J1225/60/60/24+DATE(1970,1,1)</f>
        <v>42654.177187499998</v>
      </c>
      <c r="R1225">
        <f>YEAR(Q1225)</f>
        <v>2016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8299</v>
      </c>
      <c r="O1226" t="s">
        <v>8314</v>
      </c>
      <c r="P1226" s="10">
        <f>I1226/60/60/24+DATE(1970,1,1)</f>
        <v>41796.549791666665</v>
      </c>
      <c r="Q1226" s="10">
        <f>J1226/60/60/24+DATE(1970,1,1)</f>
        <v>41736.549791666665</v>
      </c>
      <c r="R1226">
        <f>YEAR(Q1226)</f>
        <v>2014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8299</v>
      </c>
      <c r="O1227" t="s">
        <v>8314</v>
      </c>
      <c r="P1227" s="10">
        <f>I1227/60/60/24+DATE(1970,1,1)</f>
        <v>41569.905995370369</v>
      </c>
      <c r="Q1227" s="10">
        <f>J1227/60/60/24+DATE(1970,1,1)</f>
        <v>41509.905995370369</v>
      </c>
      <c r="R1227">
        <f>YEAR(Q1227)</f>
        <v>2013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8299</v>
      </c>
      <c r="O1228" t="s">
        <v>8314</v>
      </c>
      <c r="P1228" s="10">
        <f>I1228/60/60/24+DATE(1970,1,1)</f>
        <v>41750.041666666664</v>
      </c>
      <c r="Q1228" s="10">
        <f>J1228/60/60/24+DATE(1970,1,1)</f>
        <v>41715.874780092592</v>
      </c>
      <c r="R1228">
        <f>YEAR(Q1228)</f>
        <v>2014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8299</v>
      </c>
      <c r="O1229" t="s">
        <v>8314</v>
      </c>
      <c r="P1229" s="10">
        <f>I1229/60/60/24+DATE(1970,1,1)</f>
        <v>41858.291666666664</v>
      </c>
      <c r="Q1229" s="10">
        <f>J1229/60/60/24+DATE(1970,1,1)</f>
        <v>41827.919166666667</v>
      </c>
      <c r="R1229">
        <f>YEAR(Q1229)</f>
        <v>2014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8299</v>
      </c>
      <c r="O1230" t="s">
        <v>8314</v>
      </c>
      <c r="P1230" s="10">
        <f>I1230/60/60/24+DATE(1970,1,1)</f>
        <v>40814.729259259257</v>
      </c>
      <c r="Q1230" s="10">
        <f>J1230/60/60/24+DATE(1970,1,1)</f>
        <v>40754.729259259257</v>
      </c>
      <c r="R1230">
        <f>YEAR(Q1230)</f>
        <v>2011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8299</v>
      </c>
      <c r="O1231" t="s">
        <v>8314</v>
      </c>
      <c r="P1231" s="10">
        <f>I1231/60/60/24+DATE(1970,1,1)</f>
        <v>41015.666666666664</v>
      </c>
      <c r="Q1231" s="10">
        <f>J1231/60/60/24+DATE(1970,1,1)</f>
        <v>40985.459803240738</v>
      </c>
      <c r="R1231">
        <f>YEAR(Q1231)</f>
        <v>2012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8299</v>
      </c>
      <c r="O1232" t="s">
        <v>8314</v>
      </c>
      <c r="P1232" s="10">
        <f>I1232/60/60/24+DATE(1970,1,1)</f>
        <v>40598.972569444442</v>
      </c>
      <c r="Q1232" s="10">
        <f>J1232/60/60/24+DATE(1970,1,1)</f>
        <v>40568.972569444442</v>
      </c>
      <c r="R1232">
        <f>YEAR(Q1232)</f>
        <v>2011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8299</v>
      </c>
      <c r="O1233" t="s">
        <v>8314</v>
      </c>
      <c r="P1233" s="10">
        <f>I1233/60/60/24+DATE(1970,1,1)</f>
        <v>42244.041666666672</v>
      </c>
      <c r="Q1233" s="10">
        <f>J1233/60/60/24+DATE(1970,1,1)</f>
        <v>42193.941759259258</v>
      </c>
      <c r="R1233">
        <f>YEAR(Q1233)</f>
        <v>2015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8299</v>
      </c>
      <c r="O1234" t="s">
        <v>8314</v>
      </c>
      <c r="P1234" s="10">
        <f>I1234/60/60/24+DATE(1970,1,1)</f>
        <v>41553.848032407412</v>
      </c>
      <c r="Q1234" s="10">
        <f>J1234/60/60/24+DATE(1970,1,1)</f>
        <v>41506.848032407412</v>
      </c>
      <c r="R1234">
        <f>YEAR(Q1234)</f>
        <v>2013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8299</v>
      </c>
      <c r="O1235" t="s">
        <v>8314</v>
      </c>
      <c r="P1235" s="10">
        <f>I1235/60/60/24+DATE(1970,1,1)</f>
        <v>40960.948773148149</v>
      </c>
      <c r="Q1235" s="10">
        <f>J1235/60/60/24+DATE(1970,1,1)</f>
        <v>40939.948773148149</v>
      </c>
      <c r="R1235">
        <f>YEAR(Q1235)</f>
        <v>2012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8299</v>
      </c>
      <c r="O1236" t="s">
        <v>8314</v>
      </c>
      <c r="P1236" s="10">
        <f>I1236/60/60/24+DATE(1970,1,1)</f>
        <v>42037.788680555561</v>
      </c>
      <c r="Q1236" s="10">
        <f>J1236/60/60/24+DATE(1970,1,1)</f>
        <v>42007.788680555561</v>
      </c>
      <c r="R1236">
        <f>YEAR(Q1236)</f>
        <v>2015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8299</v>
      </c>
      <c r="O1237" t="s">
        <v>8314</v>
      </c>
      <c r="P1237" s="10">
        <f>I1237/60/60/24+DATE(1970,1,1)</f>
        <v>41623.135405092595</v>
      </c>
      <c r="Q1237" s="10">
        <f>J1237/60/60/24+DATE(1970,1,1)</f>
        <v>41583.135405092595</v>
      </c>
      <c r="R1237">
        <f>YEAR(Q1237)</f>
        <v>2013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8299</v>
      </c>
      <c r="O1238" t="s">
        <v>8314</v>
      </c>
      <c r="P1238" s="10">
        <f>I1238/60/60/24+DATE(1970,1,1)</f>
        <v>41118.666666666664</v>
      </c>
      <c r="Q1238" s="10">
        <f>J1238/60/60/24+DATE(1970,1,1)</f>
        <v>41110.680138888885</v>
      </c>
      <c r="R1238">
        <f>YEAR(Q1238)</f>
        <v>2012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8299</v>
      </c>
      <c r="O1239" t="s">
        <v>8314</v>
      </c>
      <c r="P1239" s="10">
        <f>I1239/60/60/24+DATE(1970,1,1)</f>
        <v>41145.283159722225</v>
      </c>
      <c r="Q1239" s="10">
        <f>J1239/60/60/24+DATE(1970,1,1)</f>
        <v>41125.283159722225</v>
      </c>
      <c r="R1239">
        <f>YEAR(Q1239)</f>
        <v>2012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8299</v>
      </c>
      <c r="O1240" t="s">
        <v>8314</v>
      </c>
      <c r="P1240" s="10">
        <f>I1240/60/60/24+DATE(1970,1,1)</f>
        <v>40761.61037037037</v>
      </c>
      <c r="Q1240" s="10">
        <f>J1240/60/60/24+DATE(1970,1,1)</f>
        <v>40731.61037037037</v>
      </c>
      <c r="R1240">
        <f>YEAR(Q1240)</f>
        <v>2011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8299</v>
      </c>
      <c r="O1241" t="s">
        <v>8314</v>
      </c>
      <c r="P1241" s="10">
        <f>I1241/60/60/24+DATE(1970,1,1)</f>
        <v>40913.962581018517</v>
      </c>
      <c r="Q1241" s="10">
        <f>J1241/60/60/24+DATE(1970,1,1)</f>
        <v>40883.962581018517</v>
      </c>
      <c r="R1241">
        <f>YEAR(Q1241)</f>
        <v>2011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8299</v>
      </c>
      <c r="O1242" t="s">
        <v>8314</v>
      </c>
      <c r="P1242" s="10">
        <f>I1242/60/60/24+DATE(1970,1,1)</f>
        <v>41467.910416666666</v>
      </c>
      <c r="Q1242" s="10">
        <f>J1242/60/60/24+DATE(1970,1,1)</f>
        <v>41409.040011574078</v>
      </c>
      <c r="R1242">
        <f>YEAR(Q1242)</f>
        <v>2013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8299</v>
      </c>
      <c r="O1243" t="s">
        <v>8314</v>
      </c>
      <c r="P1243" s="10">
        <f>I1243/60/60/24+DATE(1970,1,1)</f>
        <v>41946.249305555553</v>
      </c>
      <c r="Q1243" s="10">
        <f>J1243/60/60/24+DATE(1970,1,1)</f>
        <v>41923.837731481479</v>
      </c>
      <c r="R1243">
        <f>YEAR(Q1243)</f>
        <v>2014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8299</v>
      </c>
      <c r="O1244" t="s">
        <v>8314</v>
      </c>
      <c r="P1244" s="10">
        <f>I1244/60/60/24+DATE(1970,1,1)</f>
        <v>40797.554166666669</v>
      </c>
      <c r="Q1244" s="10">
        <f>J1244/60/60/24+DATE(1970,1,1)</f>
        <v>40782.165532407409</v>
      </c>
      <c r="R1244">
        <f>YEAR(Q1244)</f>
        <v>2011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8299</v>
      </c>
      <c r="O1245" t="s">
        <v>8314</v>
      </c>
      <c r="P1245" s="10">
        <f>I1245/60/60/24+DATE(1970,1,1)</f>
        <v>40732.875</v>
      </c>
      <c r="Q1245" s="10">
        <f>J1245/60/60/24+DATE(1970,1,1)</f>
        <v>40671.879293981481</v>
      </c>
      <c r="R1245">
        <f>YEAR(Q1245)</f>
        <v>2011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8299</v>
      </c>
      <c r="O1246" t="s">
        <v>8300</v>
      </c>
      <c r="P1246" s="10">
        <f>I1246/60/60/24+DATE(1970,1,1)</f>
        <v>41386.875</v>
      </c>
      <c r="Q1246" s="10">
        <f>J1246/60/60/24+DATE(1970,1,1)</f>
        <v>41355.825497685182</v>
      </c>
      <c r="R1246">
        <f>YEAR(Q1246)</f>
        <v>2013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8299</v>
      </c>
      <c r="O1247" t="s">
        <v>8300</v>
      </c>
      <c r="P1247" s="10">
        <f>I1247/60/60/24+DATE(1970,1,1)</f>
        <v>41804.599930555552</v>
      </c>
      <c r="Q1247" s="10">
        <f>J1247/60/60/24+DATE(1970,1,1)</f>
        <v>41774.599930555552</v>
      </c>
      <c r="R1247">
        <f>YEAR(Q1247)</f>
        <v>2014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8299</v>
      </c>
      <c r="O1248" t="s">
        <v>8300</v>
      </c>
      <c r="P1248" s="10">
        <f>I1248/60/60/24+DATE(1970,1,1)</f>
        <v>40883.085057870368</v>
      </c>
      <c r="Q1248" s="10">
        <f>J1248/60/60/24+DATE(1970,1,1)</f>
        <v>40838.043391203704</v>
      </c>
      <c r="R1248">
        <f>YEAR(Q1248)</f>
        <v>2011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8299</v>
      </c>
      <c r="O1249" t="s">
        <v>8300</v>
      </c>
      <c r="P1249" s="10">
        <f>I1249/60/60/24+DATE(1970,1,1)</f>
        <v>41400.292303240742</v>
      </c>
      <c r="Q1249" s="10">
        <f>J1249/60/60/24+DATE(1970,1,1)</f>
        <v>41370.292303240742</v>
      </c>
      <c r="R1249">
        <f>YEAR(Q1249)</f>
        <v>2013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8299</v>
      </c>
      <c r="O1250" t="s">
        <v>8300</v>
      </c>
      <c r="P1250" s="10">
        <f>I1250/60/60/24+DATE(1970,1,1)</f>
        <v>41803.290972222225</v>
      </c>
      <c r="Q1250" s="10">
        <f>J1250/60/60/24+DATE(1970,1,1)</f>
        <v>41767.656863425924</v>
      </c>
      <c r="R1250">
        <f>YEAR(Q1250)</f>
        <v>2014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8299</v>
      </c>
      <c r="O1251" t="s">
        <v>8300</v>
      </c>
      <c r="P1251" s="10">
        <f>I1251/60/60/24+DATE(1970,1,1)</f>
        <v>41097.74086805556</v>
      </c>
      <c r="Q1251" s="10">
        <f>J1251/60/60/24+DATE(1970,1,1)</f>
        <v>41067.74086805556</v>
      </c>
      <c r="R1251">
        <f>YEAR(Q1251)</f>
        <v>2012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8299</v>
      </c>
      <c r="O1252" t="s">
        <v>8300</v>
      </c>
      <c r="P1252" s="10">
        <f>I1252/60/60/24+DATE(1970,1,1)</f>
        <v>41888.64271990741</v>
      </c>
      <c r="Q1252" s="10">
        <f>J1252/60/60/24+DATE(1970,1,1)</f>
        <v>41843.64271990741</v>
      </c>
      <c r="R1252">
        <f>YEAR(Q1252)</f>
        <v>2014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8299</v>
      </c>
      <c r="O1253" t="s">
        <v>8300</v>
      </c>
      <c r="P1253" s="10">
        <f>I1253/60/60/24+DATE(1970,1,1)</f>
        <v>40811.814432870371</v>
      </c>
      <c r="Q1253" s="10">
        <f>J1253/60/60/24+DATE(1970,1,1)</f>
        <v>40751.814432870371</v>
      </c>
      <c r="R1253">
        <f>YEAR(Q1253)</f>
        <v>2011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8299</v>
      </c>
      <c r="O1254" t="s">
        <v>8300</v>
      </c>
      <c r="P1254" s="10">
        <f>I1254/60/60/24+DATE(1970,1,1)</f>
        <v>41571.988067129627</v>
      </c>
      <c r="Q1254" s="10">
        <f>J1254/60/60/24+DATE(1970,1,1)</f>
        <v>41543.988067129627</v>
      </c>
      <c r="R1254">
        <f>YEAR(Q1254)</f>
        <v>2013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8299</v>
      </c>
      <c r="O1255" t="s">
        <v>8300</v>
      </c>
      <c r="P1255" s="10">
        <f>I1255/60/60/24+DATE(1970,1,1)</f>
        <v>41885.783645833333</v>
      </c>
      <c r="Q1255" s="10">
        <f>J1255/60/60/24+DATE(1970,1,1)</f>
        <v>41855.783645833333</v>
      </c>
      <c r="R1255">
        <f>YEAR(Q1255)</f>
        <v>2014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8299</v>
      </c>
      <c r="O1256" t="s">
        <v>8300</v>
      </c>
      <c r="P1256" s="10">
        <f>I1256/60/60/24+DATE(1970,1,1)</f>
        <v>40544.207638888889</v>
      </c>
      <c r="Q1256" s="10">
        <f>J1256/60/60/24+DATE(1970,1,1)</f>
        <v>40487.621365740742</v>
      </c>
      <c r="R1256">
        <f>YEAR(Q1256)</f>
        <v>2010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8299</v>
      </c>
      <c r="O1257" t="s">
        <v>8300</v>
      </c>
      <c r="P1257" s="10">
        <f>I1257/60/60/24+DATE(1970,1,1)</f>
        <v>41609.887175925927</v>
      </c>
      <c r="Q1257" s="10">
        <f>J1257/60/60/24+DATE(1970,1,1)</f>
        <v>41579.845509259263</v>
      </c>
      <c r="R1257">
        <f>YEAR(Q1257)</f>
        <v>2013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8299</v>
      </c>
      <c r="O1258" t="s">
        <v>8300</v>
      </c>
      <c r="P1258" s="10">
        <f>I1258/60/60/24+DATE(1970,1,1)</f>
        <v>40951.919340277782</v>
      </c>
      <c r="Q1258" s="10">
        <f>J1258/60/60/24+DATE(1970,1,1)</f>
        <v>40921.919340277782</v>
      </c>
      <c r="R1258">
        <f>YEAR(Q1258)</f>
        <v>2012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8299</v>
      </c>
      <c r="O1259" t="s">
        <v>8300</v>
      </c>
      <c r="P1259" s="10">
        <f>I1259/60/60/24+DATE(1970,1,1)</f>
        <v>40636.043865740743</v>
      </c>
      <c r="Q1259" s="10">
        <f>J1259/60/60/24+DATE(1970,1,1)</f>
        <v>40587.085532407407</v>
      </c>
      <c r="R1259">
        <f>YEAR(Q1259)</f>
        <v>2011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8299</v>
      </c>
      <c r="O1260" t="s">
        <v>8300</v>
      </c>
      <c r="P1260" s="10">
        <f>I1260/60/60/24+DATE(1970,1,1)</f>
        <v>41517.611250000002</v>
      </c>
      <c r="Q1260" s="10">
        <f>J1260/60/60/24+DATE(1970,1,1)</f>
        <v>41487.611250000002</v>
      </c>
      <c r="R1260">
        <f>YEAR(Q1260)</f>
        <v>2013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8299</v>
      </c>
      <c r="O1261" t="s">
        <v>8300</v>
      </c>
      <c r="P1261" s="10">
        <f>I1261/60/60/24+DATE(1970,1,1)</f>
        <v>41799.165972222225</v>
      </c>
      <c r="Q1261" s="10">
        <f>J1261/60/60/24+DATE(1970,1,1)</f>
        <v>41766.970648148148</v>
      </c>
      <c r="R1261">
        <f>YEAR(Q1261)</f>
        <v>2014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8299</v>
      </c>
      <c r="O1262" t="s">
        <v>8300</v>
      </c>
      <c r="P1262" s="10">
        <f>I1262/60/60/24+DATE(1970,1,1)</f>
        <v>41696.842824074076</v>
      </c>
      <c r="Q1262" s="10">
        <f>J1262/60/60/24+DATE(1970,1,1)</f>
        <v>41666.842824074076</v>
      </c>
      <c r="R1262">
        <f>YEAR(Q1262)</f>
        <v>2014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8299</v>
      </c>
      <c r="O1263" t="s">
        <v>8300</v>
      </c>
      <c r="P1263" s="10">
        <f>I1263/60/60/24+DATE(1970,1,1)</f>
        <v>41668.342905092592</v>
      </c>
      <c r="Q1263" s="10">
        <f>J1263/60/60/24+DATE(1970,1,1)</f>
        <v>41638.342905092592</v>
      </c>
      <c r="R1263">
        <f>YEAR(Q1263)</f>
        <v>2013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8299</v>
      </c>
      <c r="O1264" t="s">
        <v>8300</v>
      </c>
      <c r="P1264" s="10">
        <f>I1264/60/60/24+DATE(1970,1,1)</f>
        <v>41686.762638888889</v>
      </c>
      <c r="Q1264" s="10">
        <f>J1264/60/60/24+DATE(1970,1,1)</f>
        <v>41656.762638888889</v>
      </c>
      <c r="R1264">
        <f>YEAR(Q1264)</f>
        <v>2014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8299</v>
      </c>
      <c r="O1265" t="s">
        <v>8300</v>
      </c>
      <c r="P1265" s="10">
        <f>I1265/60/60/24+DATE(1970,1,1)</f>
        <v>41727.041666666664</v>
      </c>
      <c r="Q1265" s="10">
        <f>J1265/60/60/24+DATE(1970,1,1)</f>
        <v>41692.084143518521</v>
      </c>
      <c r="R1265">
        <f>YEAR(Q1265)</f>
        <v>2014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8299</v>
      </c>
      <c r="O1266" t="s">
        <v>8300</v>
      </c>
      <c r="P1266" s="10">
        <f>I1266/60/60/24+DATE(1970,1,1)</f>
        <v>41576.662997685184</v>
      </c>
      <c r="Q1266" s="10">
        <f>J1266/60/60/24+DATE(1970,1,1)</f>
        <v>41547.662997685184</v>
      </c>
      <c r="R1266">
        <f>YEAR(Q1266)</f>
        <v>2013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8299</v>
      </c>
      <c r="O1267" t="s">
        <v>8300</v>
      </c>
      <c r="P1267" s="10">
        <f>I1267/60/60/24+DATE(1970,1,1)</f>
        <v>40512.655266203699</v>
      </c>
      <c r="Q1267" s="10">
        <f>J1267/60/60/24+DATE(1970,1,1)</f>
        <v>40465.655266203699</v>
      </c>
      <c r="R1267">
        <f>YEAR(Q1267)</f>
        <v>2010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8299</v>
      </c>
      <c r="O1268" t="s">
        <v>8300</v>
      </c>
      <c r="P1268" s="10">
        <f>I1268/60/60/24+DATE(1970,1,1)</f>
        <v>41650.87667824074</v>
      </c>
      <c r="Q1268" s="10">
        <f>J1268/60/60/24+DATE(1970,1,1)</f>
        <v>41620.87667824074</v>
      </c>
      <c r="R1268">
        <f>YEAR(Q1268)</f>
        <v>2013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8299</v>
      </c>
      <c r="O1269" t="s">
        <v>8300</v>
      </c>
      <c r="P1269" s="10">
        <f>I1269/60/60/24+DATE(1970,1,1)</f>
        <v>41479.585162037038</v>
      </c>
      <c r="Q1269" s="10">
        <f>J1269/60/60/24+DATE(1970,1,1)</f>
        <v>41449.585162037038</v>
      </c>
      <c r="R1269">
        <f>YEAR(Q1269)</f>
        <v>2013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8299</v>
      </c>
      <c r="O1270" t="s">
        <v>8300</v>
      </c>
      <c r="P1270" s="10">
        <f>I1270/60/60/24+DATE(1970,1,1)</f>
        <v>41537.845451388886</v>
      </c>
      <c r="Q1270" s="10">
        <f>J1270/60/60/24+DATE(1970,1,1)</f>
        <v>41507.845451388886</v>
      </c>
      <c r="R1270">
        <f>YEAR(Q1270)</f>
        <v>2013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8299</v>
      </c>
      <c r="O1271" t="s">
        <v>8300</v>
      </c>
      <c r="P1271" s="10">
        <f>I1271/60/60/24+DATE(1970,1,1)</f>
        <v>42476</v>
      </c>
      <c r="Q1271" s="10">
        <f>J1271/60/60/24+DATE(1970,1,1)</f>
        <v>42445.823055555549</v>
      </c>
      <c r="R1271">
        <f>YEAR(Q1271)</f>
        <v>2016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8299</v>
      </c>
      <c r="O1272" t="s">
        <v>8300</v>
      </c>
      <c r="P1272" s="10">
        <f>I1272/60/60/24+DATE(1970,1,1)</f>
        <v>40993.815300925926</v>
      </c>
      <c r="Q1272" s="10">
        <f>J1272/60/60/24+DATE(1970,1,1)</f>
        <v>40933.856967592597</v>
      </c>
      <c r="R1272">
        <f>YEAR(Q1272)</f>
        <v>2012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8299</v>
      </c>
      <c r="O1273" t="s">
        <v>8300</v>
      </c>
      <c r="P1273" s="10">
        <f>I1273/60/60/24+DATE(1970,1,1)</f>
        <v>41591.725219907406</v>
      </c>
      <c r="Q1273" s="10">
        <f>J1273/60/60/24+DATE(1970,1,1)</f>
        <v>41561.683553240742</v>
      </c>
      <c r="R1273">
        <f>YEAR(Q1273)</f>
        <v>2013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8299</v>
      </c>
      <c r="O1274" t="s">
        <v>8300</v>
      </c>
      <c r="P1274" s="10">
        <f>I1274/60/60/24+DATE(1970,1,1)</f>
        <v>40344.166666666664</v>
      </c>
      <c r="Q1274" s="10">
        <f>J1274/60/60/24+DATE(1970,1,1)</f>
        <v>40274.745127314818</v>
      </c>
      <c r="R1274">
        <f>YEAR(Q1274)</f>
        <v>2010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8299</v>
      </c>
      <c r="O1275" t="s">
        <v>8300</v>
      </c>
      <c r="P1275" s="10">
        <f>I1275/60/60/24+DATE(1970,1,1)</f>
        <v>41882.730219907404</v>
      </c>
      <c r="Q1275" s="10">
        <f>J1275/60/60/24+DATE(1970,1,1)</f>
        <v>41852.730219907404</v>
      </c>
      <c r="R1275">
        <f>YEAR(Q1275)</f>
        <v>2014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8299</v>
      </c>
      <c r="O1276" t="s">
        <v>8300</v>
      </c>
      <c r="P1276" s="10">
        <f>I1276/60/60/24+DATE(1970,1,1)</f>
        <v>41151.690104166664</v>
      </c>
      <c r="Q1276" s="10">
        <f>J1276/60/60/24+DATE(1970,1,1)</f>
        <v>41116.690104166664</v>
      </c>
      <c r="R1276">
        <f>YEAR(Q1276)</f>
        <v>2012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8299</v>
      </c>
      <c r="O1277" t="s">
        <v>8300</v>
      </c>
      <c r="P1277" s="10">
        <f>I1277/60/60/24+DATE(1970,1,1)</f>
        <v>41493.867905092593</v>
      </c>
      <c r="Q1277" s="10">
        <f>J1277/60/60/24+DATE(1970,1,1)</f>
        <v>41458.867905092593</v>
      </c>
      <c r="R1277">
        <f>YEAR(Q1277)</f>
        <v>2013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8299</v>
      </c>
      <c r="O1278" t="s">
        <v>8300</v>
      </c>
      <c r="P1278" s="10">
        <f>I1278/60/60/24+DATE(1970,1,1)</f>
        <v>40057.166666666664</v>
      </c>
      <c r="Q1278" s="10">
        <f>J1278/60/60/24+DATE(1970,1,1)</f>
        <v>40007.704247685186</v>
      </c>
      <c r="R1278">
        <f>YEAR(Q1278)</f>
        <v>2009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8299</v>
      </c>
      <c r="O1279" t="s">
        <v>8300</v>
      </c>
      <c r="P1279" s="10">
        <f>I1279/60/60/24+DATE(1970,1,1)</f>
        <v>41156.561886574076</v>
      </c>
      <c r="Q1279" s="10">
        <f>J1279/60/60/24+DATE(1970,1,1)</f>
        <v>41121.561886574076</v>
      </c>
      <c r="R1279">
        <f>YEAR(Q1279)</f>
        <v>2012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8299</v>
      </c>
      <c r="O1280" t="s">
        <v>8300</v>
      </c>
      <c r="P1280" s="10">
        <f>I1280/60/60/24+DATE(1970,1,1)</f>
        <v>41815.083333333336</v>
      </c>
      <c r="Q1280" s="10">
        <f>J1280/60/60/24+DATE(1970,1,1)</f>
        <v>41786.555162037039</v>
      </c>
      <c r="R1280">
        <f>YEAR(Q1280)</f>
        <v>2014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8299</v>
      </c>
      <c r="O1281" t="s">
        <v>8300</v>
      </c>
      <c r="P1281" s="10">
        <f>I1281/60/60/24+DATE(1970,1,1)</f>
        <v>41722.057523148149</v>
      </c>
      <c r="Q1281" s="10">
        <f>J1281/60/60/24+DATE(1970,1,1)</f>
        <v>41682.099189814813</v>
      </c>
      <c r="R1281">
        <f>YEAR(Q1281)</f>
        <v>2014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8299</v>
      </c>
      <c r="O1282" t="s">
        <v>8300</v>
      </c>
      <c r="P1282" s="10">
        <f>I1282/60/60/24+DATE(1970,1,1)</f>
        <v>40603.757569444446</v>
      </c>
      <c r="Q1282" s="10">
        <f>J1282/60/60/24+DATE(1970,1,1)</f>
        <v>40513.757569444446</v>
      </c>
      <c r="R1282">
        <f>YEAR(Q1282)</f>
        <v>2010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8299</v>
      </c>
      <c r="O1283" t="s">
        <v>8300</v>
      </c>
      <c r="P1283" s="10">
        <f>I1283/60/60/24+DATE(1970,1,1)</f>
        <v>41483.743472222224</v>
      </c>
      <c r="Q1283" s="10">
        <f>J1283/60/60/24+DATE(1970,1,1)</f>
        <v>41463.743472222224</v>
      </c>
      <c r="R1283">
        <f>YEAR(Q1283)</f>
        <v>2013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8299</v>
      </c>
      <c r="O1284" t="s">
        <v>8300</v>
      </c>
      <c r="P1284" s="10">
        <f>I1284/60/60/24+DATE(1970,1,1)</f>
        <v>41617.207638888889</v>
      </c>
      <c r="Q1284" s="10">
        <f>J1284/60/60/24+DATE(1970,1,1)</f>
        <v>41586.475173611114</v>
      </c>
      <c r="R1284">
        <f>YEAR(Q1284)</f>
        <v>2013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8299</v>
      </c>
      <c r="O1285" t="s">
        <v>8300</v>
      </c>
      <c r="P1285" s="10">
        <f>I1285/60/60/24+DATE(1970,1,1)</f>
        <v>41344.166666666664</v>
      </c>
      <c r="Q1285" s="10">
        <f>J1285/60/60/24+DATE(1970,1,1)</f>
        <v>41320.717465277776</v>
      </c>
      <c r="R1285">
        <f>YEAR(Q1285)</f>
        <v>2013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8291</v>
      </c>
      <c r="O1286" t="s">
        <v>8292</v>
      </c>
      <c r="P1286" s="10">
        <f>I1286/60/60/24+DATE(1970,1,1)</f>
        <v>42735.707638888889</v>
      </c>
      <c r="Q1286" s="10">
        <f>J1286/60/60/24+DATE(1970,1,1)</f>
        <v>42712.23474537037</v>
      </c>
      <c r="R1286">
        <f>YEAR(Q1286)</f>
        <v>2016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8291</v>
      </c>
      <c r="O1287" t="s">
        <v>8292</v>
      </c>
      <c r="P1287" s="10">
        <f>I1287/60/60/24+DATE(1970,1,1)</f>
        <v>42175.583043981482</v>
      </c>
      <c r="Q1287" s="10">
        <f>J1287/60/60/24+DATE(1970,1,1)</f>
        <v>42160.583043981482</v>
      </c>
      <c r="R1287">
        <f>YEAR(Q1287)</f>
        <v>2015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8291</v>
      </c>
      <c r="O1288" t="s">
        <v>8292</v>
      </c>
      <c r="P1288" s="10">
        <f>I1288/60/60/24+DATE(1970,1,1)</f>
        <v>42052.583333333328</v>
      </c>
      <c r="Q1288" s="10">
        <f>J1288/60/60/24+DATE(1970,1,1)</f>
        <v>42039.384571759263</v>
      </c>
      <c r="R1288">
        <f>YEAR(Q1288)</f>
        <v>2015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8291</v>
      </c>
      <c r="O1289" t="s">
        <v>8292</v>
      </c>
      <c r="P1289" s="10">
        <f>I1289/60/60/24+DATE(1970,1,1)</f>
        <v>42167.621018518519</v>
      </c>
      <c r="Q1289" s="10">
        <f>J1289/60/60/24+DATE(1970,1,1)</f>
        <v>42107.621018518519</v>
      </c>
      <c r="R1289">
        <f>YEAR(Q1289)</f>
        <v>2015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8291</v>
      </c>
      <c r="O1290" t="s">
        <v>8292</v>
      </c>
      <c r="P1290" s="10">
        <f>I1290/60/60/24+DATE(1970,1,1)</f>
        <v>42592.166666666672</v>
      </c>
      <c r="Q1290" s="10">
        <f>J1290/60/60/24+DATE(1970,1,1)</f>
        <v>42561.154664351852</v>
      </c>
      <c r="R1290">
        <f>YEAR(Q1290)</f>
        <v>2016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8291</v>
      </c>
      <c r="O1291" t="s">
        <v>8292</v>
      </c>
      <c r="P1291" s="10">
        <f>I1291/60/60/24+DATE(1970,1,1)</f>
        <v>42739.134780092587</v>
      </c>
      <c r="Q1291" s="10">
        <f>J1291/60/60/24+DATE(1970,1,1)</f>
        <v>42709.134780092587</v>
      </c>
      <c r="R1291">
        <f>YEAR(Q1291)</f>
        <v>2016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8291</v>
      </c>
      <c r="O1292" t="s">
        <v>8292</v>
      </c>
      <c r="P1292" s="10">
        <f>I1292/60/60/24+DATE(1970,1,1)</f>
        <v>42117.290972222225</v>
      </c>
      <c r="Q1292" s="10">
        <f>J1292/60/60/24+DATE(1970,1,1)</f>
        <v>42086.614942129629</v>
      </c>
      <c r="R1292">
        <f>YEAR(Q1292)</f>
        <v>2015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8291</v>
      </c>
      <c r="O1293" t="s">
        <v>8292</v>
      </c>
      <c r="P1293" s="10">
        <f>I1293/60/60/24+DATE(1970,1,1)</f>
        <v>42101.291666666672</v>
      </c>
      <c r="Q1293" s="10">
        <f>J1293/60/60/24+DATE(1970,1,1)</f>
        <v>42064.652673611112</v>
      </c>
      <c r="R1293">
        <f>YEAR(Q1293)</f>
        <v>2015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8291</v>
      </c>
      <c r="O1294" t="s">
        <v>8292</v>
      </c>
      <c r="P1294" s="10">
        <f>I1294/60/60/24+DATE(1970,1,1)</f>
        <v>42283.957638888889</v>
      </c>
      <c r="Q1294" s="10">
        <f>J1294/60/60/24+DATE(1970,1,1)</f>
        <v>42256.764212962968</v>
      </c>
      <c r="R1294">
        <f>YEAR(Q1294)</f>
        <v>2015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8291</v>
      </c>
      <c r="O1295" t="s">
        <v>8292</v>
      </c>
      <c r="P1295" s="10">
        <f>I1295/60/60/24+DATE(1970,1,1)</f>
        <v>42322.742719907401</v>
      </c>
      <c r="Q1295" s="10">
        <f>J1295/60/60/24+DATE(1970,1,1)</f>
        <v>42292.701053240744</v>
      </c>
      <c r="R1295">
        <f>YEAR(Q1295)</f>
        <v>2015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8291</v>
      </c>
      <c r="O1296" t="s">
        <v>8292</v>
      </c>
      <c r="P1296" s="10">
        <f>I1296/60/60/24+DATE(1970,1,1)</f>
        <v>42296.458333333328</v>
      </c>
      <c r="Q1296" s="10">
        <f>J1296/60/60/24+DATE(1970,1,1)</f>
        <v>42278.453668981485</v>
      </c>
      <c r="R1296">
        <f>YEAR(Q1296)</f>
        <v>2015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8291</v>
      </c>
      <c r="O1297" t="s">
        <v>8292</v>
      </c>
      <c r="P1297" s="10">
        <f>I1297/60/60/24+DATE(1970,1,1)</f>
        <v>42214.708333333328</v>
      </c>
      <c r="Q1297" s="10">
        <f>J1297/60/60/24+DATE(1970,1,1)</f>
        <v>42184.572881944448</v>
      </c>
      <c r="R1297">
        <f>YEAR(Q1297)</f>
        <v>2015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8291</v>
      </c>
      <c r="O1298" t="s">
        <v>8292</v>
      </c>
      <c r="P1298" s="10">
        <f>I1298/60/60/24+DATE(1970,1,1)</f>
        <v>42443.008946759262</v>
      </c>
      <c r="Q1298" s="10">
        <f>J1298/60/60/24+DATE(1970,1,1)</f>
        <v>42423.050613425927</v>
      </c>
      <c r="R1298">
        <f>YEAR(Q1298)</f>
        <v>2016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8291</v>
      </c>
      <c r="O1299" t="s">
        <v>8292</v>
      </c>
      <c r="P1299" s="10">
        <f>I1299/60/60/24+DATE(1970,1,1)</f>
        <v>42491.747199074074</v>
      </c>
      <c r="Q1299" s="10">
        <f>J1299/60/60/24+DATE(1970,1,1)</f>
        <v>42461.747199074074</v>
      </c>
      <c r="R1299">
        <f>YEAR(Q1299)</f>
        <v>2016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8291</v>
      </c>
      <c r="O1300" t="s">
        <v>8292</v>
      </c>
      <c r="P1300" s="10">
        <f>I1300/60/60/24+DATE(1970,1,1)</f>
        <v>42488.680925925932</v>
      </c>
      <c r="Q1300" s="10">
        <f>J1300/60/60/24+DATE(1970,1,1)</f>
        <v>42458.680925925932</v>
      </c>
      <c r="R1300">
        <f>YEAR(Q1300)</f>
        <v>2016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8291</v>
      </c>
      <c r="O1301" t="s">
        <v>8292</v>
      </c>
      <c r="P1301" s="10">
        <f>I1301/60/60/24+DATE(1970,1,1)</f>
        <v>42199.814340277779</v>
      </c>
      <c r="Q1301" s="10">
        <f>J1301/60/60/24+DATE(1970,1,1)</f>
        <v>42169.814340277779</v>
      </c>
      <c r="R1301">
        <f>YEAR(Q1301)</f>
        <v>2015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8291</v>
      </c>
      <c r="O1302" t="s">
        <v>8292</v>
      </c>
      <c r="P1302" s="10">
        <f>I1302/60/60/24+DATE(1970,1,1)</f>
        <v>42522.789583333331</v>
      </c>
      <c r="Q1302" s="10">
        <f>J1302/60/60/24+DATE(1970,1,1)</f>
        <v>42483.675208333334</v>
      </c>
      <c r="R1302">
        <f>YEAR(Q1302)</f>
        <v>2016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8291</v>
      </c>
      <c r="O1303" t="s">
        <v>8292</v>
      </c>
      <c r="P1303" s="10">
        <f>I1303/60/60/24+DATE(1970,1,1)</f>
        <v>42206.125</v>
      </c>
      <c r="Q1303" s="10">
        <f>J1303/60/60/24+DATE(1970,1,1)</f>
        <v>42195.749745370369</v>
      </c>
      <c r="R1303">
        <f>YEAR(Q1303)</f>
        <v>2015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8291</v>
      </c>
      <c r="O1304" t="s">
        <v>8292</v>
      </c>
      <c r="P1304" s="10">
        <f>I1304/60/60/24+DATE(1970,1,1)</f>
        <v>42705.099664351852</v>
      </c>
      <c r="Q1304" s="10">
        <f>J1304/60/60/24+DATE(1970,1,1)</f>
        <v>42675.057997685188</v>
      </c>
      <c r="R1304">
        <f>YEAR(Q1304)</f>
        <v>2016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8291</v>
      </c>
      <c r="O1305" t="s">
        <v>8292</v>
      </c>
      <c r="P1305" s="10">
        <f>I1305/60/60/24+DATE(1970,1,1)</f>
        <v>42582.458333333328</v>
      </c>
      <c r="Q1305" s="10">
        <f>J1305/60/60/24+DATE(1970,1,1)</f>
        <v>42566.441203703704</v>
      </c>
      <c r="R1305">
        <f>YEAR(Q1305)</f>
        <v>2016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8293</v>
      </c>
      <c r="O1306" t="s">
        <v>8295</v>
      </c>
      <c r="P1306" s="10">
        <f>I1306/60/60/24+DATE(1970,1,1)</f>
        <v>42807.152835648143</v>
      </c>
      <c r="Q1306" s="10">
        <f>J1306/60/60/24+DATE(1970,1,1)</f>
        <v>42747.194502314815</v>
      </c>
      <c r="R1306">
        <f>YEAR(Q1306)</f>
        <v>2017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8293</v>
      </c>
      <c r="O1307" t="s">
        <v>8295</v>
      </c>
      <c r="P1307" s="10">
        <f>I1307/60/60/24+DATE(1970,1,1)</f>
        <v>42572.729166666672</v>
      </c>
      <c r="Q1307" s="10">
        <f>J1307/60/60/24+DATE(1970,1,1)</f>
        <v>42543.665601851855</v>
      </c>
      <c r="R1307">
        <f>YEAR(Q1307)</f>
        <v>2016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8293</v>
      </c>
      <c r="O1308" t="s">
        <v>8295</v>
      </c>
      <c r="P1308" s="10">
        <f>I1308/60/60/24+DATE(1970,1,1)</f>
        <v>41977.457569444443</v>
      </c>
      <c r="Q1308" s="10">
        <f>J1308/60/60/24+DATE(1970,1,1)</f>
        <v>41947.457569444443</v>
      </c>
      <c r="R1308">
        <f>YEAR(Q1308)</f>
        <v>2014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8293</v>
      </c>
      <c r="O1309" t="s">
        <v>8295</v>
      </c>
      <c r="P1309" s="10">
        <f>I1309/60/60/24+DATE(1970,1,1)</f>
        <v>42417.503229166665</v>
      </c>
      <c r="Q1309" s="10">
        <f>J1309/60/60/24+DATE(1970,1,1)</f>
        <v>42387.503229166665</v>
      </c>
      <c r="R1309">
        <f>YEAR(Q1309)</f>
        <v>2016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8293</v>
      </c>
      <c r="O1310" t="s">
        <v>8295</v>
      </c>
      <c r="P1310" s="10">
        <f>I1310/60/60/24+DATE(1970,1,1)</f>
        <v>42651.613564814819</v>
      </c>
      <c r="Q1310" s="10">
        <f>J1310/60/60/24+DATE(1970,1,1)</f>
        <v>42611.613564814819</v>
      </c>
      <c r="R1310">
        <f>YEAR(Q1310)</f>
        <v>2016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8293</v>
      </c>
      <c r="O1311" t="s">
        <v>8295</v>
      </c>
      <c r="P1311" s="10">
        <f>I1311/60/60/24+DATE(1970,1,1)</f>
        <v>42292.882731481484</v>
      </c>
      <c r="Q1311" s="10">
        <f>J1311/60/60/24+DATE(1970,1,1)</f>
        <v>42257.882731481484</v>
      </c>
      <c r="R1311">
        <f>YEAR(Q1311)</f>
        <v>2015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8293</v>
      </c>
      <c r="O1312" t="s">
        <v>8295</v>
      </c>
      <c r="P1312" s="10">
        <f>I1312/60/60/24+DATE(1970,1,1)</f>
        <v>42601.667245370365</v>
      </c>
      <c r="Q1312" s="10">
        <f>J1312/60/60/24+DATE(1970,1,1)</f>
        <v>42556.667245370365</v>
      </c>
      <c r="R1312">
        <f>YEAR(Q1312)</f>
        <v>2016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8293</v>
      </c>
      <c r="O1313" t="s">
        <v>8295</v>
      </c>
      <c r="P1313" s="10">
        <f>I1313/60/60/24+DATE(1970,1,1)</f>
        <v>42704.843969907408</v>
      </c>
      <c r="Q1313" s="10">
        <f>J1313/60/60/24+DATE(1970,1,1)</f>
        <v>42669.802303240736</v>
      </c>
      <c r="R1313">
        <f>YEAR(Q1313)</f>
        <v>2016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8293</v>
      </c>
      <c r="O1314" t="s">
        <v>8295</v>
      </c>
      <c r="P1314" s="10">
        <f>I1314/60/60/24+DATE(1970,1,1)</f>
        <v>42112.702800925923</v>
      </c>
      <c r="Q1314" s="10">
        <f>J1314/60/60/24+DATE(1970,1,1)</f>
        <v>42082.702800925923</v>
      </c>
      <c r="R1314">
        <f>YEAR(Q1314)</f>
        <v>2015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8293</v>
      </c>
      <c r="O1315" t="s">
        <v>8295</v>
      </c>
      <c r="P1315" s="10">
        <f>I1315/60/60/24+DATE(1970,1,1)</f>
        <v>42432.709652777776</v>
      </c>
      <c r="Q1315" s="10">
        <f>J1315/60/60/24+DATE(1970,1,1)</f>
        <v>42402.709652777776</v>
      </c>
      <c r="R1315">
        <f>YEAR(Q1315)</f>
        <v>2016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8293</v>
      </c>
      <c r="O1316" t="s">
        <v>8295</v>
      </c>
      <c r="P1316" s="10">
        <f>I1316/60/60/24+DATE(1970,1,1)</f>
        <v>42664.669675925921</v>
      </c>
      <c r="Q1316" s="10">
        <f>J1316/60/60/24+DATE(1970,1,1)</f>
        <v>42604.669675925921</v>
      </c>
      <c r="R1316">
        <f>YEAR(Q1316)</f>
        <v>2016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8293</v>
      </c>
      <c r="O1317" t="s">
        <v>8295</v>
      </c>
      <c r="P1317" s="10">
        <f>I1317/60/60/24+DATE(1970,1,1)</f>
        <v>42314.041666666672</v>
      </c>
      <c r="Q1317" s="10">
        <f>J1317/60/60/24+DATE(1970,1,1)</f>
        <v>42278.498240740737</v>
      </c>
      <c r="R1317">
        <f>YEAR(Q1317)</f>
        <v>2015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8293</v>
      </c>
      <c r="O1318" t="s">
        <v>8295</v>
      </c>
      <c r="P1318" s="10">
        <f>I1318/60/60/24+DATE(1970,1,1)</f>
        <v>42428.961909722217</v>
      </c>
      <c r="Q1318" s="10">
        <f>J1318/60/60/24+DATE(1970,1,1)</f>
        <v>42393.961909722217</v>
      </c>
      <c r="R1318">
        <f>YEAR(Q1318)</f>
        <v>2016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8293</v>
      </c>
      <c r="O1319" t="s">
        <v>8295</v>
      </c>
      <c r="P1319" s="10">
        <f>I1319/60/60/24+DATE(1970,1,1)</f>
        <v>42572.583333333328</v>
      </c>
      <c r="Q1319" s="10">
        <f>J1319/60/60/24+DATE(1970,1,1)</f>
        <v>42520.235486111109</v>
      </c>
      <c r="R1319">
        <f>YEAR(Q1319)</f>
        <v>2016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8293</v>
      </c>
      <c r="O1320" t="s">
        <v>8295</v>
      </c>
      <c r="P1320" s="10">
        <f>I1320/60/60/24+DATE(1970,1,1)</f>
        <v>42015.043657407412</v>
      </c>
      <c r="Q1320" s="10">
        <f>J1320/60/60/24+DATE(1970,1,1)</f>
        <v>41985.043657407412</v>
      </c>
      <c r="R1320">
        <f>YEAR(Q1320)</f>
        <v>2014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8293</v>
      </c>
      <c r="O1321" t="s">
        <v>8295</v>
      </c>
      <c r="P1321" s="10">
        <f>I1321/60/60/24+DATE(1970,1,1)</f>
        <v>41831.666666666664</v>
      </c>
      <c r="Q1321" s="10">
        <f>J1321/60/60/24+DATE(1970,1,1)</f>
        <v>41816.812094907407</v>
      </c>
      <c r="R1321">
        <f>YEAR(Q1321)</f>
        <v>2014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8293</v>
      </c>
      <c r="O1322" t="s">
        <v>8295</v>
      </c>
      <c r="P1322" s="10">
        <f>I1322/60/60/24+DATE(1970,1,1)</f>
        <v>42734.958333333328</v>
      </c>
      <c r="Q1322" s="10">
        <f>J1322/60/60/24+DATE(1970,1,1)</f>
        <v>42705.690347222218</v>
      </c>
      <c r="R1322">
        <f>YEAR(Q1322)</f>
        <v>2016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8293</v>
      </c>
      <c r="O1323" t="s">
        <v>8295</v>
      </c>
      <c r="P1323" s="10">
        <f>I1323/60/60/24+DATE(1970,1,1)</f>
        <v>42727.74927083333</v>
      </c>
      <c r="Q1323" s="10">
        <f>J1323/60/60/24+DATE(1970,1,1)</f>
        <v>42697.74927083333</v>
      </c>
      <c r="R1323">
        <f>YEAR(Q1323)</f>
        <v>2016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8293</v>
      </c>
      <c r="O1324" t="s">
        <v>8295</v>
      </c>
      <c r="P1324" s="10">
        <f>I1324/60/60/24+DATE(1970,1,1)</f>
        <v>42145.656539351854</v>
      </c>
      <c r="Q1324" s="10">
        <f>J1324/60/60/24+DATE(1970,1,1)</f>
        <v>42115.656539351854</v>
      </c>
      <c r="R1324">
        <f>YEAR(Q1324)</f>
        <v>2015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8293</v>
      </c>
      <c r="O1325" t="s">
        <v>8295</v>
      </c>
      <c r="P1325" s="10">
        <f>I1325/60/60/24+DATE(1970,1,1)</f>
        <v>42486.288194444445</v>
      </c>
      <c r="Q1325" s="10">
        <f>J1325/60/60/24+DATE(1970,1,1)</f>
        <v>42451.698449074072</v>
      </c>
      <c r="R1325">
        <f>YEAR(Q1325)</f>
        <v>2016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8293</v>
      </c>
      <c r="O1326" t="s">
        <v>8295</v>
      </c>
      <c r="P1326" s="10">
        <f>I1326/60/60/24+DATE(1970,1,1)</f>
        <v>42656.633703703701</v>
      </c>
      <c r="Q1326" s="10">
        <f>J1326/60/60/24+DATE(1970,1,1)</f>
        <v>42626.633703703701</v>
      </c>
      <c r="R1326">
        <f>YEAR(Q1326)</f>
        <v>2016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8293</v>
      </c>
      <c r="O1327" t="s">
        <v>8295</v>
      </c>
      <c r="P1327" s="10">
        <f>I1327/60/60/24+DATE(1970,1,1)</f>
        <v>42734.086053240739</v>
      </c>
      <c r="Q1327" s="10">
        <f>J1327/60/60/24+DATE(1970,1,1)</f>
        <v>42704.086053240739</v>
      </c>
      <c r="R1327">
        <f>YEAR(Q1327)</f>
        <v>2016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8293</v>
      </c>
      <c r="O1328" t="s">
        <v>8295</v>
      </c>
      <c r="P1328" s="10">
        <f>I1328/60/60/24+DATE(1970,1,1)</f>
        <v>42019.791990740734</v>
      </c>
      <c r="Q1328" s="10">
        <f>J1328/60/60/24+DATE(1970,1,1)</f>
        <v>41974.791990740734</v>
      </c>
      <c r="R1328">
        <f>YEAR(Q1328)</f>
        <v>2014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8293</v>
      </c>
      <c r="O1329" t="s">
        <v>8295</v>
      </c>
      <c r="P1329" s="10">
        <f>I1329/60/60/24+DATE(1970,1,1)</f>
        <v>42153.678645833337</v>
      </c>
      <c r="Q1329" s="10">
        <f>J1329/60/60/24+DATE(1970,1,1)</f>
        <v>42123.678645833337</v>
      </c>
      <c r="R1329">
        <f>YEAR(Q1329)</f>
        <v>2015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8293</v>
      </c>
      <c r="O1330" t="s">
        <v>8295</v>
      </c>
      <c r="P1330" s="10">
        <f>I1330/60/60/24+DATE(1970,1,1)</f>
        <v>42657.642754629633</v>
      </c>
      <c r="Q1330" s="10">
        <f>J1330/60/60/24+DATE(1970,1,1)</f>
        <v>42612.642754629633</v>
      </c>
      <c r="R1330">
        <f>YEAR(Q1330)</f>
        <v>2016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8293</v>
      </c>
      <c r="O1331" t="s">
        <v>8295</v>
      </c>
      <c r="P1331" s="10">
        <f>I1331/60/60/24+DATE(1970,1,1)</f>
        <v>41975.263252314813</v>
      </c>
      <c r="Q1331" s="10">
        <f>J1331/60/60/24+DATE(1970,1,1)</f>
        <v>41935.221585648149</v>
      </c>
      <c r="R1331">
        <f>YEAR(Q1331)</f>
        <v>2014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8293</v>
      </c>
      <c r="O1332" t="s">
        <v>8295</v>
      </c>
      <c r="P1332" s="10">
        <f>I1332/60/60/24+DATE(1970,1,1)</f>
        <v>42553.166666666672</v>
      </c>
      <c r="Q1332" s="10">
        <f>J1332/60/60/24+DATE(1970,1,1)</f>
        <v>42522.276724537034</v>
      </c>
      <c r="R1332">
        <f>YEAR(Q1332)</f>
        <v>2016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8293</v>
      </c>
      <c r="O1333" t="s">
        <v>8295</v>
      </c>
      <c r="P1333" s="10">
        <f>I1333/60/60/24+DATE(1970,1,1)</f>
        <v>42599.50409722222</v>
      </c>
      <c r="Q1333" s="10">
        <f>J1333/60/60/24+DATE(1970,1,1)</f>
        <v>42569.50409722222</v>
      </c>
      <c r="R1333">
        <f>YEAR(Q1333)</f>
        <v>2016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8293</v>
      </c>
      <c r="O1334" t="s">
        <v>8295</v>
      </c>
      <c r="P1334" s="10">
        <f>I1334/60/60/24+DATE(1970,1,1)</f>
        <v>42762.060277777782</v>
      </c>
      <c r="Q1334" s="10">
        <f>J1334/60/60/24+DATE(1970,1,1)</f>
        <v>42732.060277777782</v>
      </c>
      <c r="R1334">
        <f>YEAR(Q1334)</f>
        <v>2016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8293</v>
      </c>
      <c r="O1335" t="s">
        <v>8295</v>
      </c>
      <c r="P1335" s="10">
        <f>I1335/60/60/24+DATE(1970,1,1)</f>
        <v>41836.106770833336</v>
      </c>
      <c r="Q1335" s="10">
        <f>J1335/60/60/24+DATE(1970,1,1)</f>
        <v>41806.106770833336</v>
      </c>
      <c r="R1335">
        <f>YEAR(Q1335)</f>
        <v>2014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8293</v>
      </c>
      <c r="O1336" t="s">
        <v>8295</v>
      </c>
      <c r="P1336" s="10">
        <f>I1336/60/60/24+DATE(1970,1,1)</f>
        <v>42440.774155092593</v>
      </c>
      <c r="Q1336" s="10">
        <f>J1336/60/60/24+DATE(1970,1,1)</f>
        <v>42410.774155092593</v>
      </c>
      <c r="R1336">
        <f>YEAR(Q1336)</f>
        <v>2016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8293</v>
      </c>
      <c r="O1337" t="s">
        <v>8295</v>
      </c>
      <c r="P1337" s="10">
        <f>I1337/60/60/24+DATE(1970,1,1)</f>
        <v>42343.936365740738</v>
      </c>
      <c r="Q1337" s="10">
        <f>J1337/60/60/24+DATE(1970,1,1)</f>
        <v>42313.936365740738</v>
      </c>
      <c r="R1337">
        <f>YEAR(Q1337)</f>
        <v>2015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8293</v>
      </c>
      <c r="O1338" t="s">
        <v>8295</v>
      </c>
      <c r="P1338" s="10">
        <f>I1338/60/60/24+DATE(1970,1,1)</f>
        <v>41990.863750000004</v>
      </c>
      <c r="Q1338" s="10">
        <f>J1338/60/60/24+DATE(1970,1,1)</f>
        <v>41955.863750000004</v>
      </c>
      <c r="R1338">
        <f>YEAR(Q1338)</f>
        <v>2014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8293</v>
      </c>
      <c r="O1339" t="s">
        <v>8295</v>
      </c>
      <c r="P1339" s="10">
        <f>I1339/60/60/24+DATE(1970,1,1)</f>
        <v>42797.577303240745</v>
      </c>
      <c r="Q1339" s="10">
        <f>J1339/60/60/24+DATE(1970,1,1)</f>
        <v>42767.577303240745</v>
      </c>
      <c r="R1339">
        <f>YEAR(Q1339)</f>
        <v>2017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8293</v>
      </c>
      <c r="O1340" t="s">
        <v>8295</v>
      </c>
      <c r="P1340" s="10">
        <f>I1340/60/60/24+DATE(1970,1,1)</f>
        <v>42218.803622685184</v>
      </c>
      <c r="Q1340" s="10">
        <f>J1340/60/60/24+DATE(1970,1,1)</f>
        <v>42188.803622685184</v>
      </c>
      <c r="R1340">
        <f>YEAR(Q1340)</f>
        <v>2015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8293</v>
      </c>
      <c r="O1341" t="s">
        <v>8295</v>
      </c>
      <c r="P1341" s="10">
        <f>I1341/60/60/24+DATE(1970,1,1)</f>
        <v>41981.688831018517</v>
      </c>
      <c r="Q1341" s="10">
        <f>J1341/60/60/24+DATE(1970,1,1)</f>
        <v>41936.647164351853</v>
      </c>
      <c r="R1341">
        <f>YEAR(Q1341)</f>
        <v>2014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8293</v>
      </c>
      <c r="O1342" t="s">
        <v>8295</v>
      </c>
      <c r="P1342" s="10">
        <f>I1342/60/60/24+DATE(1970,1,1)</f>
        <v>41866.595520833333</v>
      </c>
      <c r="Q1342" s="10">
        <f>J1342/60/60/24+DATE(1970,1,1)</f>
        <v>41836.595520833333</v>
      </c>
      <c r="R1342">
        <f>YEAR(Q1342)</f>
        <v>2014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8293</v>
      </c>
      <c r="O1343" t="s">
        <v>8295</v>
      </c>
      <c r="P1343" s="10">
        <f>I1343/60/60/24+DATE(1970,1,1)</f>
        <v>42644.624039351853</v>
      </c>
      <c r="Q1343" s="10">
        <f>J1343/60/60/24+DATE(1970,1,1)</f>
        <v>42612.624039351853</v>
      </c>
      <c r="R1343">
        <f>YEAR(Q1343)</f>
        <v>2016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8293</v>
      </c>
      <c r="O1344" t="s">
        <v>8295</v>
      </c>
      <c r="P1344" s="10">
        <f>I1344/60/60/24+DATE(1970,1,1)</f>
        <v>42202.816423611104</v>
      </c>
      <c r="Q1344" s="10">
        <f>J1344/60/60/24+DATE(1970,1,1)</f>
        <v>42172.816423611104</v>
      </c>
      <c r="R1344">
        <f>YEAR(Q1344)</f>
        <v>2015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8293</v>
      </c>
      <c r="O1345" t="s">
        <v>8295</v>
      </c>
      <c r="P1345" s="10">
        <f>I1345/60/60/24+DATE(1970,1,1)</f>
        <v>42601.165972222225</v>
      </c>
      <c r="Q1345" s="10">
        <f>J1345/60/60/24+DATE(1970,1,1)</f>
        <v>42542.526423611111</v>
      </c>
      <c r="R1345">
        <f>YEAR(Q1345)</f>
        <v>2016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8296</v>
      </c>
      <c r="O1346" t="s">
        <v>8297</v>
      </c>
      <c r="P1346" s="10">
        <f>I1346/60/60/24+DATE(1970,1,1)</f>
        <v>42551.789803240739</v>
      </c>
      <c r="Q1346" s="10">
        <f>J1346/60/60/24+DATE(1970,1,1)</f>
        <v>42522.789803240739</v>
      </c>
      <c r="R1346">
        <f>YEAR(Q1346)</f>
        <v>2016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8296</v>
      </c>
      <c r="O1347" t="s">
        <v>8297</v>
      </c>
      <c r="P1347" s="10">
        <f>I1347/60/60/24+DATE(1970,1,1)</f>
        <v>41834.814340277779</v>
      </c>
      <c r="Q1347" s="10">
        <f>J1347/60/60/24+DATE(1970,1,1)</f>
        <v>41799.814340277779</v>
      </c>
      <c r="R1347">
        <f>YEAR(Q1347)</f>
        <v>2014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8296</v>
      </c>
      <c r="O1348" t="s">
        <v>8297</v>
      </c>
      <c r="P1348" s="10">
        <f>I1348/60/60/24+DATE(1970,1,1)</f>
        <v>41452.075821759259</v>
      </c>
      <c r="Q1348" s="10">
        <f>J1348/60/60/24+DATE(1970,1,1)</f>
        <v>41422.075821759259</v>
      </c>
      <c r="R1348">
        <f>YEAR(Q1348)</f>
        <v>2013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8296</v>
      </c>
      <c r="O1349" t="s">
        <v>8297</v>
      </c>
      <c r="P1349" s="10">
        <f>I1349/60/60/24+DATE(1970,1,1)</f>
        <v>42070.638020833328</v>
      </c>
      <c r="Q1349" s="10">
        <f>J1349/60/60/24+DATE(1970,1,1)</f>
        <v>42040.638020833328</v>
      </c>
      <c r="R1349">
        <f>YEAR(Q1349)</f>
        <v>2015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8296</v>
      </c>
      <c r="O1350" t="s">
        <v>8297</v>
      </c>
      <c r="P1350" s="10">
        <f>I1350/60/60/24+DATE(1970,1,1)</f>
        <v>41991.506168981476</v>
      </c>
      <c r="Q1350" s="10">
        <f>J1350/60/60/24+DATE(1970,1,1)</f>
        <v>41963.506168981476</v>
      </c>
      <c r="R1350">
        <f>YEAR(Q1350)</f>
        <v>2014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8296</v>
      </c>
      <c r="O1351" t="s">
        <v>8297</v>
      </c>
      <c r="P1351" s="10">
        <f>I1351/60/60/24+DATE(1970,1,1)</f>
        <v>42354.290972222225</v>
      </c>
      <c r="Q1351" s="10">
        <f>J1351/60/60/24+DATE(1970,1,1)</f>
        <v>42317.33258101852</v>
      </c>
      <c r="R1351">
        <f>YEAR(Q1351)</f>
        <v>2015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8296</v>
      </c>
      <c r="O1352" t="s">
        <v>8297</v>
      </c>
      <c r="P1352" s="10">
        <f>I1352/60/60/24+DATE(1970,1,1)</f>
        <v>42364.013124999998</v>
      </c>
      <c r="Q1352" s="10">
        <f>J1352/60/60/24+DATE(1970,1,1)</f>
        <v>42334.013124999998</v>
      </c>
      <c r="R1352">
        <f>YEAR(Q1352)</f>
        <v>2015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8296</v>
      </c>
      <c r="O1353" t="s">
        <v>8297</v>
      </c>
      <c r="P1353" s="10">
        <f>I1353/60/60/24+DATE(1970,1,1)</f>
        <v>42412.74009259259</v>
      </c>
      <c r="Q1353" s="10">
        <f>J1353/60/60/24+DATE(1970,1,1)</f>
        <v>42382.74009259259</v>
      </c>
      <c r="R1353">
        <f>YEAR(Q1353)</f>
        <v>2016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8296</v>
      </c>
      <c r="O1354" t="s">
        <v>8297</v>
      </c>
      <c r="P1354" s="10">
        <f>I1354/60/60/24+DATE(1970,1,1)</f>
        <v>42252.165972222225</v>
      </c>
      <c r="Q1354" s="10">
        <f>J1354/60/60/24+DATE(1970,1,1)</f>
        <v>42200.578310185185</v>
      </c>
      <c r="R1354">
        <f>YEAR(Q1354)</f>
        <v>2015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8296</v>
      </c>
      <c r="O1355" t="s">
        <v>8297</v>
      </c>
      <c r="P1355" s="10">
        <f>I1355/60/60/24+DATE(1970,1,1)</f>
        <v>41344</v>
      </c>
      <c r="Q1355" s="10">
        <f>J1355/60/60/24+DATE(1970,1,1)</f>
        <v>41309.11791666667</v>
      </c>
      <c r="R1355">
        <f>YEAR(Q1355)</f>
        <v>2013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8296</v>
      </c>
      <c r="O1356" t="s">
        <v>8297</v>
      </c>
      <c r="P1356" s="10">
        <f>I1356/60/60/24+DATE(1970,1,1)</f>
        <v>42532.807627314818</v>
      </c>
      <c r="Q1356" s="10">
        <f>J1356/60/60/24+DATE(1970,1,1)</f>
        <v>42502.807627314818</v>
      </c>
      <c r="R1356">
        <f>YEAR(Q1356)</f>
        <v>2016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8296</v>
      </c>
      <c r="O1357" t="s">
        <v>8297</v>
      </c>
      <c r="P1357" s="10">
        <f>I1357/60/60/24+DATE(1970,1,1)</f>
        <v>41243.416666666664</v>
      </c>
      <c r="Q1357" s="10">
        <f>J1357/60/60/24+DATE(1970,1,1)</f>
        <v>41213.254687499997</v>
      </c>
      <c r="R1357">
        <f>YEAR(Q1357)</f>
        <v>2012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8296</v>
      </c>
      <c r="O1358" t="s">
        <v>8297</v>
      </c>
      <c r="P1358" s="10">
        <f>I1358/60/60/24+DATE(1970,1,1)</f>
        <v>41460.038888888892</v>
      </c>
      <c r="Q1358" s="10">
        <f>J1358/60/60/24+DATE(1970,1,1)</f>
        <v>41430.038888888892</v>
      </c>
      <c r="R1358">
        <f>YEAR(Q1358)</f>
        <v>2013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8296</v>
      </c>
      <c r="O1359" t="s">
        <v>8297</v>
      </c>
      <c r="P1359" s="10">
        <f>I1359/60/60/24+DATE(1970,1,1)</f>
        <v>41334.249305555553</v>
      </c>
      <c r="Q1359" s="10">
        <f>J1359/60/60/24+DATE(1970,1,1)</f>
        <v>41304.962233796294</v>
      </c>
      <c r="R1359">
        <f>YEAR(Q1359)</f>
        <v>2013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8296</v>
      </c>
      <c r="O1360" t="s">
        <v>8297</v>
      </c>
      <c r="P1360" s="10">
        <f>I1360/60/60/24+DATE(1970,1,1)</f>
        <v>40719.570868055554</v>
      </c>
      <c r="Q1360" s="10">
        <f>J1360/60/60/24+DATE(1970,1,1)</f>
        <v>40689.570868055554</v>
      </c>
      <c r="R1360">
        <f>YEAR(Q1360)</f>
        <v>2011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8296</v>
      </c>
      <c r="O1361" t="s">
        <v>8297</v>
      </c>
      <c r="P1361" s="10">
        <f>I1361/60/60/24+DATE(1970,1,1)</f>
        <v>40730.814699074072</v>
      </c>
      <c r="Q1361" s="10">
        <f>J1361/60/60/24+DATE(1970,1,1)</f>
        <v>40668.814699074072</v>
      </c>
      <c r="R1361">
        <f>YEAR(Q1361)</f>
        <v>2011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8296</v>
      </c>
      <c r="O1362" t="s">
        <v>8297</v>
      </c>
      <c r="P1362" s="10">
        <f>I1362/60/60/24+DATE(1970,1,1)</f>
        <v>41123.900694444441</v>
      </c>
      <c r="Q1362" s="10">
        <f>J1362/60/60/24+DATE(1970,1,1)</f>
        <v>41095.900694444441</v>
      </c>
      <c r="R1362">
        <f>YEAR(Q1362)</f>
        <v>2012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8296</v>
      </c>
      <c r="O1363" t="s">
        <v>8297</v>
      </c>
      <c r="P1363" s="10">
        <f>I1363/60/60/24+DATE(1970,1,1)</f>
        <v>41811.717268518521</v>
      </c>
      <c r="Q1363" s="10">
        <f>J1363/60/60/24+DATE(1970,1,1)</f>
        <v>41781.717268518521</v>
      </c>
      <c r="R1363">
        <f>YEAR(Q1363)</f>
        <v>2014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8296</v>
      </c>
      <c r="O1364" t="s">
        <v>8297</v>
      </c>
      <c r="P1364" s="10">
        <f>I1364/60/60/24+DATE(1970,1,1)</f>
        <v>41524.934386574074</v>
      </c>
      <c r="Q1364" s="10">
        <f>J1364/60/60/24+DATE(1970,1,1)</f>
        <v>41464.934386574074</v>
      </c>
      <c r="R1364">
        <f>YEAR(Q1364)</f>
        <v>2013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8296</v>
      </c>
      <c r="O1365" t="s">
        <v>8297</v>
      </c>
      <c r="P1365" s="10">
        <f>I1365/60/60/24+DATE(1970,1,1)</f>
        <v>42415.332638888889</v>
      </c>
      <c r="Q1365" s="10">
        <f>J1365/60/60/24+DATE(1970,1,1)</f>
        <v>42396.8440625</v>
      </c>
      <c r="R1365">
        <f>YEAR(Q1365)</f>
        <v>2016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8299</v>
      </c>
      <c r="O1366" t="s">
        <v>8300</v>
      </c>
      <c r="P1366" s="10">
        <f>I1366/60/60/24+DATE(1970,1,1)</f>
        <v>42011.6956712963</v>
      </c>
      <c r="Q1366" s="10">
        <f>J1366/60/60/24+DATE(1970,1,1)</f>
        <v>41951.695671296293</v>
      </c>
      <c r="R1366">
        <f>YEAR(Q1366)</f>
        <v>2014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8299</v>
      </c>
      <c r="O1367" t="s">
        <v>8300</v>
      </c>
      <c r="P1367" s="10">
        <f>I1367/60/60/24+DATE(1970,1,1)</f>
        <v>42079.691574074073</v>
      </c>
      <c r="Q1367" s="10">
        <f>J1367/60/60/24+DATE(1970,1,1)</f>
        <v>42049.733240740738</v>
      </c>
      <c r="R1367">
        <f>YEAR(Q1367)</f>
        <v>2015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8299</v>
      </c>
      <c r="O1368" t="s">
        <v>8300</v>
      </c>
      <c r="P1368" s="10">
        <f>I1368/60/60/24+DATE(1970,1,1)</f>
        <v>41970.037766203706</v>
      </c>
      <c r="Q1368" s="10">
        <f>J1368/60/60/24+DATE(1970,1,1)</f>
        <v>41924.996099537035</v>
      </c>
      <c r="R1368">
        <f>YEAR(Q1368)</f>
        <v>2014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8299</v>
      </c>
      <c r="O1369" t="s">
        <v>8300</v>
      </c>
      <c r="P1369" s="10">
        <f>I1369/60/60/24+DATE(1970,1,1)</f>
        <v>42322.044560185182</v>
      </c>
      <c r="Q1369" s="10">
        <f>J1369/60/60/24+DATE(1970,1,1)</f>
        <v>42292.002893518518</v>
      </c>
      <c r="R1369">
        <f>YEAR(Q1369)</f>
        <v>2015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8299</v>
      </c>
      <c r="O1370" t="s">
        <v>8300</v>
      </c>
      <c r="P1370" s="10">
        <f>I1370/60/60/24+DATE(1970,1,1)</f>
        <v>42170.190902777773</v>
      </c>
      <c r="Q1370" s="10">
        <f>J1370/60/60/24+DATE(1970,1,1)</f>
        <v>42146.190902777773</v>
      </c>
      <c r="R1370">
        <f>YEAR(Q1370)</f>
        <v>2015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8299</v>
      </c>
      <c r="O1371" t="s">
        <v>8300</v>
      </c>
      <c r="P1371" s="10">
        <f>I1371/60/60/24+DATE(1970,1,1)</f>
        <v>41740.594282407408</v>
      </c>
      <c r="Q1371" s="10">
        <f>J1371/60/60/24+DATE(1970,1,1)</f>
        <v>41710.594282407408</v>
      </c>
      <c r="R1371">
        <f>YEAR(Q1371)</f>
        <v>2014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8299</v>
      </c>
      <c r="O1372" t="s">
        <v>8300</v>
      </c>
      <c r="P1372" s="10">
        <f>I1372/60/60/24+DATE(1970,1,1)</f>
        <v>41563.00335648148</v>
      </c>
      <c r="Q1372" s="10">
        <f>J1372/60/60/24+DATE(1970,1,1)</f>
        <v>41548.00335648148</v>
      </c>
      <c r="R1372">
        <f>YEAR(Q1372)</f>
        <v>2013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8299</v>
      </c>
      <c r="O1373" t="s">
        <v>8300</v>
      </c>
      <c r="P1373" s="10">
        <f>I1373/60/60/24+DATE(1970,1,1)</f>
        <v>42131.758587962962</v>
      </c>
      <c r="Q1373" s="10">
        <f>J1373/60/60/24+DATE(1970,1,1)</f>
        <v>42101.758587962962</v>
      </c>
      <c r="R1373">
        <f>YEAR(Q1373)</f>
        <v>2015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8299</v>
      </c>
      <c r="O1374" t="s">
        <v>8300</v>
      </c>
      <c r="P1374" s="10">
        <f>I1374/60/60/24+DATE(1970,1,1)</f>
        <v>41102.739953703705</v>
      </c>
      <c r="Q1374" s="10">
        <f>J1374/60/60/24+DATE(1970,1,1)</f>
        <v>41072.739953703705</v>
      </c>
      <c r="R1374">
        <f>YEAR(Q1374)</f>
        <v>2012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8299</v>
      </c>
      <c r="O1375" t="s">
        <v>8300</v>
      </c>
      <c r="P1375" s="10">
        <f>I1375/60/60/24+DATE(1970,1,1)</f>
        <v>42734.95177083333</v>
      </c>
      <c r="Q1375" s="10">
        <f>J1375/60/60/24+DATE(1970,1,1)</f>
        <v>42704.95177083333</v>
      </c>
      <c r="R1375">
        <f>YEAR(Q1375)</f>
        <v>2016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8299</v>
      </c>
      <c r="O1376" t="s">
        <v>8300</v>
      </c>
      <c r="P1376" s="10">
        <f>I1376/60/60/24+DATE(1970,1,1)</f>
        <v>42454.12023148148</v>
      </c>
      <c r="Q1376" s="10">
        <f>J1376/60/60/24+DATE(1970,1,1)</f>
        <v>42424.161898148144</v>
      </c>
      <c r="R1376">
        <f>YEAR(Q1376)</f>
        <v>2016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8299</v>
      </c>
      <c r="O1377" t="s">
        <v>8300</v>
      </c>
      <c r="P1377" s="10">
        <f>I1377/60/60/24+DATE(1970,1,1)</f>
        <v>42750.066192129627</v>
      </c>
      <c r="Q1377" s="10">
        <f>J1377/60/60/24+DATE(1970,1,1)</f>
        <v>42720.066192129627</v>
      </c>
      <c r="R1377">
        <f>YEAR(Q1377)</f>
        <v>2016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8299</v>
      </c>
      <c r="O1378" t="s">
        <v>8300</v>
      </c>
      <c r="P1378" s="10">
        <f>I1378/60/60/24+DATE(1970,1,1)</f>
        <v>42707.710717592592</v>
      </c>
      <c r="Q1378" s="10">
        <f>J1378/60/60/24+DATE(1970,1,1)</f>
        <v>42677.669050925921</v>
      </c>
      <c r="R1378">
        <f>YEAR(Q1378)</f>
        <v>2016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8299</v>
      </c>
      <c r="O1379" t="s">
        <v>8300</v>
      </c>
      <c r="P1379" s="10">
        <f>I1379/60/60/24+DATE(1970,1,1)</f>
        <v>42769.174305555556</v>
      </c>
      <c r="Q1379" s="10">
        <f>J1379/60/60/24+DATE(1970,1,1)</f>
        <v>42747.219560185185</v>
      </c>
      <c r="R1379">
        <f>YEAR(Q1379)</f>
        <v>2017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8299</v>
      </c>
      <c r="O1380" t="s">
        <v>8300</v>
      </c>
      <c r="P1380" s="10">
        <f>I1380/60/60/24+DATE(1970,1,1)</f>
        <v>42583.759374999994</v>
      </c>
      <c r="Q1380" s="10">
        <f>J1380/60/60/24+DATE(1970,1,1)</f>
        <v>42568.759374999994</v>
      </c>
      <c r="R1380">
        <f>YEAR(Q1380)</f>
        <v>2016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8299</v>
      </c>
      <c r="O1381" t="s">
        <v>8300</v>
      </c>
      <c r="P1381" s="10">
        <f>I1381/60/60/24+DATE(1970,1,1)</f>
        <v>42160.491620370376</v>
      </c>
      <c r="Q1381" s="10">
        <f>J1381/60/60/24+DATE(1970,1,1)</f>
        <v>42130.491620370376</v>
      </c>
      <c r="R1381">
        <f>YEAR(Q1381)</f>
        <v>2015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8299</v>
      </c>
      <c r="O1382" t="s">
        <v>8300</v>
      </c>
      <c r="P1382" s="10">
        <f>I1382/60/60/24+DATE(1970,1,1)</f>
        <v>42164.083333333328</v>
      </c>
      <c r="Q1382" s="10">
        <f>J1382/60/60/24+DATE(1970,1,1)</f>
        <v>42141.762800925921</v>
      </c>
      <c r="R1382">
        <f>YEAR(Q1382)</f>
        <v>2015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8299</v>
      </c>
      <c r="O1383" t="s">
        <v>8300</v>
      </c>
      <c r="P1383" s="10">
        <f>I1383/60/60/24+DATE(1970,1,1)</f>
        <v>42733.214409722219</v>
      </c>
      <c r="Q1383" s="10">
        <f>J1383/60/60/24+DATE(1970,1,1)</f>
        <v>42703.214409722219</v>
      </c>
      <c r="R1383">
        <f>YEAR(Q1383)</f>
        <v>2016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8299</v>
      </c>
      <c r="O1384" t="s">
        <v>8300</v>
      </c>
      <c r="P1384" s="10">
        <f>I1384/60/60/24+DATE(1970,1,1)</f>
        <v>41400.800185185188</v>
      </c>
      <c r="Q1384" s="10">
        <f>J1384/60/60/24+DATE(1970,1,1)</f>
        <v>41370.800185185188</v>
      </c>
      <c r="R1384">
        <f>YEAR(Q1384)</f>
        <v>2013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8299</v>
      </c>
      <c r="O1385" t="s">
        <v>8300</v>
      </c>
      <c r="P1385" s="10">
        <f>I1385/60/60/24+DATE(1970,1,1)</f>
        <v>42727.074976851851</v>
      </c>
      <c r="Q1385" s="10">
        <f>J1385/60/60/24+DATE(1970,1,1)</f>
        <v>42707.074976851851</v>
      </c>
      <c r="R1385">
        <f>YEAR(Q1385)</f>
        <v>2016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8299</v>
      </c>
      <c r="O1386" t="s">
        <v>8300</v>
      </c>
      <c r="P1386" s="10">
        <f>I1386/60/60/24+DATE(1970,1,1)</f>
        <v>42190.735208333332</v>
      </c>
      <c r="Q1386" s="10">
        <f>J1386/60/60/24+DATE(1970,1,1)</f>
        <v>42160.735208333332</v>
      </c>
      <c r="R1386">
        <f>YEAR(Q1386)</f>
        <v>2015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8299</v>
      </c>
      <c r="O1387" t="s">
        <v>8300</v>
      </c>
      <c r="P1387" s="10">
        <f>I1387/60/60/24+DATE(1970,1,1)</f>
        <v>42489.507638888885</v>
      </c>
      <c r="Q1387" s="10">
        <f>J1387/60/60/24+DATE(1970,1,1)</f>
        <v>42433.688900462963</v>
      </c>
      <c r="R1387">
        <f>YEAR(Q1387)</f>
        <v>2016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8299</v>
      </c>
      <c r="O1388" t="s">
        <v>8300</v>
      </c>
      <c r="P1388" s="10">
        <f>I1388/60/60/24+DATE(1970,1,1)</f>
        <v>42214.646863425922</v>
      </c>
      <c r="Q1388" s="10">
        <f>J1388/60/60/24+DATE(1970,1,1)</f>
        <v>42184.646863425922</v>
      </c>
      <c r="R1388">
        <f>YEAR(Q1388)</f>
        <v>2015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8299</v>
      </c>
      <c r="O1389" t="s">
        <v>8300</v>
      </c>
      <c r="P1389" s="10">
        <f>I1389/60/60/24+DATE(1970,1,1)</f>
        <v>42158.1875</v>
      </c>
      <c r="Q1389" s="10">
        <f>J1389/60/60/24+DATE(1970,1,1)</f>
        <v>42126.92123842593</v>
      </c>
      <c r="R1389">
        <f>YEAR(Q1389)</f>
        <v>2015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8299</v>
      </c>
      <c r="O1390" t="s">
        <v>8300</v>
      </c>
      <c r="P1390" s="10">
        <f>I1390/60/60/24+DATE(1970,1,1)</f>
        <v>42660.676388888889</v>
      </c>
      <c r="Q1390" s="10">
        <f>J1390/60/60/24+DATE(1970,1,1)</f>
        <v>42634.614780092597</v>
      </c>
      <c r="R1390">
        <f>YEAR(Q1390)</f>
        <v>2016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8299</v>
      </c>
      <c r="O1391" t="s">
        <v>8300</v>
      </c>
      <c r="P1391" s="10">
        <f>I1391/60/60/24+DATE(1970,1,1)</f>
        <v>42595.480983796297</v>
      </c>
      <c r="Q1391" s="10">
        <f>J1391/60/60/24+DATE(1970,1,1)</f>
        <v>42565.480983796297</v>
      </c>
      <c r="R1391">
        <f>YEAR(Q1391)</f>
        <v>2016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8299</v>
      </c>
      <c r="O1392" t="s">
        <v>8300</v>
      </c>
      <c r="P1392" s="10">
        <f>I1392/60/60/24+DATE(1970,1,1)</f>
        <v>42121.716666666667</v>
      </c>
      <c r="Q1392" s="10">
        <f>J1392/60/60/24+DATE(1970,1,1)</f>
        <v>42087.803310185183</v>
      </c>
      <c r="R1392">
        <f>YEAR(Q1392)</f>
        <v>2015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8299</v>
      </c>
      <c r="O1393" t="s">
        <v>8300</v>
      </c>
      <c r="P1393" s="10">
        <f>I1393/60/60/24+DATE(1970,1,1)</f>
        <v>42238.207638888889</v>
      </c>
      <c r="Q1393" s="10">
        <f>J1393/60/60/24+DATE(1970,1,1)</f>
        <v>42193.650671296295</v>
      </c>
      <c r="R1393">
        <f>YEAR(Q1393)</f>
        <v>2015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8299</v>
      </c>
      <c r="O1394" t="s">
        <v>8300</v>
      </c>
      <c r="P1394" s="10">
        <f>I1394/60/60/24+DATE(1970,1,1)</f>
        <v>42432.154930555553</v>
      </c>
      <c r="Q1394" s="10">
        <f>J1394/60/60/24+DATE(1970,1,1)</f>
        <v>42401.154930555553</v>
      </c>
      <c r="R1394">
        <f>YEAR(Q1394)</f>
        <v>2016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8299</v>
      </c>
      <c r="O1395" t="s">
        <v>8300</v>
      </c>
      <c r="P1395" s="10">
        <f>I1395/60/60/24+DATE(1970,1,1)</f>
        <v>42583.681979166664</v>
      </c>
      <c r="Q1395" s="10">
        <f>J1395/60/60/24+DATE(1970,1,1)</f>
        <v>42553.681979166664</v>
      </c>
      <c r="R1395">
        <f>YEAR(Q1395)</f>
        <v>2016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8299</v>
      </c>
      <c r="O1396" t="s">
        <v>8300</v>
      </c>
      <c r="P1396" s="10">
        <f>I1396/60/60/24+DATE(1970,1,1)</f>
        <v>42795.125</v>
      </c>
      <c r="Q1396" s="10">
        <f>J1396/60/60/24+DATE(1970,1,1)</f>
        <v>42752.144976851851</v>
      </c>
      <c r="R1396">
        <f>YEAR(Q1396)</f>
        <v>2017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8299</v>
      </c>
      <c r="O1397" t="s">
        <v>8300</v>
      </c>
      <c r="P1397" s="10">
        <f>I1397/60/60/24+DATE(1970,1,1)</f>
        <v>42749.90834490741</v>
      </c>
      <c r="Q1397" s="10">
        <f>J1397/60/60/24+DATE(1970,1,1)</f>
        <v>42719.90834490741</v>
      </c>
      <c r="R1397">
        <f>YEAR(Q1397)</f>
        <v>2016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8299</v>
      </c>
      <c r="O1398" t="s">
        <v>8300</v>
      </c>
      <c r="P1398" s="10">
        <f>I1398/60/60/24+DATE(1970,1,1)</f>
        <v>42048.99863425926</v>
      </c>
      <c r="Q1398" s="10">
        <f>J1398/60/60/24+DATE(1970,1,1)</f>
        <v>42018.99863425926</v>
      </c>
      <c r="R1398">
        <f>YEAR(Q1398)</f>
        <v>2015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8299</v>
      </c>
      <c r="O1399" t="s">
        <v>8300</v>
      </c>
      <c r="P1399" s="10">
        <f>I1399/60/60/24+DATE(1970,1,1)</f>
        <v>42670.888194444444</v>
      </c>
      <c r="Q1399" s="10">
        <f>J1399/60/60/24+DATE(1970,1,1)</f>
        <v>42640.917939814812</v>
      </c>
      <c r="R1399">
        <f>YEAR(Q1399)</f>
        <v>2016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8299</v>
      </c>
      <c r="O1400" t="s">
        <v>8300</v>
      </c>
      <c r="P1400" s="10">
        <f>I1400/60/60/24+DATE(1970,1,1)</f>
        <v>42556.874236111107</v>
      </c>
      <c r="Q1400" s="10">
        <f>J1400/60/60/24+DATE(1970,1,1)</f>
        <v>42526.874236111107</v>
      </c>
      <c r="R1400">
        <f>YEAR(Q1400)</f>
        <v>2016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8299</v>
      </c>
      <c r="O1401" t="s">
        <v>8300</v>
      </c>
      <c r="P1401" s="10">
        <f>I1401/60/60/24+DATE(1970,1,1)</f>
        <v>41919.004317129627</v>
      </c>
      <c r="Q1401" s="10">
        <f>J1401/60/60/24+DATE(1970,1,1)</f>
        <v>41889.004317129627</v>
      </c>
      <c r="R1401">
        <f>YEAR(Q1401)</f>
        <v>2014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8299</v>
      </c>
      <c r="O1402" t="s">
        <v>8300</v>
      </c>
      <c r="P1402" s="10">
        <f>I1402/60/60/24+DATE(1970,1,1)</f>
        <v>42533.229166666672</v>
      </c>
      <c r="Q1402" s="10">
        <f>J1402/60/60/24+DATE(1970,1,1)</f>
        <v>42498.341122685189</v>
      </c>
      <c r="R1402">
        <f>YEAR(Q1402)</f>
        <v>2016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8299</v>
      </c>
      <c r="O1403" t="s">
        <v>8300</v>
      </c>
      <c r="P1403" s="10">
        <f>I1403/60/60/24+DATE(1970,1,1)</f>
        <v>41420.99622685185</v>
      </c>
      <c r="Q1403" s="10">
        <f>J1403/60/60/24+DATE(1970,1,1)</f>
        <v>41399.99622685185</v>
      </c>
      <c r="R1403">
        <f>YEAR(Q1403)</f>
        <v>2013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8299</v>
      </c>
      <c r="O1404" t="s">
        <v>8300</v>
      </c>
      <c r="P1404" s="10">
        <f>I1404/60/60/24+DATE(1970,1,1)</f>
        <v>42125.011701388896</v>
      </c>
      <c r="Q1404" s="10">
        <f>J1404/60/60/24+DATE(1970,1,1)</f>
        <v>42065.053368055553</v>
      </c>
      <c r="R1404">
        <f>YEAR(Q1404)</f>
        <v>2015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8299</v>
      </c>
      <c r="O1405" t="s">
        <v>8300</v>
      </c>
      <c r="P1405" s="10">
        <f>I1405/60/60/24+DATE(1970,1,1)</f>
        <v>41481.062905092593</v>
      </c>
      <c r="Q1405" s="10">
        <f>J1405/60/60/24+DATE(1970,1,1)</f>
        <v>41451.062905092593</v>
      </c>
      <c r="R1405">
        <f>YEAR(Q1405)</f>
        <v>2013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8296</v>
      </c>
      <c r="O1406" t="s">
        <v>8315</v>
      </c>
      <c r="P1406" s="10">
        <f>I1406/60/60/24+DATE(1970,1,1)</f>
        <v>42057.510243055556</v>
      </c>
      <c r="Q1406" s="10">
        <f>J1406/60/60/24+DATE(1970,1,1)</f>
        <v>42032.510243055556</v>
      </c>
      <c r="R1406">
        <f>YEAR(Q1406)</f>
        <v>2015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8296</v>
      </c>
      <c r="O1407" t="s">
        <v>8315</v>
      </c>
      <c r="P1407" s="10">
        <f>I1407/60/60/24+DATE(1970,1,1)</f>
        <v>41971.722233796296</v>
      </c>
      <c r="Q1407" s="10">
        <f>J1407/60/60/24+DATE(1970,1,1)</f>
        <v>41941.680567129632</v>
      </c>
      <c r="R1407">
        <f>YEAR(Q1407)</f>
        <v>2014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8296</v>
      </c>
      <c r="O1408" t="s">
        <v>8315</v>
      </c>
      <c r="P1408" s="10">
        <f>I1408/60/60/24+DATE(1970,1,1)</f>
        <v>42350.416666666672</v>
      </c>
      <c r="Q1408" s="10">
        <f>J1408/60/60/24+DATE(1970,1,1)</f>
        <v>42297.432951388888</v>
      </c>
      <c r="R1408">
        <f>YEAR(Q1408)</f>
        <v>2015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8296</v>
      </c>
      <c r="O1409" t="s">
        <v>8315</v>
      </c>
      <c r="P1409" s="10">
        <f>I1409/60/60/24+DATE(1970,1,1)</f>
        <v>41863.536782407406</v>
      </c>
      <c r="Q1409" s="10">
        <f>J1409/60/60/24+DATE(1970,1,1)</f>
        <v>41838.536782407406</v>
      </c>
      <c r="R1409">
        <f>YEAR(Q1409)</f>
        <v>2014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8296</v>
      </c>
      <c r="O1410" t="s">
        <v>8315</v>
      </c>
      <c r="P1410" s="10">
        <f>I1410/60/60/24+DATE(1970,1,1)</f>
        <v>42321.913842592592</v>
      </c>
      <c r="Q1410" s="10">
        <f>J1410/60/60/24+DATE(1970,1,1)</f>
        <v>42291.872175925921</v>
      </c>
      <c r="R1410">
        <f>YEAR(Q1410)</f>
        <v>2015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8296</v>
      </c>
      <c r="O1411" t="s">
        <v>8315</v>
      </c>
      <c r="P1411" s="10">
        <f>I1411/60/60/24+DATE(1970,1,1)</f>
        <v>42005.175173611111</v>
      </c>
      <c r="Q1411" s="10">
        <f>J1411/60/60/24+DATE(1970,1,1)</f>
        <v>41945.133506944447</v>
      </c>
      <c r="R1411">
        <f>YEAR(Q1411)</f>
        <v>2014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8296</v>
      </c>
      <c r="O1412" t="s">
        <v>8315</v>
      </c>
      <c r="P1412" s="10">
        <f>I1412/60/60/24+DATE(1970,1,1)</f>
        <v>42524.318518518514</v>
      </c>
      <c r="Q1412" s="10">
        <f>J1412/60/60/24+DATE(1970,1,1)</f>
        <v>42479.318518518514</v>
      </c>
      <c r="R1412">
        <f>YEAR(Q1412)</f>
        <v>2016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8296</v>
      </c>
      <c r="O1413" t="s">
        <v>8315</v>
      </c>
      <c r="P1413" s="10">
        <f>I1413/60/60/24+DATE(1970,1,1)</f>
        <v>42041.059027777781</v>
      </c>
      <c r="Q1413" s="10">
        <f>J1413/60/60/24+DATE(1970,1,1)</f>
        <v>42013.059027777781</v>
      </c>
      <c r="R1413">
        <f>YEAR(Q1413)</f>
        <v>2015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8296</v>
      </c>
      <c r="O1414" t="s">
        <v>8315</v>
      </c>
      <c r="P1414" s="10">
        <f>I1414/60/60/24+DATE(1970,1,1)</f>
        <v>41977.063645833332</v>
      </c>
      <c r="Q1414" s="10">
        <f>J1414/60/60/24+DATE(1970,1,1)</f>
        <v>41947.063645833332</v>
      </c>
      <c r="R1414">
        <f>YEAR(Q1414)</f>
        <v>2014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8296</v>
      </c>
      <c r="O1415" t="s">
        <v>8315</v>
      </c>
      <c r="P1415" s="10">
        <f>I1415/60/60/24+DATE(1970,1,1)</f>
        <v>42420.437152777777</v>
      </c>
      <c r="Q1415" s="10">
        <f>J1415/60/60/24+DATE(1970,1,1)</f>
        <v>42360.437152777777</v>
      </c>
      <c r="R1415">
        <f>YEAR(Q1415)</f>
        <v>2015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8296</v>
      </c>
      <c r="O1416" t="s">
        <v>8315</v>
      </c>
      <c r="P1416" s="10">
        <f>I1416/60/60/24+DATE(1970,1,1)</f>
        <v>42738.25309027778</v>
      </c>
      <c r="Q1416" s="10">
        <f>J1416/60/60/24+DATE(1970,1,1)</f>
        <v>42708.25309027778</v>
      </c>
      <c r="R1416">
        <f>YEAR(Q1416)</f>
        <v>2016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8296</v>
      </c>
      <c r="O1417" t="s">
        <v>8315</v>
      </c>
      <c r="P1417" s="10">
        <f>I1417/60/60/24+DATE(1970,1,1)</f>
        <v>42232.675821759258</v>
      </c>
      <c r="Q1417" s="10">
        <f>J1417/60/60/24+DATE(1970,1,1)</f>
        <v>42192.675821759258</v>
      </c>
      <c r="R1417">
        <f>YEAR(Q1417)</f>
        <v>2015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8296</v>
      </c>
      <c r="O1418" t="s">
        <v>8315</v>
      </c>
      <c r="P1418" s="10">
        <f>I1418/60/60/24+DATE(1970,1,1)</f>
        <v>42329.967812499999</v>
      </c>
      <c r="Q1418" s="10">
        <f>J1418/60/60/24+DATE(1970,1,1)</f>
        <v>42299.926145833335</v>
      </c>
      <c r="R1418">
        <f>YEAR(Q1418)</f>
        <v>2015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8296</v>
      </c>
      <c r="O1419" t="s">
        <v>8315</v>
      </c>
      <c r="P1419" s="10">
        <f>I1419/60/60/24+DATE(1970,1,1)</f>
        <v>42262.465972222228</v>
      </c>
      <c r="Q1419" s="10">
        <f>J1419/60/60/24+DATE(1970,1,1)</f>
        <v>42232.15016203704</v>
      </c>
      <c r="R1419">
        <f>YEAR(Q1419)</f>
        <v>2015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8296</v>
      </c>
      <c r="O1420" t="s">
        <v>8315</v>
      </c>
      <c r="P1420" s="10">
        <f>I1420/60/60/24+DATE(1970,1,1)</f>
        <v>42425.456412037034</v>
      </c>
      <c r="Q1420" s="10">
        <f>J1420/60/60/24+DATE(1970,1,1)</f>
        <v>42395.456412037034</v>
      </c>
      <c r="R1420">
        <f>YEAR(Q1420)</f>
        <v>2016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8296</v>
      </c>
      <c r="O1421" t="s">
        <v>8315</v>
      </c>
      <c r="P1421" s="10">
        <f>I1421/60/60/24+DATE(1970,1,1)</f>
        <v>42652.456238425926</v>
      </c>
      <c r="Q1421" s="10">
        <f>J1421/60/60/24+DATE(1970,1,1)</f>
        <v>42622.456238425926</v>
      </c>
      <c r="R1421">
        <f>YEAR(Q1421)</f>
        <v>2016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8296</v>
      </c>
      <c r="O1422" t="s">
        <v>8315</v>
      </c>
      <c r="P1422" s="10">
        <f>I1422/60/60/24+DATE(1970,1,1)</f>
        <v>42549.667662037042</v>
      </c>
      <c r="Q1422" s="10">
        <f>J1422/60/60/24+DATE(1970,1,1)</f>
        <v>42524.667662037042</v>
      </c>
      <c r="R1422">
        <f>YEAR(Q1422)</f>
        <v>2016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8296</v>
      </c>
      <c r="O1423" t="s">
        <v>8315</v>
      </c>
      <c r="P1423" s="10">
        <f>I1423/60/60/24+DATE(1970,1,1)</f>
        <v>42043.915613425925</v>
      </c>
      <c r="Q1423" s="10">
        <f>J1423/60/60/24+DATE(1970,1,1)</f>
        <v>42013.915613425925</v>
      </c>
      <c r="R1423">
        <f>YEAR(Q1423)</f>
        <v>2015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8296</v>
      </c>
      <c r="O1424" t="s">
        <v>8315</v>
      </c>
      <c r="P1424" s="10">
        <f>I1424/60/60/24+DATE(1970,1,1)</f>
        <v>42634.239629629628</v>
      </c>
      <c r="Q1424" s="10">
        <f>J1424/60/60/24+DATE(1970,1,1)</f>
        <v>42604.239629629628</v>
      </c>
      <c r="R1424">
        <f>YEAR(Q1424)</f>
        <v>2016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8296</v>
      </c>
      <c r="O1425" t="s">
        <v>8315</v>
      </c>
      <c r="P1425" s="10">
        <f>I1425/60/60/24+DATE(1970,1,1)</f>
        <v>42370.360312500001</v>
      </c>
      <c r="Q1425" s="10">
        <f>J1425/60/60/24+DATE(1970,1,1)</f>
        <v>42340.360312500001</v>
      </c>
      <c r="R1425">
        <f>YEAR(Q1425)</f>
        <v>2015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8296</v>
      </c>
      <c r="O1426" t="s">
        <v>8315</v>
      </c>
      <c r="P1426" s="10">
        <f>I1426/60/60/24+DATE(1970,1,1)</f>
        <v>42689.759282407409</v>
      </c>
      <c r="Q1426" s="10">
        <f>J1426/60/60/24+DATE(1970,1,1)</f>
        <v>42676.717615740738</v>
      </c>
      <c r="R1426">
        <f>YEAR(Q1426)</f>
        <v>2016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8296</v>
      </c>
      <c r="O1427" t="s">
        <v>8315</v>
      </c>
      <c r="P1427" s="10">
        <f>I1427/60/60/24+DATE(1970,1,1)</f>
        <v>42123.131469907406</v>
      </c>
      <c r="Q1427" s="10">
        <f>J1427/60/60/24+DATE(1970,1,1)</f>
        <v>42093.131469907406</v>
      </c>
      <c r="R1427">
        <f>YEAR(Q1427)</f>
        <v>2015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8296</v>
      </c>
      <c r="O1428" t="s">
        <v>8315</v>
      </c>
      <c r="P1428" s="10">
        <f>I1428/60/60/24+DATE(1970,1,1)</f>
        <v>42240.390277777777</v>
      </c>
      <c r="Q1428" s="10">
        <f>J1428/60/60/24+DATE(1970,1,1)</f>
        <v>42180.390277777777</v>
      </c>
      <c r="R1428">
        <f>YEAR(Q1428)</f>
        <v>2015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8296</v>
      </c>
      <c r="O1429" t="s">
        <v>8315</v>
      </c>
      <c r="P1429" s="10">
        <f>I1429/60/60/24+DATE(1970,1,1)</f>
        <v>42631.851678240739</v>
      </c>
      <c r="Q1429" s="10">
        <f>J1429/60/60/24+DATE(1970,1,1)</f>
        <v>42601.851678240739</v>
      </c>
      <c r="R1429">
        <f>YEAR(Q1429)</f>
        <v>2016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8296</v>
      </c>
      <c r="O1430" t="s">
        <v>8315</v>
      </c>
      <c r="P1430" s="10">
        <f>I1430/60/60/24+DATE(1970,1,1)</f>
        <v>42462.338159722218</v>
      </c>
      <c r="Q1430" s="10">
        <f>J1430/60/60/24+DATE(1970,1,1)</f>
        <v>42432.379826388889</v>
      </c>
      <c r="R1430">
        <f>YEAR(Q1430)</f>
        <v>2016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8296</v>
      </c>
      <c r="O1431" t="s">
        <v>8315</v>
      </c>
      <c r="P1431" s="10">
        <f>I1431/60/60/24+DATE(1970,1,1)</f>
        <v>42104.060671296291</v>
      </c>
      <c r="Q1431" s="10">
        <f>J1431/60/60/24+DATE(1970,1,1)</f>
        <v>42074.060671296291</v>
      </c>
      <c r="R1431">
        <f>YEAR(Q1431)</f>
        <v>2015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8296</v>
      </c>
      <c r="O1432" t="s">
        <v>8315</v>
      </c>
      <c r="P1432" s="10">
        <f>I1432/60/60/24+DATE(1970,1,1)</f>
        <v>41992.813518518517</v>
      </c>
      <c r="Q1432" s="10">
        <f>J1432/60/60/24+DATE(1970,1,1)</f>
        <v>41961.813518518517</v>
      </c>
      <c r="R1432">
        <f>YEAR(Q1432)</f>
        <v>2014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8296</v>
      </c>
      <c r="O1433" t="s">
        <v>8315</v>
      </c>
      <c r="P1433" s="10">
        <f>I1433/60/60/24+DATE(1970,1,1)</f>
        <v>42334.252500000002</v>
      </c>
      <c r="Q1433" s="10">
        <f>J1433/60/60/24+DATE(1970,1,1)</f>
        <v>42304.210833333331</v>
      </c>
      <c r="R1433">
        <f>YEAR(Q1433)</f>
        <v>2015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8296</v>
      </c>
      <c r="O1434" t="s">
        <v>8315</v>
      </c>
      <c r="P1434" s="10">
        <f>I1434/60/60/24+DATE(1970,1,1)</f>
        <v>42205.780416666668</v>
      </c>
      <c r="Q1434" s="10">
        <f>J1434/60/60/24+DATE(1970,1,1)</f>
        <v>42175.780416666668</v>
      </c>
      <c r="R1434">
        <f>YEAR(Q1434)</f>
        <v>2015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8296</v>
      </c>
      <c r="O1435" t="s">
        <v>8315</v>
      </c>
      <c r="P1435" s="10">
        <f>I1435/60/60/24+DATE(1970,1,1)</f>
        <v>42714.458333333328</v>
      </c>
      <c r="Q1435" s="10">
        <f>J1435/60/60/24+DATE(1970,1,1)</f>
        <v>42673.625868055555</v>
      </c>
      <c r="R1435">
        <f>YEAR(Q1435)</f>
        <v>2016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8296</v>
      </c>
      <c r="O1436" t="s">
        <v>8315</v>
      </c>
      <c r="P1436" s="10">
        <f>I1436/60/60/24+DATE(1970,1,1)</f>
        <v>42163.625</v>
      </c>
      <c r="Q1436" s="10">
        <f>J1436/60/60/24+DATE(1970,1,1)</f>
        <v>42142.767106481479</v>
      </c>
      <c r="R1436">
        <f>YEAR(Q1436)</f>
        <v>2015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8296</v>
      </c>
      <c r="O1437" t="s">
        <v>8315</v>
      </c>
      <c r="P1437" s="10">
        <f>I1437/60/60/24+DATE(1970,1,1)</f>
        <v>42288.780324074076</v>
      </c>
      <c r="Q1437" s="10">
        <f>J1437/60/60/24+DATE(1970,1,1)</f>
        <v>42258.780324074076</v>
      </c>
      <c r="R1437">
        <f>YEAR(Q1437)</f>
        <v>2015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8296</v>
      </c>
      <c r="O1438" t="s">
        <v>8315</v>
      </c>
      <c r="P1438" s="10">
        <f>I1438/60/60/24+DATE(1970,1,1)</f>
        <v>42421.35019675926</v>
      </c>
      <c r="Q1438" s="10">
        <f>J1438/60/60/24+DATE(1970,1,1)</f>
        <v>42391.35019675926</v>
      </c>
      <c r="R1438">
        <f>YEAR(Q1438)</f>
        <v>2016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8296</v>
      </c>
      <c r="O1439" t="s">
        <v>8315</v>
      </c>
      <c r="P1439" s="10">
        <f>I1439/60/60/24+DATE(1970,1,1)</f>
        <v>41833.207638888889</v>
      </c>
      <c r="Q1439" s="10">
        <f>J1439/60/60/24+DATE(1970,1,1)</f>
        <v>41796.531701388885</v>
      </c>
      <c r="R1439">
        <f>YEAR(Q1439)</f>
        <v>2014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8296</v>
      </c>
      <c r="O1440" t="s">
        <v>8315</v>
      </c>
      <c r="P1440" s="10">
        <f>I1440/60/60/24+DATE(1970,1,1)</f>
        <v>42487.579861111109</v>
      </c>
      <c r="Q1440" s="10">
        <f>J1440/60/60/24+DATE(1970,1,1)</f>
        <v>42457.871516203704</v>
      </c>
      <c r="R1440">
        <f>YEAR(Q1440)</f>
        <v>2016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8296</v>
      </c>
      <c r="O1441" t="s">
        <v>8315</v>
      </c>
      <c r="P1441" s="10">
        <f>I1441/60/60/24+DATE(1970,1,1)</f>
        <v>42070.829872685179</v>
      </c>
      <c r="Q1441" s="10">
        <f>J1441/60/60/24+DATE(1970,1,1)</f>
        <v>42040.829872685179</v>
      </c>
      <c r="R1441">
        <f>YEAR(Q1441)</f>
        <v>2015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8296</v>
      </c>
      <c r="O1442" t="s">
        <v>8315</v>
      </c>
      <c r="P1442" s="10">
        <f>I1442/60/60/24+DATE(1970,1,1)</f>
        <v>42516.748414351852</v>
      </c>
      <c r="Q1442" s="10">
        <f>J1442/60/60/24+DATE(1970,1,1)</f>
        <v>42486.748414351852</v>
      </c>
      <c r="R1442">
        <f>YEAR(Q1442)</f>
        <v>2016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8296</v>
      </c>
      <c r="O1443" t="s">
        <v>8315</v>
      </c>
      <c r="P1443" s="10">
        <f>I1443/60/60/24+DATE(1970,1,1)</f>
        <v>42258.765844907408</v>
      </c>
      <c r="Q1443" s="10">
        <f>J1443/60/60/24+DATE(1970,1,1)</f>
        <v>42198.765844907408</v>
      </c>
      <c r="R1443">
        <f>YEAR(Q1443)</f>
        <v>2015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8296</v>
      </c>
      <c r="O1444" t="s">
        <v>8315</v>
      </c>
      <c r="P1444" s="10">
        <f>I1444/60/60/24+DATE(1970,1,1)</f>
        <v>42515.64534722222</v>
      </c>
      <c r="Q1444" s="10">
        <f>J1444/60/60/24+DATE(1970,1,1)</f>
        <v>42485.64534722222</v>
      </c>
      <c r="R1444">
        <f>YEAR(Q1444)</f>
        <v>2016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8296</v>
      </c>
      <c r="O1445" t="s">
        <v>8315</v>
      </c>
      <c r="P1445" s="10">
        <f>I1445/60/60/24+DATE(1970,1,1)</f>
        <v>42737.926030092596</v>
      </c>
      <c r="Q1445" s="10">
        <f>J1445/60/60/24+DATE(1970,1,1)</f>
        <v>42707.926030092596</v>
      </c>
      <c r="R1445">
        <f>YEAR(Q1445)</f>
        <v>2016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8296</v>
      </c>
      <c r="O1446" t="s">
        <v>8315</v>
      </c>
      <c r="P1446" s="10">
        <f>I1446/60/60/24+DATE(1970,1,1)</f>
        <v>42259.873402777783</v>
      </c>
      <c r="Q1446" s="10">
        <f>J1446/60/60/24+DATE(1970,1,1)</f>
        <v>42199.873402777783</v>
      </c>
      <c r="R1446">
        <f>YEAR(Q1446)</f>
        <v>2015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8296</v>
      </c>
      <c r="O1447" t="s">
        <v>8315</v>
      </c>
      <c r="P1447" s="10">
        <f>I1447/60/60/24+DATE(1970,1,1)</f>
        <v>42169.542303240742</v>
      </c>
      <c r="Q1447" s="10">
        <f>J1447/60/60/24+DATE(1970,1,1)</f>
        <v>42139.542303240742</v>
      </c>
      <c r="R1447">
        <f>YEAR(Q1447)</f>
        <v>2015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8296</v>
      </c>
      <c r="O1448" t="s">
        <v>8315</v>
      </c>
      <c r="P1448" s="10">
        <f>I1448/60/60/24+DATE(1970,1,1)</f>
        <v>42481.447662037041</v>
      </c>
      <c r="Q1448" s="10">
        <f>J1448/60/60/24+DATE(1970,1,1)</f>
        <v>42461.447662037041</v>
      </c>
      <c r="R1448">
        <f>YEAR(Q1448)</f>
        <v>2016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8296</v>
      </c>
      <c r="O1449" t="s">
        <v>8315</v>
      </c>
      <c r="P1449" s="10">
        <f>I1449/60/60/24+DATE(1970,1,1)</f>
        <v>42559.730717592596</v>
      </c>
      <c r="Q1449" s="10">
        <f>J1449/60/60/24+DATE(1970,1,1)</f>
        <v>42529.730717592596</v>
      </c>
      <c r="R1449">
        <f>YEAR(Q1449)</f>
        <v>2016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8296</v>
      </c>
      <c r="O1450" t="s">
        <v>8315</v>
      </c>
      <c r="P1450" s="10">
        <f>I1450/60/60/24+DATE(1970,1,1)</f>
        <v>42146.225694444445</v>
      </c>
      <c r="Q1450" s="10">
        <f>J1450/60/60/24+DATE(1970,1,1)</f>
        <v>42115.936550925922</v>
      </c>
      <c r="R1450">
        <f>YEAR(Q1450)</f>
        <v>2015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8296</v>
      </c>
      <c r="O1451" t="s">
        <v>8315</v>
      </c>
      <c r="P1451" s="10">
        <f>I1451/60/60/24+DATE(1970,1,1)</f>
        <v>42134.811400462961</v>
      </c>
      <c r="Q1451" s="10">
        <f>J1451/60/60/24+DATE(1970,1,1)</f>
        <v>42086.811400462961</v>
      </c>
      <c r="R1451">
        <f>YEAR(Q1451)</f>
        <v>2015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8296</v>
      </c>
      <c r="O1452" t="s">
        <v>8315</v>
      </c>
      <c r="P1452" s="10">
        <f>I1452/60/60/24+DATE(1970,1,1)</f>
        <v>42420.171261574069</v>
      </c>
      <c r="Q1452" s="10">
        <f>J1452/60/60/24+DATE(1970,1,1)</f>
        <v>42390.171261574069</v>
      </c>
      <c r="R1452">
        <f>YEAR(Q1452)</f>
        <v>2016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8296</v>
      </c>
      <c r="O1453" t="s">
        <v>8315</v>
      </c>
      <c r="P1453" s="10">
        <f>I1453/60/60/24+DATE(1970,1,1)</f>
        <v>41962.00068287037</v>
      </c>
      <c r="Q1453" s="10">
        <f>J1453/60/60/24+DATE(1970,1,1)</f>
        <v>41931.959016203706</v>
      </c>
      <c r="R1453">
        <f>YEAR(Q1453)</f>
        <v>2014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8296</v>
      </c>
      <c r="O1454" t="s">
        <v>8315</v>
      </c>
      <c r="P1454" s="10">
        <f>I1454/60/60/24+DATE(1970,1,1)</f>
        <v>41848.703275462962</v>
      </c>
      <c r="Q1454" s="10">
        <f>J1454/60/60/24+DATE(1970,1,1)</f>
        <v>41818.703275462962</v>
      </c>
      <c r="R1454">
        <f>YEAR(Q1454)</f>
        <v>2014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8296</v>
      </c>
      <c r="O1455" t="s">
        <v>8315</v>
      </c>
      <c r="P1455" s="10">
        <f>I1455/60/60/24+DATE(1970,1,1)</f>
        <v>42840.654479166667</v>
      </c>
      <c r="Q1455" s="10">
        <f>J1455/60/60/24+DATE(1970,1,1)</f>
        <v>42795.696145833332</v>
      </c>
      <c r="R1455">
        <f>YEAR(Q1455)</f>
        <v>2017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8296</v>
      </c>
      <c r="O1456" t="s">
        <v>8315</v>
      </c>
      <c r="P1456" s="10">
        <f>I1456/60/60/24+DATE(1970,1,1)</f>
        <v>42484.915972222225</v>
      </c>
      <c r="Q1456" s="10">
        <f>J1456/60/60/24+DATE(1970,1,1)</f>
        <v>42463.866666666669</v>
      </c>
      <c r="R1456">
        <f>YEAR(Q1456)</f>
        <v>2016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8296</v>
      </c>
      <c r="O1457" t="s">
        <v>8315</v>
      </c>
      <c r="P1457" s="10">
        <f>I1457/60/60/24+DATE(1970,1,1)</f>
        <v>41887.568749999999</v>
      </c>
      <c r="Q1457" s="10">
        <f>J1457/60/60/24+DATE(1970,1,1)</f>
        <v>41832.672685185185</v>
      </c>
      <c r="R1457">
        <f>YEAR(Q1457)</f>
        <v>2014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8296</v>
      </c>
      <c r="O1458" t="s">
        <v>8315</v>
      </c>
      <c r="P1458" s="10">
        <f>I1458/60/60/24+DATE(1970,1,1)</f>
        <v>42738.668576388889</v>
      </c>
      <c r="Q1458" s="10">
        <f>J1458/60/60/24+DATE(1970,1,1)</f>
        <v>42708.668576388889</v>
      </c>
      <c r="R1458">
        <f>YEAR(Q1458)</f>
        <v>2016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8296</v>
      </c>
      <c r="O1459" t="s">
        <v>8315</v>
      </c>
      <c r="P1459" s="10">
        <f>I1459/60/60/24+DATE(1970,1,1)</f>
        <v>42319.938009259262</v>
      </c>
      <c r="Q1459" s="10">
        <f>J1459/60/60/24+DATE(1970,1,1)</f>
        <v>42289.89634259259</v>
      </c>
      <c r="R1459">
        <f>YEAR(Q1459)</f>
        <v>2015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8296</v>
      </c>
      <c r="O1460" t="s">
        <v>8315</v>
      </c>
      <c r="P1460" s="10">
        <f>I1460/60/60/24+DATE(1970,1,1)</f>
        <v>41862.166666666664</v>
      </c>
      <c r="Q1460" s="10">
        <f>J1460/60/60/24+DATE(1970,1,1)</f>
        <v>41831.705555555556</v>
      </c>
      <c r="R1460">
        <f>YEAR(Q1460)</f>
        <v>2014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8296</v>
      </c>
      <c r="O1461" t="s">
        <v>8315</v>
      </c>
      <c r="P1461" s="10">
        <f>I1461/60/60/24+DATE(1970,1,1)</f>
        <v>42340.725694444445</v>
      </c>
      <c r="Q1461" s="10">
        <f>J1461/60/60/24+DATE(1970,1,1)</f>
        <v>42312.204814814817</v>
      </c>
      <c r="R1461">
        <f>YEAR(Q1461)</f>
        <v>2015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8296</v>
      </c>
      <c r="O1462" t="s">
        <v>8315</v>
      </c>
      <c r="P1462" s="10">
        <f>I1462/60/60/24+DATE(1970,1,1)</f>
        <v>41973.989583333328</v>
      </c>
      <c r="Q1462" s="10">
        <f>J1462/60/60/24+DATE(1970,1,1)</f>
        <v>41915.896967592591</v>
      </c>
      <c r="R1462">
        <f>YEAR(Q1462)</f>
        <v>2014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8296</v>
      </c>
      <c r="O1463" t="s">
        <v>8316</v>
      </c>
      <c r="P1463" s="10">
        <f>I1463/60/60/24+DATE(1970,1,1)</f>
        <v>41933</v>
      </c>
      <c r="Q1463" s="10">
        <f>J1463/60/60/24+DATE(1970,1,1)</f>
        <v>41899.645300925928</v>
      </c>
      <c r="R1463">
        <f>YEAR(Q1463)</f>
        <v>2014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8296</v>
      </c>
      <c r="O1464" t="s">
        <v>8316</v>
      </c>
      <c r="P1464" s="10">
        <f>I1464/60/60/24+DATE(1970,1,1)</f>
        <v>41374.662858796299</v>
      </c>
      <c r="Q1464" s="10">
        <f>J1464/60/60/24+DATE(1970,1,1)</f>
        <v>41344.662858796299</v>
      </c>
      <c r="R1464">
        <f>YEAR(Q1464)</f>
        <v>2013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8296</v>
      </c>
      <c r="O1465" t="s">
        <v>8316</v>
      </c>
      <c r="P1465" s="10">
        <f>I1465/60/60/24+DATE(1970,1,1)</f>
        <v>41371.869652777779</v>
      </c>
      <c r="Q1465" s="10">
        <f>J1465/60/60/24+DATE(1970,1,1)</f>
        <v>41326.911319444444</v>
      </c>
      <c r="R1465">
        <f>YEAR(Q1465)</f>
        <v>2013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8296</v>
      </c>
      <c r="O1466" t="s">
        <v>8316</v>
      </c>
      <c r="P1466" s="10">
        <f>I1466/60/60/24+DATE(1970,1,1)</f>
        <v>41321.661550925928</v>
      </c>
      <c r="Q1466" s="10">
        <f>J1466/60/60/24+DATE(1970,1,1)</f>
        <v>41291.661550925928</v>
      </c>
      <c r="R1466">
        <f>YEAR(Q1466)</f>
        <v>2013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8296</v>
      </c>
      <c r="O1467" t="s">
        <v>8316</v>
      </c>
      <c r="P1467" s="10">
        <f>I1467/60/60/24+DATE(1970,1,1)</f>
        <v>40990.125</v>
      </c>
      <c r="Q1467" s="10">
        <f>J1467/60/60/24+DATE(1970,1,1)</f>
        <v>40959.734398148146</v>
      </c>
      <c r="R1467">
        <f>YEAR(Q1467)</f>
        <v>2012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8296</v>
      </c>
      <c r="O1468" t="s">
        <v>8316</v>
      </c>
      <c r="P1468" s="10">
        <f>I1468/60/60/24+DATE(1970,1,1)</f>
        <v>42381.208333333328</v>
      </c>
      <c r="Q1468" s="10">
        <f>J1468/60/60/24+DATE(1970,1,1)</f>
        <v>42340.172060185185</v>
      </c>
      <c r="R1468">
        <f>YEAR(Q1468)</f>
        <v>2015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8296</v>
      </c>
      <c r="O1469" t="s">
        <v>8316</v>
      </c>
      <c r="P1469" s="10">
        <f>I1469/60/60/24+DATE(1970,1,1)</f>
        <v>40993.760243055556</v>
      </c>
      <c r="Q1469" s="10">
        <f>J1469/60/60/24+DATE(1970,1,1)</f>
        <v>40933.80190972222</v>
      </c>
      <c r="R1469">
        <f>YEAR(Q1469)</f>
        <v>2012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8296</v>
      </c>
      <c r="O1470" t="s">
        <v>8316</v>
      </c>
      <c r="P1470" s="10">
        <f>I1470/60/60/24+DATE(1970,1,1)</f>
        <v>40706.014456018522</v>
      </c>
      <c r="Q1470" s="10">
        <f>J1470/60/60/24+DATE(1970,1,1)</f>
        <v>40646.014456018522</v>
      </c>
      <c r="R1470">
        <f>YEAR(Q1470)</f>
        <v>2011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8296</v>
      </c>
      <c r="O1471" t="s">
        <v>8316</v>
      </c>
      <c r="P1471" s="10">
        <f>I1471/60/60/24+DATE(1970,1,1)</f>
        <v>41320.598483796297</v>
      </c>
      <c r="Q1471" s="10">
        <f>J1471/60/60/24+DATE(1970,1,1)</f>
        <v>41290.598483796297</v>
      </c>
      <c r="R1471">
        <f>YEAR(Q1471)</f>
        <v>2013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8296</v>
      </c>
      <c r="O1472" t="s">
        <v>8316</v>
      </c>
      <c r="P1472" s="10">
        <f>I1472/60/60/24+DATE(1970,1,1)</f>
        <v>41271.827118055553</v>
      </c>
      <c r="Q1472" s="10">
        <f>J1472/60/60/24+DATE(1970,1,1)</f>
        <v>41250.827118055553</v>
      </c>
      <c r="R1472">
        <f>YEAR(Q1472)</f>
        <v>2012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8296</v>
      </c>
      <c r="O1473" t="s">
        <v>8316</v>
      </c>
      <c r="P1473" s="10">
        <f>I1473/60/60/24+DATE(1970,1,1)</f>
        <v>42103.957569444443</v>
      </c>
      <c r="Q1473" s="10">
        <f>J1473/60/60/24+DATE(1970,1,1)</f>
        <v>42073.957569444443</v>
      </c>
      <c r="R1473">
        <f>YEAR(Q1473)</f>
        <v>2015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8296</v>
      </c>
      <c r="O1474" t="s">
        <v>8316</v>
      </c>
      <c r="P1474" s="10">
        <f>I1474/60/60/24+DATE(1970,1,1)</f>
        <v>41563.542858796296</v>
      </c>
      <c r="Q1474" s="10">
        <f>J1474/60/60/24+DATE(1970,1,1)</f>
        <v>41533.542858796296</v>
      </c>
      <c r="R1474">
        <f>YEAR(Q1474)</f>
        <v>2013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8296</v>
      </c>
      <c r="O1475" t="s">
        <v>8316</v>
      </c>
      <c r="P1475" s="10">
        <f>I1475/60/60/24+DATE(1970,1,1)</f>
        <v>40969.979618055557</v>
      </c>
      <c r="Q1475" s="10">
        <f>J1475/60/60/24+DATE(1970,1,1)</f>
        <v>40939.979618055557</v>
      </c>
      <c r="R1475">
        <f>YEAR(Q1475)</f>
        <v>2012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8296</v>
      </c>
      <c r="O1476" t="s">
        <v>8316</v>
      </c>
      <c r="P1476" s="10">
        <f>I1476/60/60/24+DATE(1970,1,1)</f>
        <v>41530.727916666663</v>
      </c>
      <c r="Q1476" s="10">
        <f>J1476/60/60/24+DATE(1970,1,1)</f>
        <v>41500.727916666663</v>
      </c>
      <c r="R1476">
        <f>YEAR(Q1476)</f>
        <v>2013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8296</v>
      </c>
      <c r="O1477" t="s">
        <v>8316</v>
      </c>
      <c r="P1477" s="10">
        <f>I1477/60/60/24+DATE(1970,1,1)</f>
        <v>41993.207638888889</v>
      </c>
      <c r="Q1477" s="10">
        <f>J1477/60/60/24+DATE(1970,1,1)</f>
        <v>41960.722951388889</v>
      </c>
      <c r="R1477">
        <f>YEAR(Q1477)</f>
        <v>2014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8296</v>
      </c>
      <c r="O1478" t="s">
        <v>8316</v>
      </c>
      <c r="P1478" s="10">
        <f>I1478/60/60/24+DATE(1970,1,1)</f>
        <v>40796.041921296295</v>
      </c>
      <c r="Q1478" s="10">
        <f>J1478/60/60/24+DATE(1970,1,1)</f>
        <v>40766.041921296295</v>
      </c>
      <c r="R1478">
        <f>YEAR(Q1478)</f>
        <v>2011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8296</v>
      </c>
      <c r="O1479" t="s">
        <v>8316</v>
      </c>
      <c r="P1479" s="10">
        <f>I1479/60/60/24+DATE(1970,1,1)</f>
        <v>40900.125</v>
      </c>
      <c r="Q1479" s="10">
        <f>J1479/60/60/24+DATE(1970,1,1)</f>
        <v>40840.615787037037</v>
      </c>
      <c r="R1479">
        <f>YEAR(Q1479)</f>
        <v>2011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8296</v>
      </c>
      <c r="O1480" t="s">
        <v>8316</v>
      </c>
      <c r="P1480" s="10">
        <f>I1480/60/60/24+DATE(1970,1,1)</f>
        <v>41408.871678240743</v>
      </c>
      <c r="Q1480" s="10">
        <f>J1480/60/60/24+DATE(1970,1,1)</f>
        <v>41394.871678240743</v>
      </c>
      <c r="R1480">
        <f>YEAR(Q1480)</f>
        <v>2013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8296</v>
      </c>
      <c r="O1481" t="s">
        <v>8316</v>
      </c>
      <c r="P1481" s="10">
        <f>I1481/60/60/24+DATE(1970,1,1)</f>
        <v>41769.165972222225</v>
      </c>
      <c r="Q1481" s="10">
        <f>J1481/60/60/24+DATE(1970,1,1)</f>
        <v>41754.745243055557</v>
      </c>
      <c r="R1481">
        <f>YEAR(Q1481)</f>
        <v>2014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8296</v>
      </c>
      <c r="O1482" t="s">
        <v>8316</v>
      </c>
      <c r="P1482" s="10">
        <f>I1482/60/60/24+DATE(1970,1,1)</f>
        <v>41481.708333333336</v>
      </c>
      <c r="Q1482" s="10">
        <f>J1482/60/60/24+DATE(1970,1,1)</f>
        <v>41464.934016203704</v>
      </c>
      <c r="R1482">
        <f>YEAR(Q1482)</f>
        <v>2013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8296</v>
      </c>
      <c r="O1483" t="s">
        <v>8298</v>
      </c>
      <c r="P1483" s="10">
        <f>I1483/60/60/24+DATE(1970,1,1)</f>
        <v>41580.922974537039</v>
      </c>
      <c r="Q1483" s="10">
        <f>J1483/60/60/24+DATE(1970,1,1)</f>
        <v>41550.922974537039</v>
      </c>
      <c r="R1483">
        <f>YEAR(Q1483)</f>
        <v>2013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8296</v>
      </c>
      <c r="O1484" t="s">
        <v>8298</v>
      </c>
      <c r="P1484" s="10">
        <f>I1484/60/60/24+DATE(1970,1,1)</f>
        <v>41159.32708333333</v>
      </c>
      <c r="Q1484" s="10">
        <f>J1484/60/60/24+DATE(1970,1,1)</f>
        <v>41136.85805555556</v>
      </c>
      <c r="R1484">
        <f>YEAR(Q1484)</f>
        <v>2012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8296</v>
      </c>
      <c r="O1485" t="s">
        <v>8298</v>
      </c>
      <c r="P1485" s="10">
        <f>I1485/60/60/24+DATE(1970,1,1)</f>
        <v>42573.192997685182</v>
      </c>
      <c r="Q1485" s="10">
        <f>J1485/60/60/24+DATE(1970,1,1)</f>
        <v>42548.192997685182</v>
      </c>
      <c r="R1485">
        <f>YEAR(Q1485)</f>
        <v>2016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8296</v>
      </c>
      <c r="O1486" t="s">
        <v>8298</v>
      </c>
      <c r="P1486" s="10">
        <f>I1486/60/60/24+DATE(1970,1,1)</f>
        <v>41111.618750000001</v>
      </c>
      <c r="Q1486" s="10">
        <f>J1486/60/60/24+DATE(1970,1,1)</f>
        <v>41053.200960648144</v>
      </c>
      <c r="R1486">
        <f>YEAR(Q1486)</f>
        <v>2012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8296</v>
      </c>
      <c r="O1487" t="s">
        <v>8298</v>
      </c>
      <c r="P1487" s="10">
        <f>I1487/60/60/24+DATE(1970,1,1)</f>
        <v>42175.795983796299</v>
      </c>
      <c r="Q1487" s="10">
        <f>J1487/60/60/24+DATE(1970,1,1)</f>
        <v>42130.795983796299</v>
      </c>
      <c r="R1487">
        <f>YEAR(Q1487)</f>
        <v>2015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8296</v>
      </c>
      <c r="O1488" t="s">
        <v>8298</v>
      </c>
      <c r="P1488" s="10">
        <f>I1488/60/60/24+DATE(1970,1,1)</f>
        <v>42062.168530092589</v>
      </c>
      <c r="Q1488" s="10">
        <f>J1488/60/60/24+DATE(1970,1,1)</f>
        <v>42032.168530092589</v>
      </c>
      <c r="R1488">
        <f>YEAR(Q1488)</f>
        <v>2015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8296</v>
      </c>
      <c r="O1489" t="s">
        <v>8298</v>
      </c>
      <c r="P1489" s="10">
        <f>I1489/60/60/24+DATE(1970,1,1)</f>
        <v>42584.917488425926</v>
      </c>
      <c r="Q1489" s="10">
        <f>J1489/60/60/24+DATE(1970,1,1)</f>
        <v>42554.917488425926</v>
      </c>
      <c r="R1489">
        <f>YEAR(Q1489)</f>
        <v>2016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8296</v>
      </c>
      <c r="O1490" t="s">
        <v>8298</v>
      </c>
      <c r="P1490" s="10">
        <f>I1490/60/60/24+DATE(1970,1,1)</f>
        <v>41644.563194444447</v>
      </c>
      <c r="Q1490" s="10">
        <f>J1490/60/60/24+DATE(1970,1,1)</f>
        <v>41614.563194444447</v>
      </c>
      <c r="R1490">
        <f>YEAR(Q1490)</f>
        <v>2013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8296</v>
      </c>
      <c r="O1491" t="s">
        <v>8298</v>
      </c>
      <c r="P1491" s="10">
        <f>I1491/60/60/24+DATE(1970,1,1)</f>
        <v>41228.653379629628</v>
      </c>
      <c r="Q1491" s="10">
        <f>J1491/60/60/24+DATE(1970,1,1)</f>
        <v>41198.611712962964</v>
      </c>
      <c r="R1491">
        <f>YEAR(Q1491)</f>
        <v>2012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8296</v>
      </c>
      <c r="O1492" t="s">
        <v>8298</v>
      </c>
      <c r="P1492" s="10">
        <f>I1492/60/60/24+DATE(1970,1,1)</f>
        <v>41549.561041666668</v>
      </c>
      <c r="Q1492" s="10">
        <f>J1492/60/60/24+DATE(1970,1,1)</f>
        <v>41520.561041666668</v>
      </c>
      <c r="R1492">
        <f>YEAR(Q1492)</f>
        <v>2013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8296</v>
      </c>
      <c r="O1493" t="s">
        <v>8298</v>
      </c>
      <c r="P1493" s="10">
        <f>I1493/60/60/24+DATE(1970,1,1)</f>
        <v>42050.651388888888</v>
      </c>
      <c r="Q1493" s="10">
        <f>J1493/60/60/24+DATE(1970,1,1)</f>
        <v>41991.713460648149</v>
      </c>
      <c r="R1493">
        <f>YEAR(Q1493)</f>
        <v>2014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8296</v>
      </c>
      <c r="O1494" t="s">
        <v>8298</v>
      </c>
      <c r="P1494" s="10">
        <f>I1494/60/60/24+DATE(1970,1,1)</f>
        <v>40712.884791666671</v>
      </c>
      <c r="Q1494" s="10">
        <f>J1494/60/60/24+DATE(1970,1,1)</f>
        <v>40682.884791666671</v>
      </c>
      <c r="R1494">
        <f>YEAR(Q1494)</f>
        <v>2011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8296</v>
      </c>
      <c r="O1495" t="s">
        <v>8298</v>
      </c>
      <c r="P1495" s="10">
        <f>I1495/60/60/24+DATE(1970,1,1)</f>
        <v>41441.866608796299</v>
      </c>
      <c r="Q1495" s="10">
        <f>J1495/60/60/24+DATE(1970,1,1)</f>
        <v>41411.866608796299</v>
      </c>
      <c r="R1495">
        <f>YEAR(Q1495)</f>
        <v>2013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8296</v>
      </c>
      <c r="O1496" t="s">
        <v>8298</v>
      </c>
      <c r="P1496" s="10">
        <f>I1496/60/60/24+DATE(1970,1,1)</f>
        <v>42097.651388888888</v>
      </c>
      <c r="Q1496" s="10">
        <f>J1496/60/60/24+DATE(1970,1,1)</f>
        <v>42067.722372685181</v>
      </c>
      <c r="R1496">
        <f>YEAR(Q1496)</f>
        <v>2015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8296</v>
      </c>
      <c r="O1497" t="s">
        <v>8298</v>
      </c>
      <c r="P1497" s="10">
        <f>I1497/60/60/24+DATE(1970,1,1)</f>
        <v>40782.789710648147</v>
      </c>
      <c r="Q1497" s="10">
        <f>J1497/60/60/24+DATE(1970,1,1)</f>
        <v>40752.789710648147</v>
      </c>
      <c r="R1497">
        <f>YEAR(Q1497)</f>
        <v>2011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8296</v>
      </c>
      <c r="O1498" t="s">
        <v>8298</v>
      </c>
      <c r="P1498" s="10">
        <f>I1498/60/60/24+DATE(1970,1,1)</f>
        <v>41898.475219907406</v>
      </c>
      <c r="Q1498" s="10">
        <f>J1498/60/60/24+DATE(1970,1,1)</f>
        <v>41838.475219907406</v>
      </c>
      <c r="R1498">
        <f>YEAR(Q1498)</f>
        <v>2014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8296</v>
      </c>
      <c r="O1499" t="s">
        <v>8298</v>
      </c>
      <c r="P1499" s="10">
        <f>I1499/60/60/24+DATE(1970,1,1)</f>
        <v>41486.821527777778</v>
      </c>
      <c r="Q1499" s="10">
        <f>J1499/60/60/24+DATE(1970,1,1)</f>
        <v>41444.64261574074</v>
      </c>
      <c r="R1499">
        <f>YEAR(Q1499)</f>
        <v>2013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8296</v>
      </c>
      <c r="O1500" t="s">
        <v>8298</v>
      </c>
      <c r="P1500" s="10">
        <f>I1500/60/60/24+DATE(1970,1,1)</f>
        <v>41885.983541666668</v>
      </c>
      <c r="Q1500" s="10">
        <f>J1500/60/60/24+DATE(1970,1,1)</f>
        <v>41840.983541666668</v>
      </c>
      <c r="R1500">
        <f>YEAR(Q1500)</f>
        <v>2014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8296</v>
      </c>
      <c r="O1501" t="s">
        <v>8298</v>
      </c>
      <c r="P1501" s="10">
        <f>I1501/60/60/24+DATE(1970,1,1)</f>
        <v>42587.007326388892</v>
      </c>
      <c r="Q1501" s="10">
        <f>J1501/60/60/24+DATE(1970,1,1)</f>
        <v>42527.007326388892</v>
      </c>
      <c r="R1501">
        <f>YEAR(Q1501)</f>
        <v>2016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8296</v>
      </c>
      <c r="O1502" t="s">
        <v>8298</v>
      </c>
      <c r="P1502" s="10">
        <f>I1502/60/60/24+DATE(1970,1,1)</f>
        <v>41395.904594907406</v>
      </c>
      <c r="Q1502" s="10">
        <f>J1502/60/60/24+DATE(1970,1,1)</f>
        <v>41365.904594907406</v>
      </c>
      <c r="R1502">
        <f>YEAR(Q1502)</f>
        <v>2013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8312</v>
      </c>
      <c r="O1503" t="s">
        <v>8313</v>
      </c>
      <c r="P1503" s="10">
        <f>I1503/60/60/24+DATE(1970,1,1)</f>
        <v>42193.583599537036</v>
      </c>
      <c r="Q1503" s="10">
        <f>J1503/60/60/24+DATE(1970,1,1)</f>
        <v>42163.583599537036</v>
      </c>
      <c r="R1503">
        <f>YEAR(Q1503)</f>
        <v>2015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8312</v>
      </c>
      <c r="O1504" t="s">
        <v>8313</v>
      </c>
      <c r="P1504" s="10">
        <f>I1504/60/60/24+DATE(1970,1,1)</f>
        <v>42454.916666666672</v>
      </c>
      <c r="Q1504" s="10">
        <f>J1504/60/60/24+DATE(1970,1,1)</f>
        <v>42426.542592592596</v>
      </c>
      <c r="R1504">
        <f>YEAR(Q1504)</f>
        <v>2016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8312</v>
      </c>
      <c r="O1505" t="s">
        <v>8313</v>
      </c>
      <c r="P1505" s="10">
        <f>I1505/60/60/24+DATE(1970,1,1)</f>
        <v>42666.347233796296</v>
      </c>
      <c r="Q1505" s="10">
        <f>J1505/60/60/24+DATE(1970,1,1)</f>
        <v>42606.347233796296</v>
      </c>
      <c r="R1505">
        <f>YEAR(Q1505)</f>
        <v>2016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8312</v>
      </c>
      <c r="O1506" t="s">
        <v>8313</v>
      </c>
      <c r="P1506" s="10">
        <f>I1506/60/60/24+DATE(1970,1,1)</f>
        <v>41800.356249999997</v>
      </c>
      <c r="Q1506" s="10">
        <f>J1506/60/60/24+DATE(1970,1,1)</f>
        <v>41772.657685185186</v>
      </c>
      <c r="R1506">
        <f>YEAR(Q1506)</f>
        <v>2014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8312</v>
      </c>
      <c r="O1507" t="s">
        <v>8313</v>
      </c>
      <c r="P1507" s="10">
        <f>I1507/60/60/24+DATE(1970,1,1)</f>
        <v>42451.834027777775</v>
      </c>
      <c r="Q1507" s="10">
        <f>J1507/60/60/24+DATE(1970,1,1)</f>
        <v>42414.44332175926</v>
      </c>
      <c r="R1507">
        <f>YEAR(Q1507)</f>
        <v>2016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8312</v>
      </c>
      <c r="O1508" t="s">
        <v>8313</v>
      </c>
      <c r="P1508" s="10">
        <f>I1508/60/60/24+DATE(1970,1,1)</f>
        <v>41844.785925925928</v>
      </c>
      <c r="Q1508" s="10">
        <f>J1508/60/60/24+DATE(1970,1,1)</f>
        <v>41814.785925925928</v>
      </c>
      <c r="R1508">
        <f>YEAR(Q1508)</f>
        <v>2014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8312</v>
      </c>
      <c r="O1509" t="s">
        <v>8313</v>
      </c>
      <c r="P1509" s="10">
        <f>I1509/60/60/24+DATE(1970,1,1)</f>
        <v>40313.340277777781</v>
      </c>
      <c r="Q1509" s="10">
        <f>J1509/60/60/24+DATE(1970,1,1)</f>
        <v>40254.450335648151</v>
      </c>
      <c r="R1509">
        <f>YEAR(Q1509)</f>
        <v>2010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8312</v>
      </c>
      <c r="O1510" t="s">
        <v>8313</v>
      </c>
      <c r="P1510" s="10">
        <f>I1510/60/60/24+DATE(1970,1,1)</f>
        <v>41817.614363425928</v>
      </c>
      <c r="Q1510" s="10">
        <f>J1510/60/60/24+DATE(1970,1,1)</f>
        <v>41786.614363425928</v>
      </c>
      <c r="R1510">
        <f>YEAR(Q1510)</f>
        <v>2014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8312</v>
      </c>
      <c r="O1511" t="s">
        <v>8313</v>
      </c>
      <c r="P1511" s="10">
        <f>I1511/60/60/24+DATE(1970,1,1)</f>
        <v>42780.957638888889</v>
      </c>
      <c r="Q1511" s="10">
        <f>J1511/60/60/24+DATE(1970,1,1)</f>
        <v>42751.533391203702</v>
      </c>
      <c r="R1511">
        <f>YEAR(Q1511)</f>
        <v>2017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8312</v>
      </c>
      <c r="O1512" t="s">
        <v>8313</v>
      </c>
      <c r="P1512" s="10">
        <f>I1512/60/60/24+DATE(1970,1,1)</f>
        <v>41839.385162037033</v>
      </c>
      <c r="Q1512" s="10">
        <f>J1512/60/60/24+DATE(1970,1,1)</f>
        <v>41809.385162037033</v>
      </c>
      <c r="R1512">
        <f>YEAR(Q1512)</f>
        <v>2014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8312</v>
      </c>
      <c r="O1513" t="s">
        <v>8313</v>
      </c>
      <c r="P1513" s="10">
        <f>I1513/60/60/24+DATE(1970,1,1)</f>
        <v>42326.625046296293</v>
      </c>
      <c r="Q1513" s="10">
        <f>J1513/60/60/24+DATE(1970,1,1)</f>
        <v>42296.583379629628</v>
      </c>
      <c r="R1513">
        <f>YEAR(Q1513)</f>
        <v>2015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8312</v>
      </c>
      <c r="O1514" t="s">
        <v>8313</v>
      </c>
      <c r="P1514" s="10">
        <f>I1514/60/60/24+DATE(1970,1,1)</f>
        <v>42771.684479166666</v>
      </c>
      <c r="Q1514" s="10">
        <f>J1514/60/60/24+DATE(1970,1,1)</f>
        <v>42741.684479166666</v>
      </c>
      <c r="R1514">
        <f>YEAR(Q1514)</f>
        <v>2017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8312</v>
      </c>
      <c r="O1515" t="s">
        <v>8313</v>
      </c>
      <c r="P1515" s="10">
        <f>I1515/60/60/24+DATE(1970,1,1)</f>
        <v>41836.637337962966</v>
      </c>
      <c r="Q1515" s="10">
        <f>J1515/60/60/24+DATE(1970,1,1)</f>
        <v>41806.637337962966</v>
      </c>
      <c r="R1515">
        <f>YEAR(Q1515)</f>
        <v>2014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8312</v>
      </c>
      <c r="O1516" t="s">
        <v>8313</v>
      </c>
      <c r="P1516" s="10">
        <f>I1516/60/60/24+DATE(1970,1,1)</f>
        <v>42274.597685185188</v>
      </c>
      <c r="Q1516" s="10">
        <f>J1516/60/60/24+DATE(1970,1,1)</f>
        <v>42234.597685185188</v>
      </c>
      <c r="R1516">
        <f>YEAR(Q1516)</f>
        <v>2015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8312</v>
      </c>
      <c r="O1517" t="s">
        <v>8313</v>
      </c>
      <c r="P1517" s="10">
        <f>I1517/60/60/24+DATE(1970,1,1)</f>
        <v>42445.211770833332</v>
      </c>
      <c r="Q1517" s="10">
        <f>J1517/60/60/24+DATE(1970,1,1)</f>
        <v>42415.253437499996</v>
      </c>
      <c r="R1517">
        <f>YEAR(Q1517)</f>
        <v>2016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8312</v>
      </c>
      <c r="O1518" t="s">
        <v>8313</v>
      </c>
      <c r="P1518" s="10">
        <f>I1518/60/60/24+DATE(1970,1,1)</f>
        <v>42649.583333333328</v>
      </c>
      <c r="Q1518" s="10">
        <f>J1518/60/60/24+DATE(1970,1,1)</f>
        <v>42619.466342592597</v>
      </c>
      <c r="R1518">
        <f>YEAR(Q1518)</f>
        <v>2016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8312</v>
      </c>
      <c r="O1519" t="s">
        <v>8313</v>
      </c>
      <c r="P1519" s="10">
        <f>I1519/60/60/24+DATE(1970,1,1)</f>
        <v>41979.25</v>
      </c>
      <c r="Q1519" s="10">
        <f>J1519/60/60/24+DATE(1970,1,1)</f>
        <v>41948.56658564815</v>
      </c>
      <c r="R1519">
        <f>YEAR(Q1519)</f>
        <v>2014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8312</v>
      </c>
      <c r="O1520" t="s">
        <v>8313</v>
      </c>
      <c r="P1520" s="10">
        <f>I1520/60/60/24+DATE(1970,1,1)</f>
        <v>41790.8200462963</v>
      </c>
      <c r="Q1520" s="10">
        <f>J1520/60/60/24+DATE(1970,1,1)</f>
        <v>41760.8200462963</v>
      </c>
      <c r="R1520">
        <f>YEAR(Q1520)</f>
        <v>2014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8312</v>
      </c>
      <c r="O1521" t="s">
        <v>8313</v>
      </c>
      <c r="P1521" s="10">
        <f>I1521/60/60/24+DATE(1970,1,1)</f>
        <v>41810.915972222225</v>
      </c>
      <c r="Q1521" s="10">
        <f>J1521/60/60/24+DATE(1970,1,1)</f>
        <v>41782.741701388892</v>
      </c>
      <c r="R1521">
        <f>YEAR(Q1521)</f>
        <v>2014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8312</v>
      </c>
      <c r="O1522" t="s">
        <v>8313</v>
      </c>
      <c r="P1522" s="10">
        <f>I1522/60/60/24+DATE(1970,1,1)</f>
        <v>41992.166666666672</v>
      </c>
      <c r="Q1522" s="10">
        <f>J1522/60/60/24+DATE(1970,1,1)</f>
        <v>41955.857789351852</v>
      </c>
      <c r="R1522">
        <f>YEAR(Q1522)</f>
        <v>2014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8312</v>
      </c>
      <c r="O1523" t="s">
        <v>8313</v>
      </c>
      <c r="P1523" s="10">
        <f>I1523/60/60/24+DATE(1970,1,1)</f>
        <v>42528.167719907404</v>
      </c>
      <c r="Q1523" s="10">
        <f>J1523/60/60/24+DATE(1970,1,1)</f>
        <v>42493.167719907404</v>
      </c>
      <c r="R1523">
        <f>YEAR(Q1523)</f>
        <v>2016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8312</v>
      </c>
      <c r="O1524" t="s">
        <v>8313</v>
      </c>
      <c r="P1524" s="10">
        <f>I1524/60/60/24+DATE(1970,1,1)</f>
        <v>41929.830312500002</v>
      </c>
      <c r="Q1524" s="10">
        <f>J1524/60/60/24+DATE(1970,1,1)</f>
        <v>41899.830312500002</v>
      </c>
      <c r="R1524">
        <f>YEAR(Q1524)</f>
        <v>2014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8312</v>
      </c>
      <c r="O1525" t="s">
        <v>8313</v>
      </c>
      <c r="P1525" s="10">
        <f>I1525/60/60/24+DATE(1970,1,1)</f>
        <v>41996</v>
      </c>
      <c r="Q1525" s="10">
        <f>J1525/60/60/24+DATE(1970,1,1)</f>
        <v>41964.751342592594</v>
      </c>
      <c r="R1525">
        <f>YEAR(Q1525)</f>
        <v>2014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8312</v>
      </c>
      <c r="O1526" t="s">
        <v>8313</v>
      </c>
      <c r="P1526" s="10">
        <f>I1526/60/60/24+DATE(1970,1,1)</f>
        <v>42786.501041666663</v>
      </c>
      <c r="Q1526" s="10">
        <f>J1526/60/60/24+DATE(1970,1,1)</f>
        <v>42756.501041666663</v>
      </c>
      <c r="R1526">
        <f>YEAR(Q1526)</f>
        <v>2017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8312</v>
      </c>
      <c r="O1527" t="s">
        <v>8313</v>
      </c>
      <c r="P1527" s="10">
        <f>I1527/60/60/24+DATE(1970,1,1)</f>
        <v>42600.702986111108</v>
      </c>
      <c r="Q1527" s="10">
        <f>J1527/60/60/24+DATE(1970,1,1)</f>
        <v>42570.702986111108</v>
      </c>
      <c r="R1527">
        <f>YEAR(Q1527)</f>
        <v>2016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8312</v>
      </c>
      <c r="O1528" t="s">
        <v>8313</v>
      </c>
      <c r="P1528" s="10">
        <f>I1528/60/60/24+DATE(1970,1,1)</f>
        <v>42388.276006944448</v>
      </c>
      <c r="Q1528" s="10">
        <f>J1528/60/60/24+DATE(1970,1,1)</f>
        <v>42339.276006944448</v>
      </c>
      <c r="R1528">
        <f>YEAR(Q1528)</f>
        <v>2015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8312</v>
      </c>
      <c r="O1529" t="s">
        <v>8313</v>
      </c>
      <c r="P1529" s="10">
        <f>I1529/60/60/24+DATE(1970,1,1)</f>
        <v>42808.558865740735</v>
      </c>
      <c r="Q1529" s="10">
        <f>J1529/60/60/24+DATE(1970,1,1)</f>
        <v>42780.600532407407</v>
      </c>
      <c r="R1529">
        <f>YEAR(Q1529)</f>
        <v>2017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8312</v>
      </c>
      <c r="O1530" t="s">
        <v>8313</v>
      </c>
      <c r="P1530" s="10">
        <f>I1530/60/60/24+DATE(1970,1,1)</f>
        <v>42767</v>
      </c>
      <c r="Q1530" s="10">
        <f>J1530/60/60/24+DATE(1970,1,1)</f>
        <v>42736.732893518521</v>
      </c>
      <c r="R1530">
        <f>YEAR(Q1530)</f>
        <v>2017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8312</v>
      </c>
      <c r="O1531" t="s">
        <v>8313</v>
      </c>
      <c r="P1531" s="10">
        <f>I1531/60/60/24+DATE(1970,1,1)</f>
        <v>42082.587037037039</v>
      </c>
      <c r="Q1531" s="10">
        <f>J1531/60/60/24+DATE(1970,1,1)</f>
        <v>42052.628703703704</v>
      </c>
      <c r="R1531">
        <f>YEAR(Q1531)</f>
        <v>2015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8312</v>
      </c>
      <c r="O1532" t="s">
        <v>8313</v>
      </c>
      <c r="P1532" s="10">
        <f>I1532/60/60/24+DATE(1970,1,1)</f>
        <v>42300.767303240747</v>
      </c>
      <c r="Q1532" s="10">
        <f>J1532/60/60/24+DATE(1970,1,1)</f>
        <v>42275.767303240747</v>
      </c>
      <c r="R1532">
        <f>YEAR(Q1532)</f>
        <v>2015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8312</v>
      </c>
      <c r="O1533" t="s">
        <v>8313</v>
      </c>
      <c r="P1533" s="10">
        <f>I1533/60/60/24+DATE(1970,1,1)</f>
        <v>41974.125</v>
      </c>
      <c r="Q1533" s="10">
        <f>J1533/60/60/24+DATE(1970,1,1)</f>
        <v>41941.802384259259</v>
      </c>
      <c r="R1533">
        <f>YEAR(Q1533)</f>
        <v>2014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8312</v>
      </c>
      <c r="O1534" t="s">
        <v>8313</v>
      </c>
      <c r="P1534" s="10">
        <f>I1534/60/60/24+DATE(1970,1,1)</f>
        <v>42415.625</v>
      </c>
      <c r="Q1534" s="10">
        <f>J1534/60/60/24+DATE(1970,1,1)</f>
        <v>42391.475289351853</v>
      </c>
      <c r="R1534">
        <f>YEAR(Q1534)</f>
        <v>2016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8312</v>
      </c>
      <c r="O1535" t="s">
        <v>8313</v>
      </c>
      <c r="P1535" s="10">
        <f>I1535/60/60/24+DATE(1970,1,1)</f>
        <v>42492.165972222225</v>
      </c>
      <c r="Q1535" s="10">
        <f>J1535/60/60/24+DATE(1970,1,1)</f>
        <v>42443.00204861111</v>
      </c>
      <c r="R1535">
        <f>YEAR(Q1535)</f>
        <v>2016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8312</v>
      </c>
      <c r="O1536" t="s">
        <v>8313</v>
      </c>
      <c r="P1536" s="10">
        <f>I1536/60/60/24+DATE(1970,1,1)</f>
        <v>42251.67432870371</v>
      </c>
      <c r="Q1536" s="10">
        <f>J1536/60/60/24+DATE(1970,1,1)</f>
        <v>42221.67432870371</v>
      </c>
      <c r="R1536">
        <f>YEAR(Q1536)</f>
        <v>2015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8312</v>
      </c>
      <c r="O1537" t="s">
        <v>8313</v>
      </c>
      <c r="P1537" s="10">
        <f>I1537/60/60/24+DATE(1970,1,1)</f>
        <v>42513.916666666672</v>
      </c>
      <c r="Q1537" s="10">
        <f>J1537/60/60/24+DATE(1970,1,1)</f>
        <v>42484.829062500001</v>
      </c>
      <c r="R1537">
        <f>YEAR(Q1537)</f>
        <v>2016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8312</v>
      </c>
      <c r="O1538" t="s">
        <v>8313</v>
      </c>
      <c r="P1538" s="10">
        <f>I1538/60/60/24+DATE(1970,1,1)</f>
        <v>42243.802199074074</v>
      </c>
      <c r="Q1538" s="10">
        <f>J1538/60/60/24+DATE(1970,1,1)</f>
        <v>42213.802199074074</v>
      </c>
      <c r="R1538">
        <f>YEAR(Q1538)</f>
        <v>2015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8312</v>
      </c>
      <c r="O1539" t="s">
        <v>8313</v>
      </c>
      <c r="P1539" s="10">
        <f>I1539/60/60/24+DATE(1970,1,1)</f>
        <v>42588.75</v>
      </c>
      <c r="Q1539" s="10">
        <f>J1539/60/60/24+DATE(1970,1,1)</f>
        <v>42552.315127314811</v>
      </c>
      <c r="R1539">
        <f>YEAR(Q1539)</f>
        <v>2016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8312</v>
      </c>
      <c r="O1540" t="s">
        <v>8313</v>
      </c>
      <c r="P1540" s="10">
        <f>I1540/60/60/24+DATE(1970,1,1)</f>
        <v>42026.782060185185</v>
      </c>
      <c r="Q1540" s="10">
        <f>J1540/60/60/24+DATE(1970,1,1)</f>
        <v>41981.782060185185</v>
      </c>
      <c r="R1540">
        <f>YEAR(Q1540)</f>
        <v>2014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8312</v>
      </c>
      <c r="O1541" t="s">
        <v>8313</v>
      </c>
      <c r="P1541" s="10">
        <f>I1541/60/60/24+DATE(1970,1,1)</f>
        <v>42738.919201388882</v>
      </c>
      <c r="Q1541" s="10">
        <f>J1541/60/60/24+DATE(1970,1,1)</f>
        <v>42705.919201388882</v>
      </c>
      <c r="R1541">
        <f>YEAR(Q1541)</f>
        <v>2016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8312</v>
      </c>
      <c r="O1542" t="s">
        <v>8313</v>
      </c>
      <c r="P1542" s="10">
        <f>I1542/60/60/24+DATE(1970,1,1)</f>
        <v>41969.052083333328</v>
      </c>
      <c r="Q1542" s="10">
        <f>J1542/60/60/24+DATE(1970,1,1)</f>
        <v>41939.00712962963</v>
      </c>
      <c r="R1542">
        <f>YEAR(Q1542)</f>
        <v>2014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8312</v>
      </c>
      <c r="O1543" t="s">
        <v>8317</v>
      </c>
      <c r="P1543" s="10">
        <f>I1543/60/60/24+DATE(1970,1,1)</f>
        <v>42004.712245370371</v>
      </c>
      <c r="Q1543" s="10">
        <f>J1543/60/60/24+DATE(1970,1,1)</f>
        <v>41974.712245370371</v>
      </c>
      <c r="R1543">
        <f>YEAR(Q1543)</f>
        <v>2014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8312</v>
      </c>
      <c r="O1544" t="s">
        <v>8317</v>
      </c>
      <c r="P1544" s="10">
        <f>I1544/60/60/24+DATE(1970,1,1)</f>
        <v>42185.996527777781</v>
      </c>
      <c r="Q1544" s="10">
        <f>J1544/60/60/24+DATE(1970,1,1)</f>
        <v>42170.996527777781</v>
      </c>
      <c r="R1544">
        <f>YEAR(Q1544)</f>
        <v>2015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8312</v>
      </c>
      <c r="O1545" t="s">
        <v>8317</v>
      </c>
      <c r="P1545" s="10">
        <f>I1545/60/60/24+DATE(1970,1,1)</f>
        <v>41965.551319444443</v>
      </c>
      <c r="Q1545" s="10">
        <f>J1545/60/60/24+DATE(1970,1,1)</f>
        <v>41935.509652777779</v>
      </c>
      <c r="R1545">
        <f>YEAR(Q1545)</f>
        <v>2014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8312</v>
      </c>
      <c r="O1546" t="s">
        <v>8317</v>
      </c>
      <c r="P1546" s="10">
        <f>I1546/60/60/24+DATE(1970,1,1)</f>
        <v>42095.012499999997</v>
      </c>
      <c r="Q1546" s="10">
        <f>J1546/60/60/24+DATE(1970,1,1)</f>
        <v>42053.051203703704</v>
      </c>
      <c r="R1546">
        <f>YEAR(Q1546)</f>
        <v>2015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8312</v>
      </c>
      <c r="O1547" t="s">
        <v>8317</v>
      </c>
      <c r="P1547" s="10">
        <f>I1547/60/60/24+DATE(1970,1,1)</f>
        <v>42065.886111111111</v>
      </c>
      <c r="Q1547" s="10">
        <f>J1547/60/60/24+DATE(1970,1,1)</f>
        <v>42031.884652777779</v>
      </c>
      <c r="R1547">
        <f>YEAR(Q1547)</f>
        <v>2015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8312</v>
      </c>
      <c r="O1548" t="s">
        <v>8317</v>
      </c>
      <c r="P1548" s="10">
        <f>I1548/60/60/24+DATE(1970,1,1)</f>
        <v>41899.212951388887</v>
      </c>
      <c r="Q1548" s="10">
        <f>J1548/60/60/24+DATE(1970,1,1)</f>
        <v>41839.212951388887</v>
      </c>
      <c r="R1548">
        <f>YEAR(Q1548)</f>
        <v>2014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8312</v>
      </c>
      <c r="O1549" t="s">
        <v>8317</v>
      </c>
      <c r="P1549" s="10">
        <f>I1549/60/60/24+DATE(1970,1,1)</f>
        <v>42789.426875000005</v>
      </c>
      <c r="Q1549" s="10">
        <f>J1549/60/60/24+DATE(1970,1,1)</f>
        <v>42782.426875000005</v>
      </c>
      <c r="R1549">
        <f>YEAR(Q1549)</f>
        <v>2017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8312</v>
      </c>
      <c r="O1550" t="s">
        <v>8317</v>
      </c>
      <c r="P1550" s="10">
        <f>I1550/60/60/24+DATE(1970,1,1)</f>
        <v>42316.923842592587</v>
      </c>
      <c r="Q1550" s="10">
        <f>J1550/60/60/24+DATE(1970,1,1)</f>
        <v>42286.88217592593</v>
      </c>
      <c r="R1550">
        <f>YEAR(Q1550)</f>
        <v>2015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8312</v>
      </c>
      <c r="O1551" t="s">
        <v>8317</v>
      </c>
      <c r="P1551" s="10">
        <f>I1551/60/60/24+DATE(1970,1,1)</f>
        <v>42311.177766203706</v>
      </c>
      <c r="Q1551" s="10">
        <f>J1551/60/60/24+DATE(1970,1,1)</f>
        <v>42281.136099537034</v>
      </c>
      <c r="R1551">
        <f>YEAR(Q1551)</f>
        <v>2015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8312</v>
      </c>
      <c r="O1552" t="s">
        <v>8317</v>
      </c>
      <c r="P1552" s="10">
        <f>I1552/60/60/24+DATE(1970,1,1)</f>
        <v>42502.449467592596</v>
      </c>
      <c r="Q1552" s="10">
        <f>J1552/60/60/24+DATE(1970,1,1)</f>
        <v>42472.449467592596</v>
      </c>
      <c r="R1552">
        <f>YEAR(Q1552)</f>
        <v>2016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8312</v>
      </c>
      <c r="O1553" t="s">
        <v>8317</v>
      </c>
      <c r="P1553" s="10">
        <f>I1553/60/60/24+DATE(1970,1,1)</f>
        <v>42151.824525462958</v>
      </c>
      <c r="Q1553" s="10">
        <f>J1553/60/60/24+DATE(1970,1,1)</f>
        <v>42121.824525462958</v>
      </c>
      <c r="R1553">
        <f>YEAR(Q1553)</f>
        <v>2015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8312</v>
      </c>
      <c r="O1554" t="s">
        <v>8317</v>
      </c>
      <c r="P1554" s="10">
        <f>I1554/60/60/24+DATE(1970,1,1)</f>
        <v>41913.165972222225</v>
      </c>
      <c r="Q1554" s="10">
        <f>J1554/60/60/24+DATE(1970,1,1)</f>
        <v>41892.688750000001</v>
      </c>
      <c r="R1554">
        <f>YEAR(Q1554)</f>
        <v>2014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8312</v>
      </c>
      <c r="O1555" t="s">
        <v>8317</v>
      </c>
      <c r="P1555" s="10">
        <f>I1555/60/60/24+DATE(1970,1,1)</f>
        <v>42249.282951388886</v>
      </c>
      <c r="Q1555" s="10">
        <f>J1555/60/60/24+DATE(1970,1,1)</f>
        <v>42219.282951388886</v>
      </c>
      <c r="R1555">
        <f>YEAR(Q1555)</f>
        <v>2015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8312</v>
      </c>
      <c r="O1556" t="s">
        <v>8317</v>
      </c>
      <c r="P1556" s="10">
        <f>I1556/60/60/24+DATE(1970,1,1)</f>
        <v>42218.252199074079</v>
      </c>
      <c r="Q1556" s="10">
        <f>J1556/60/60/24+DATE(1970,1,1)</f>
        <v>42188.252199074079</v>
      </c>
      <c r="R1556">
        <f>YEAR(Q1556)</f>
        <v>2015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8312</v>
      </c>
      <c r="O1557" t="s">
        <v>8317</v>
      </c>
      <c r="P1557" s="10">
        <f>I1557/60/60/24+DATE(1970,1,1)</f>
        <v>42264.708333333328</v>
      </c>
      <c r="Q1557" s="10">
        <f>J1557/60/60/24+DATE(1970,1,1)</f>
        <v>42241.613796296297</v>
      </c>
      <c r="R1557">
        <f>YEAR(Q1557)</f>
        <v>2015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8312</v>
      </c>
      <c r="O1558" t="s">
        <v>8317</v>
      </c>
      <c r="P1558" s="10">
        <f>I1558/60/60/24+DATE(1970,1,1)</f>
        <v>42555.153055555551</v>
      </c>
      <c r="Q1558" s="10">
        <f>J1558/60/60/24+DATE(1970,1,1)</f>
        <v>42525.153055555551</v>
      </c>
      <c r="R1558">
        <f>YEAR(Q1558)</f>
        <v>2016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8312</v>
      </c>
      <c r="O1559" t="s">
        <v>8317</v>
      </c>
      <c r="P1559" s="10">
        <f>I1559/60/60/24+DATE(1970,1,1)</f>
        <v>41902.65315972222</v>
      </c>
      <c r="Q1559" s="10">
        <f>J1559/60/60/24+DATE(1970,1,1)</f>
        <v>41871.65315972222</v>
      </c>
      <c r="R1559">
        <f>YEAR(Q1559)</f>
        <v>2014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8312</v>
      </c>
      <c r="O1560" t="s">
        <v>8317</v>
      </c>
      <c r="P1560" s="10">
        <f>I1560/60/60/24+DATE(1970,1,1)</f>
        <v>42244.508333333331</v>
      </c>
      <c r="Q1560" s="10">
        <f>J1560/60/60/24+DATE(1970,1,1)</f>
        <v>42185.397673611107</v>
      </c>
      <c r="R1560">
        <f>YEAR(Q1560)</f>
        <v>2015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8312</v>
      </c>
      <c r="O1561" t="s">
        <v>8317</v>
      </c>
      <c r="P1561" s="10">
        <f>I1561/60/60/24+DATE(1970,1,1)</f>
        <v>42123.05322916666</v>
      </c>
      <c r="Q1561" s="10">
        <f>J1561/60/60/24+DATE(1970,1,1)</f>
        <v>42108.05322916666</v>
      </c>
      <c r="R1561">
        <f>YEAR(Q1561)</f>
        <v>2015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8312</v>
      </c>
      <c r="O1562" t="s">
        <v>8317</v>
      </c>
      <c r="P1562" s="10">
        <f>I1562/60/60/24+DATE(1970,1,1)</f>
        <v>41956.062418981484</v>
      </c>
      <c r="Q1562" s="10">
        <f>J1562/60/60/24+DATE(1970,1,1)</f>
        <v>41936.020752314813</v>
      </c>
      <c r="R1562">
        <f>YEAR(Q1562)</f>
        <v>2014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8296</v>
      </c>
      <c r="O1563" t="s">
        <v>8318</v>
      </c>
      <c r="P1563" s="10">
        <f>I1563/60/60/24+DATE(1970,1,1)</f>
        <v>41585.083368055559</v>
      </c>
      <c r="Q1563" s="10">
        <f>J1563/60/60/24+DATE(1970,1,1)</f>
        <v>41555.041701388887</v>
      </c>
      <c r="R1563">
        <f>YEAR(Q1563)</f>
        <v>2013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8296</v>
      </c>
      <c r="O1564" t="s">
        <v>8318</v>
      </c>
      <c r="P1564" s="10">
        <f>I1564/60/60/24+DATE(1970,1,1)</f>
        <v>40149.034722222219</v>
      </c>
      <c r="Q1564" s="10">
        <f>J1564/60/60/24+DATE(1970,1,1)</f>
        <v>40079.566157407404</v>
      </c>
      <c r="R1564">
        <f>YEAR(Q1564)</f>
        <v>2009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8296</v>
      </c>
      <c r="O1565" t="s">
        <v>8318</v>
      </c>
      <c r="P1565" s="10">
        <f>I1565/60/60/24+DATE(1970,1,1)</f>
        <v>41712.700821759259</v>
      </c>
      <c r="Q1565" s="10">
        <f>J1565/60/60/24+DATE(1970,1,1)</f>
        <v>41652.742488425924</v>
      </c>
      <c r="R1565">
        <f>YEAR(Q1565)</f>
        <v>2014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8296</v>
      </c>
      <c r="O1566" t="s">
        <v>8318</v>
      </c>
      <c r="P1566" s="10">
        <f>I1566/60/60/24+DATE(1970,1,1)</f>
        <v>42152.836805555555</v>
      </c>
      <c r="Q1566" s="10">
        <f>J1566/60/60/24+DATE(1970,1,1)</f>
        <v>42121.367002314815</v>
      </c>
      <c r="R1566">
        <f>YEAR(Q1566)</f>
        <v>2015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8296</v>
      </c>
      <c r="O1567" t="s">
        <v>8318</v>
      </c>
      <c r="P1567" s="10">
        <f>I1567/60/60/24+DATE(1970,1,1)</f>
        <v>40702.729872685188</v>
      </c>
      <c r="Q1567" s="10">
        <f>J1567/60/60/24+DATE(1970,1,1)</f>
        <v>40672.729872685188</v>
      </c>
      <c r="R1567">
        <f>YEAR(Q1567)</f>
        <v>2011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8296</v>
      </c>
      <c r="O1568" t="s">
        <v>8318</v>
      </c>
      <c r="P1568" s="10">
        <f>I1568/60/60/24+DATE(1970,1,1)</f>
        <v>42578.916666666672</v>
      </c>
      <c r="Q1568" s="10">
        <f>J1568/60/60/24+DATE(1970,1,1)</f>
        <v>42549.916712962964</v>
      </c>
      <c r="R1568">
        <f>YEAR(Q1568)</f>
        <v>2016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8296</v>
      </c>
      <c r="O1569" t="s">
        <v>8318</v>
      </c>
      <c r="P1569" s="10">
        <f>I1569/60/60/24+DATE(1970,1,1)</f>
        <v>41687</v>
      </c>
      <c r="Q1569" s="10">
        <f>J1569/60/60/24+DATE(1970,1,1)</f>
        <v>41671.936863425923</v>
      </c>
      <c r="R1569">
        <f>YEAR(Q1569)</f>
        <v>2014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8296</v>
      </c>
      <c r="O1570" t="s">
        <v>8318</v>
      </c>
      <c r="P1570" s="10">
        <f>I1570/60/60/24+DATE(1970,1,1)</f>
        <v>41997.062326388885</v>
      </c>
      <c r="Q1570" s="10">
        <f>J1570/60/60/24+DATE(1970,1,1)</f>
        <v>41962.062326388885</v>
      </c>
      <c r="R1570">
        <f>YEAR(Q1570)</f>
        <v>2014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8296</v>
      </c>
      <c r="O1571" t="s">
        <v>8318</v>
      </c>
      <c r="P1571" s="10">
        <f>I1571/60/60/24+DATE(1970,1,1)</f>
        <v>41419.679560185185</v>
      </c>
      <c r="Q1571" s="10">
        <f>J1571/60/60/24+DATE(1970,1,1)</f>
        <v>41389.679560185185</v>
      </c>
      <c r="R1571">
        <f>YEAR(Q1571)</f>
        <v>2013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8296</v>
      </c>
      <c r="O1572" t="s">
        <v>8318</v>
      </c>
      <c r="P1572" s="10">
        <f>I1572/60/60/24+DATE(1970,1,1)</f>
        <v>42468.771782407406</v>
      </c>
      <c r="Q1572" s="10">
        <f>J1572/60/60/24+DATE(1970,1,1)</f>
        <v>42438.813449074078</v>
      </c>
      <c r="R1572">
        <f>YEAR(Q1572)</f>
        <v>2016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8296</v>
      </c>
      <c r="O1573" t="s">
        <v>8318</v>
      </c>
      <c r="P1573" s="10">
        <f>I1573/60/60/24+DATE(1970,1,1)</f>
        <v>42174.769479166673</v>
      </c>
      <c r="Q1573" s="10">
        <f>J1573/60/60/24+DATE(1970,1,1)</f>
        <v>42144.769479166673</v>
      </c>
      <c r="R1573">
        <f>YEAR(Q1573)</f>
        <v>2015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8296</v>
      </c>
      <c r="O1574" t="s">
        <v>8318</v>
      </c>
      <c r="P1574" s="10">
        <f>I1574/60/60/24+DATE(1970,1,1)</f>
        <v>42428.999305555553</v>
      </c>
      <c r="Q1574" s="10">
        <f>J1574/60/60/24+DATE(1970,1,1)</f>
        <v>42404.033090277779</v>
      </c>
      <c r="R1574">
        <f>YEAR(Q1574)</f>
        <v>2016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8296</v>
      </c>
      <c r="O1575" t="s">
        <v>8318</v>
      </c>
      <c r="P1575" s="10">
        <f>I1575/60/60/24+DATE(1970,1,1)</f>
        <v>42826.165972222225</v>
      </c>
      <c r="Q1575" s="10">
        <f>J1575/60/60/24+DATE(1970,1,1)</f>
        <v>42786.000023148154</v>
      </c>
      <c r="R1575">
        <f>YEAR(Q1575)</f>
        <v>2017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8296</v>
      </c>
      <c r="O1576" t="s">
        <v>8318</v>
      </c>
      <c r="P1576" s="10">
        <f>I1576/60/60/24+DATE(1970,1,1)</f>
        <v>42052.927418981482</v>
      </c>
      <c r="Q1576" s="10">
        <f>J1576/60/60/24+DATE(1970,1,1)</f>
        <v>42017.927418981482</v>
      </c>
      <c r="R1576">
        <f>YEAR(Q1576)</f>
        <v>2015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8296</v>
      </c>
      <c r="O1577" t="s">
        <v>8318</v>
      </c>
      <c r="P1577" s="10">
        <f>I1577/60/60/24+DATE(1970,1,1)</f>
        <v>41829.524259259262</v>
      </c>
      <c r="Q1577" s="10">
        <f>J1577/60/60/24+DATE(1970,1,1)</f>
        <v>41799.524259259262</v>
      </c>
      <c r="R1577">
        <f>YEAR(Q1577)</f>
        <v>2014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8296</v>
      </c>
      <c r="O1578" t="s">
        <v>8318</v>
      </c>
      <c r="P1578" s="10">
        <f>I1578/60/60/24+DATE(1970,1,1)</f>
        <v>42185.879259259258</v>
      </c>
      <c r="Q1578" s="10">
        <f>J1578/60/60/24+DATE(1970,1,1)</f>
        <v>42140.879259259258</v>
      </c>
      <c r="R1578">
        <f>YEAR(Q1578)</f>
        <v>2015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8296</v>
      </c>
      <c r="O1579" t="s">
        <v>8318</v>
      </c>
      <c r="P1579" s="10">
        <f>I1579/60/60/24+DATE(1970,1,1)</f>
        <v>41114.847777777781</v>
      </c>
      <c r="Q1579" s="10">
        <f>J1579/60/60/24+DATE(1970,1,1)</f>
        <v>41054.847777777781</v>
      </c>
      <c r="R1579">
        <f>YEAR(Q1579)</f>
        <v>2012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8296</v>
      </c>
      <c r="O1580" t="s">
        <v>8318</v>
      </c>
      <c r="P1580" s="10">
        <f>I1580/60/60/24+DATE(1970,1,1)</f>
        <v>40423.083333333336</v>
      </c>
      <c r="Q1580" s="10">
        <f>J1580/60/60/24+DATE(1970,1,1)</f>
        <v>40399.065868055557</v>
      </c>
      <c r="R1580">
        <f>YEAR(Q1580)</f>
        <v>2010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8296</v>
      </c>
      <c r="O1581" t="s">
        <v>8318</v>
      </c>
      <c r="P1581" s="10">
        <f>I1581/60/60/24+DATE(1970,1,1)</f>
        <v>41514.996423611112</v>
      </c>
      <c r="Q1581" s="10">
        <f>J1581/60/60/24+DATE(1970,1,1)</f>
        <v>41481.996423611112</v>
      </c>
      <c r="R1581">
        <f>YEAR(Q1581)</f>
        <v>2013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8296</v>
      </c>
      <c r="O1582" t="s">
        <v>8318</v>
      </c>
      <c r="P1582" s="10">
        <f>I1582/60/60/24+DATE(1970,1,1)</f>
        <v>41050.050069444449</v>
      </c>
      <c r="Q1582" s="10">
        <f>J1582/60/60/24+DATE(1970,1,1)</f>
        <v>40990.050069444449</v>
      </c>
      <c r="R1582">
        <f>YEAR(Q1582)</f>
        <v>2012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8312</v>
      </c>
      <c r="O1583" t="s">
        <v>8319</v>
      </c>
      <c r="P1583" s="10">
        <f>I1583/60/60/24+DATE(1970,1,1)</f>
        <v>42357.448958333334</v>
      </c>
      <c r="Q1583" s="10">
        <f>J1583/60/60/24+DATE(1970,1,1)</f>
        <v>42325.448958333334</v>
      </c>
      <c r="R1583">
        <f>YEAR(Q1583)</f>
        <v>2015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8312</v>
      </c>
      <c r="O1584" t="s">
        <v>8319</v>
      </c>
      <c r="P1584" s="10">
        <f>I1584/60/60/24+DATE(1970,1,1)</f>
        <v>42303.888888888891</v>
      </c>
      <c r="Q1584" s="10">
        <f>J1584/60/60/24+DATE(1970,1,1)</f>
        <v>42246.789965277778</v>
      </c>
      <c r="R1584">
        <f>YEAR(Q1584)</f>
        <v>2015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8312</v>
      </c>
      <c r="O1585" t="s">
        <v>8319</v>
      </c>
      <c r="P1585" s="10">
        <f>I1585/60/60/24+DATE(1970,1,1)</f>
        <v>41907.904988425929</v>
      </c>
      <c r="Q1585" s="10">
        <f>J1585/60/60/24+DATE(1970,1,1)</f>
        <v>41877.904988425929</v>
      </c>
      <c r="R1585">
        <f>YEAR(Q1585)</f>
        <v>2014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8312</v>
      </c>
      <c r="O1586" t="s">
        <v>8319</v>
      </c>
      <c r="P1586" s="10">
        <f>I1586/60/60/24+DATE(1970,1,1)</f>
        <v>41789.649317129632</v>
      </c>
      <c r="Q1586" s="10">
        <f>J1586/60/60/24+DATE(1970,1,1)</f>
        <v>41779.649317129632</v>
      </c>
      <c r="R1586">
        <f>YEAR(Q1586)</f>
        <v>2014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8312</v>
      </c>
      <c r="O1587" t="s">
        <v>8319</v>
      </c>
      <c r="P1587" s="10">
        <f>I1587/60/60/24+DATE(1970,1,1)</f>
        <v>42729.458333333328</v>
      </c>
      <c r="Q1587" s="10">
        <f>J1587/60/60/24+DATE(1970,1,1)</f>
        <v>42707.895462962959</v>
      </c>
      <c r="R1587">
        <f>YEAR(Q1587)</f>
        <v>2016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8312</v>
      </c>
      <c r="O1588" t="s">
        <v>8319</v>
      </c>
      <c r="P1588" s="10">
        <f>I1588/60/60/24+DATE(1970,1,1)</f>
        <v>42099.062754629631</v>
      </c>
      <c r="Q1588" s="10">
        <f>J1588/60/60/24+DATE(1970,1,1)</f>
        <v>42069.104421296302</v>
      </c>
      <c r="R1588">
        <f>YEAR(Q1588)</f>
        <v>2015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8312</v>
      </c>
      <c r="O1589" t="s">
        <v>8319</v>
      </c>
      <c r="P1589" s="10">
        <f>I1589/60/60/24+DATE(1970,1,1)</f>
        <v>41986.950983796298</v>
      </c>
      <c r="Q1589" s="10">
        <f>J1589/60/60/24+DATE(1970,1,1)</f>
        <v>41956.950983796298</v>
      </c>
      <c r="R1589">
        <f>YEAR(Q1589)</f>
        <v>2014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8312</v>
      </c>
      <c r="O1590" t="s">
        <v>8319</v>
      </c>
      <c r="P1590" s="10">
        <f>I1590/60/60/24+DATE(1970,1,1)</f>
        <v>42035.841666666667</v>
      </c>
      <c r="Q1590" s="10">
        <f>J1590/60/60/24+DATE(1970,1,1)</f>
        <v>42005.24998842593</v>
      </c>
      <c r="R1590">
        <f>YEAR(Q1590)</f>
        <v>2015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8312</v>
      </c>
      <c r="O1591" t="s">
        <v>8319</v>
      </c>
      <c r="P1591" s="10">
        <f>I1591/60/60/24+DATE(1970,1,1)</f>
        <v>42286.984791666662</v>
      </c>
      <c r="Q1591" s="10">
        <f>J1591/60/60/24+DATE(1970,1,1)</f>
        <v>42256.984791666662</v>
      </c>
      <c r="R1591">
        <f>YEAR(Q1591)</f>
        <v>2015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8312</v>
      </c>
      <c r="O1592" t="s">
        <v>8319</v>
      </c>
      <c r="P1592" s="10">
        <f>I1592/60/60/24+DATE(1970,1,1)</f>
        <v>42270.857222222221</v>
      </c>
      <c r="Q1592" s="10">
        <f>J1592/60/60/24+DATE(1970,1,1)</f>
        <v>42240.857222222221</v>
      </c>
      <c r="R1592">
        <f>YEAR(Q1592)</f>
        <v>2015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8312</v>
      </c>
      <c r="O1593" t="s">
        <v>8319</v>
      </c>
      <c r="P1593" s="10">
        <f>I1593/60/60/24+DATE(1970,1,1)</f>
        <v>42463.68450231482</v>
      </c>
      <c r="Q1593" s="10">
        <f>J1593/60/60/24+DATE(1970,1,1)</f>
        <v>42433.726168981477</v>
      </c>
      <c r="R1593">
        <f>YEAR(Q1593)</f>
        <v>2016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8312</v>
      </c>
      <c r="O1594" t="s">
        <v>8319</v>
      </c>
      <c r="P1594" s="10">
        <f>I1594/60/60/24+DATE(1970,1,1)</f>
        <v>42091.031076388885</v>
      </c>
      <c r="Q1594" s="10">
        <f>J1594/60/60/24+DATE(1970,1,1)</f>
        <v>42046.072743055556</v>
      </c>
      <c r="R1594">
        <f>YEAR(Q1594)</f>
        <v>2015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8312</v>
      </c>
      <c r="O1595" t="s">
        <v>8319</v>
      </c>
      <c r="P1595" s="10">
        <f>I1595/60/60/24+DATE(1970,1,1)</f>
        <v>42063.845543981486</v>
      </c>
      <c r="Q1595" s="10">
        <f>J1595/60/60/24+DATE(1970,1,1)</f>
        <v>42033.845543981486</v>
      </c>
      <c r="R1595">
        <f>YEAR(Q1595)</f>
        <v>2015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8312</v>
      </c>
      <c r="O1596" t="s">
        <v>8319</v>
      </c>
      <c r="P1596" s="10">
        <f>I1596/60/60/24+DATE(1970,1,1)</f>
        <v>42505.681249999994</v>
      </c>
      <c r="Q1596" s="10">
        <f>J1596/60/60/24+DATE(1970,1,1)</f>
        <v>42445.712754629625</v>
      </c>
      <c r="R1596">
        <f>YEAR(Q1596)</f>
        <v>2016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8312</v>
      </c>
      <c r="O1597" t="s">
        <v>8319</v>
      </c>
      <c r="P1597" s="10">
        <f>I1597/60/60/24+DATE(1970,1,1)</f>
        <v>41808.842361111114</v>
      </c>
      <c r="Q1597" s="10">
        <f>J1597/60/60/24+DATE(1970,1,1)</f>
        <v>41780.050092592595</v>
      </c>
      <c r="R1597">
        <f>YEAR(Q1597)</f>
        <v>2014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8312</v>
      </c>
      <c r="O1598" t="s">
        <v>8319</v>
      </c>
      <c r="P1598" s="10">
        <f>I1598/60/60/24+DATE(1970,1,1)</f>
        <v>41986.471863425926</v>
      </c>
      <c r="Q1598" s="10">
        <f>J1598/60/60/24+DATE(1970,1,1)</f>
        <v>41941.430196759262</v>
      </c>
      <c r="R1598">
        <f>YEAR(Q1598)</f>
        <v>2014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8312</v>
      </c>
      <c r="O1599" t="s">
        <v>8319</v>
      </c>
      <c r="P1599" s="10">
        <f>I1599/60/60/24+DATE(1970,1,1)</f>
        <v>42633.354131944448</v>
      </c>
      <c r="Q1599" s="10">
        <f>J1599/60/60/24+DATE(1970,1,1)</f>
        <v>42603.354131944448</v>
      </c>
      <c r="R1599">
        <f>YEAR(Q1599)</f>
        <v>2016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8312</v>
      </c>
      <c r="O1600" t="s">
        <v>8319</v>
      </c>
      <c r="P1600" s="10">
        <f>I1600/60/60/24+DATE(1970,1,1)</f>
        <v>42211.667337962965</v>
      </c>
      <c r="Q1600" s="10">
        <f>J1600/60/60/24+DATE(1970,1,1)</f>
        <v>42151.667337962965</v>
      </c>
      <c r="R1600">
        <f>YEAR(Q1600)</f>
        <v>2015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8312</v>
      </c>
      <c r="O1601" t="s">
        <v>8319</v>
      </c>
      <c r="P1601" s="10">
        <f>I1601/60/60/24+DATE(1970,1,1)</f>
        <v>42468.497407407413</v>
      </c>
      <c r="Q1601" s="10">
        <f>J1601/60/60/24+DATE(1970,1,1)</f>
        <v>42438.53907407407</v>
      </c>
      <c r="R1601">
        <f>YEAR(Q1601)</f>
        <v>2016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8312</v>
      </c>
      <c r="O1602" t="s">
        <v>8319</v>
      </c>
      <c r="P1602" s="10">
        <f>I1602/60/60/24+DATE(1970,1,1)</f>
        <v>41835.21597222222</v>
      </c>
      <c r="Q1602" s="10">
        <f>J1602/60/60/24+DATE(1970,1,1)</f>
        <v>41791.057314814818</v>
      </c>
      <c r="R1602">
        <f>YEAR(Q1602)</f>
        <v>2014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8299</v>
      </c>
      <c r="O1603" t="s">
        <v>8300</v>
      </c>
      <c r="P1603" s="10">
        <f>I1603/60/60/24+DATE(1970,1,1)</f>
        <v>40668.092974537038</v>
      </c>
      <c r="Q1603" s="10">
        <f>J1603/60/60/24+DATE(1970,1,1)</f>
        <v>40638.092974537038</v>
      </c>
      <c r="R1603">
        <f>YEAR(Q1603)</f>
        <v>2011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8299</v>
      </c>
      <c r="O1604" t="s">
        <v>8300</v>
      </c>
      <c r="P1604" s="10">
        <f>I1604/60/60/24+DATE(1970,1,1)</f>
        <v>40830.958333333336</v>
      </c>
      <c r="Q1604" s="10">
        <f>J1604/60/60/24+DATE(1970,1,1)</f>
        <v>40788.297650462962</v>
      </c>
      <c r="R1604">
        <f>YEAR(Q1604)</f>
        <v>2011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8299</v>
      </c>
      <c r="O1605" t="s">
        <v>8300</v>
      </c>
      <c r="P1605" s="10">
        <f>I1605/60/60/24+DATE(1970,1,1)</f>
        <v>40936.169664351852</v>
      </c>
      <c r="Q1605" s="10">
        <f>J1605/60/60/24+DATE(1970,1,1)</f>
        <v>40876.169664351852</v>
      </c>
      <c r="R1605">
        <f>YEAR(Q1605)</f>
        <v>2011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8299</v>
      </c>
      <c r="O1606" t="s">
        <v>8300</v>
      </c>
      <c r="P1606" s="10">
        <f>I1606/60/60/24+DATE(1970,1,1)</f>
        <v>40985.80364583333</v>
      </c>
      <c r="Q1606" s="10">
        <f>J1606/60/60/24+DATE(1970,1,1)</f>
        <v>40945.845312500001</v>
      </c>
      <c r="R1606">
        <f>YEAR(Q1606)</f>
        <v>2012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8299</v>
      </c>
      <c r="O1607" t="s">
        <v>8300</v>
      </c>
      <c r="P1607" s="10">
        <f>I1607/60/60/24+DATE(1970,1,1)</f>
        <v>40756.291666666664</v>
      </c>
      <c r="Q1607" s="10">
        <f>J1607/60/60/24+DATE(1970,1,1)</f>
        <v>40747.012881944444</v>
      </c>
      <c r="R1607">
        <f>YEAR(Q1607)</f>
        <v>2011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8299</v>
      </c>
      <c r="O1608" t="s">
        <v>8300</v>
      </c>
      <c r="P1608" s="10">
        <f>I1608/60/60/24+DATE(1970,1,1)</f>
        <v>40626.069884259261</v>
      </c>
      <c r="Q1608" s="10">
        <f>J1608/60/60/24+DATE(1970,1,1)</f>
        <v>40536.111550925925</v>
      </c>
      <c r="R1608">
        <f>YEAR(Q1608)</f>
        <v>2010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8299</v>
      </c>
      <c r="O1609" t="s">
        <v>8300</v>
      </c>
      <c r="P1609" s="10">
        <f>I1609/60/60/24+DATE(1970,1,1)</f>
        <v>41074.80846064815</v>
      </c>
      <c r="Q1609" s="10">
        <f>J1609/60/60/24+DATE(1970,1,1)</f>
        <v>41053.80846064815</v>
      </c>
      <c r="R1609">
        <f>YEAR(Q1609)</f>
        <v>2012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8299</v>
      </c>
      <c r="O1610" t="s">
        <v>8300</v>
      </c>
      <c r="P1610" s="10">
        <f>I1610/60/60/24+DATE(1970,1,1)</f>
        <v>41640.226388888892</v>
      </c>
      <c r="Q1610" s="10">
        <f>J1610/60/60/24+DATE(1970,1,1)</f>
        <v>41607.83085648148</v>
      </c>
      <c r="R1610">
        <f>YEAR(Q1610)</f>
        <v>2013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8299</v>
      </c>
      <c r="O1611" t="s">
        <v>8300</v>
      </c>
      <c r="P1611" s="10">
        <f>I1611/60/60/24+DATE(1970,1,1)</f>
        <v>40849.333333333336</v>
      </c>
      <c r="Q1611" s="10">
        <f>J1611/60/60/24+DATE(1970,1,1)</f>
        <v>40796.001261574071</v>
      </c>
      <c r="R1611">
        <f>YEAR(Q1611)</f>
        <v>2011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8299</v>
      </c>
      <c r="O1612" t="s">
        <v>8300</v>
      </c>
      <c r="P1612" s="10">
        <f>I1612/60/60/24+DATE(1970,1,1)</f>
        <v>41258.924884259257</v>
      </c>
      <c r="Q1612" s="10">
        <f>J1612/60/60/24+DATE(1970,1,1)</f>
        <v>41228.924884259257</v>
      </c>
      <c r="R1612">
        <f>YEAR(Q1612)</f>
        <v>2012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8299</v>
      </c>
      <c r="O1613" t="s">
        <v>8300</v>
      </c>
      <c r="P1613" s="10">
        <f>I1613/60/60/24+DATE(1970,1,1)</f>
        <v>41430.00037037037</v>
      </c>
      <c r="Q1613" s="10">
        <f>J1613/60/60/24+DATE(1970,1,1)</f>
        <v>41409.00037037037</v>
      </c>
      <c r="R1613">
        <f>YEAR(Q1613)</f>
        <v>2013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8299</v>
      </c>
      <c r="O1614" t="s">
        <v>8300</v>
      </c>
      <c r="P1614" s="10">
        <f>I1614/60/60/24+DATE(1970,1,1)</f>
        <v>41276.874814814815</v>
      </c>
      <c r="Q1614" s="10">
        <f>J1614/60/60/24+DATE(1970,1,1)</f>
        <v>41246.874814814815</v>
      </c>
      <c r="R1614">
        <f>YEAR(Q1614)</f>
        <v>2012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8299</v>
      </c>
      <c r="O1615" t="s">
        <v>8300</v>
      </c>
      <c r="P1615" s="10">
        <f>I1615/60/60/24+DATE(1970,1,1)</f>
        <v>41112.069467592592</v>
      </c>
      <c r="Q1615" s="10">
        <f>J1615/60/60/24+DATE(1970,1,1)</f>
        <v>41082.069467592592</v>
      </c>
      <c r="R1615">
        <f>YEAR(Q1615)</f>
        <v>2012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8299</v>
      </c>
      <c r="O1616" t="s">
        <v>8300</v>
      </c>
      <c r="P1616" s="10">
        <f>I1616/60/60/24+DATE(1970,1,1)</f>
        <v>41854.708333333336</v>
      </c>
      <c r="Q1616" s="10">
        <f>J1616/60/60/24+DATE(1970,1,1)</f>
        <v>41794.981122685182</v>
      </c>
      <c r="R1616">
        <f>YEAR(Q1616)</f>
        <v>2014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8299</v>
      </c>
      <c r="O1617" t="s">
        <v>8300</v>
      </c>
      <c r="P1617" s="10">
        <f>I1617/60/60/24+DATE(1970,1,1)</f>
        <v>40890.092546296299</v>
      </c>
      <c r="Q1617" s="10">
        <f>J1617/60/60/24+DATE(1970,1,1)</f>
        <v>40845.050879629627</v>
      </c>
      <c r="R1617">
        <f>YEAR(Q1617)</f>
        <v>2011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8299</v>
      </c>
      <c r="O1618" t="s">
        <v>8300</v>
      </c>
      <c r="P1618" s="10">
        <f>I1618/60/60/24+DATE(1970,1,1)</f>
        <v>41235.916666666664</v>
      </c>
      <c r="Q1618" s="10">
        <f>J1618/60/60/24+DATE(1970,1,1)</f>
        <v>41194.715520833335</v>
      </c>
      <c r="R1618">
        <f>YEAR(Q1618)</f>
        <v>2012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8299</v>
      </c>
      <c r="O1619" t="s">
        <v>8300</v>
      </c>
      <c r="P1619" s="10">
        <f>I1619/60/60/24+DATE(1970,1,1)</f>
        <v>41579.791666666664</v>
      </c>
      <c r="Q1619" s="10">
        <f>J1619/60/60/24+DATE(1970,1,1)</f>
        <v>41546.664212962962</v>
      </c>
      <c r="R1619">
        <f>YEAR(Q1619)</f>
        <v>2013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8299</v>
      </c>
      <c r="O1620" t="s">
        <v>8300</v>
      </c>
      <c r="P1620" s="10">
        <f>I1620/60/60/24+DATE(1970,1,1)</f>
        <v>41341.654340277775</v>
      </c>
      <c r="Q1620" s="10">
        <f>J1620/60/60/24+DATE(1970,1,1)</f>
        <v>41301.654340277775</v>
      </c>
      <c r="R1620">
        <f>YEAR(Q1620)</f>
        <v>2013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8299</v>
      </c>
      <c r="O1621" t="s">
        <v>8300</v>
      </c>
      <c r="P1621" s="10">
        <f>I1621/60/60/24+DATE(1970,1,1)</f>
        <v>41897.18618055556</v>
      </c>
      <c r="Q1621" s="10">
        <f>J1621/60/60/24+DATE(1970,1,1)</f>
        <v>41876.18618055556</v>
      </c>
      <c r="R1621">
        <f>YEAR(Q1621)</f>
        <v>2014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8299</v>
      </c>
      <c r="O1622" t="s">
        <v>8300</v>
      </c>
      <c r="P1622" s="10">
        <f>I1622/60/60/24+DATE(1970,1,1)</f>
        <v>41328.339583333334</v>
      </c>
      <c r="Q1622" s="10">
        <f>J1622/60/60/24+DATE(1970,1,1)</f>
        <v>41321.339583333334</v>
      </c>
      <c r="R1622">
        <f>YEAR(Q1622)</f>
        <v>2013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8299</v>
      </c>
      <c r="O1623" t="s">
        <v>8300</v>
      </c>
      <c r="P1623" s="10">
        <f>I1623/60/60/24+DATE(1970,1,1)</f>
        <v>41057.165972222225</v>
      </c>
      <c r="Q1623" s="10">
        <f>J1623/60/60/24+DATE(1970,1,1)</f>
        <v>41003.60665509259</v>
      </c>
      <c r="R1623">
        <f>YEAR(Q1623)</f>
        <v>2012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8299</v>
      </c>
      <c r="O1624" t="s">
        <v>8300</v>
      </c>
      <c r="P1624" s="10">
        <f>I1624/60/60/24+DATE(1970,1,1)</f>
        <v>41990.332638888889</v>
      </c>
      <c r="Q1624" s="10">
        <f>J1624/60/60/24+DATE(1970,1,1)</f>
        <v>41950.29483796296</v>
      </c>
      <c r="R1624">
        <f>YEAR(Q1624)</f>
        <v>2014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8299</v>
      </c>
      <c r="O1625" t="s">
        <v>8300</v>
      </c>
      <c r="P1625" s="10">
        <f>I1625/60/60/24+DATE(1970,1,1)</f>
        <v>41513.688530092593</v>
      </c>
      <c r="Q1625" s="10">
        <f>J1625/60/60/24+DATE(1970,1,1)</f>
        <v>41453.688530092593</v>
      </c>
      <c r="R1625">
        <f>YEAR(Q1625)</f>
        <v>2013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8299</v>
      </c>
      <c r="O1626" t="s">
        <v>8300</v>
      </c>
      <c r="P1626" s="10">
        <f>I1626/60/60/24+DATE(1970,1,1)</f>
        <v>41283.367303240739</v>
      </c>
      <c r="Q1626" s="10">
        <f>J1626/60/60/24+DATE(1970,1,1)</f>
        <v>41243.367303240739</v>
      </c>
      <c r="R1626">
        <f>YEAR(Q1626)</f>
        <v>2012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8299</v>
      </c>
      <c r="O1627" t="s">
        <v>8300</v>
      </c>
      <c r="P1627" s="10">
        <f>I1627/60/60/24+DATE(1970,1,1)</f>
        <v>41163.699687500004</v>
      </c>
      <c r="Q1627" s="10">
        <f>J1627/60/60/24+DATE(1970,1,1)</f>
        <v>41135.699687500004</v>
      </c>
      <c r="R1627">
        <f>YEAR(Q1627)</f>
        <v>2012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8299</v>
      </c>
      <c r="O1628" t="s">
        <v>8300</v>
      </c>
      <c r="P1628" s="10">
        <f>I1628/60/60/24+DATE(1970,1,1)</f>
        <v>41609.889664351853</v>
      </c>
      <c r="Q1628" s="10">
        <f>J1628/60/60/24+DATE(1970,1,1)</f>
        <v>41579.847997685189</v>
      </c>
      <c r="R1628">
        <f>YEAR(Q1628)</f>
        <v>2013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8299</v>
      </c>
      <c r="O1629" t="s">
        <v>8300</v>
      </c>
      <c r="P1629" s="10">
        <f>I1629/60/60/24+DATE(1970,1,1)</f>
        <v>41239.207638888889</v>
      </c>
      <c r="Q1629" s="10">
        <f>J1629/60/60/24+DATE(1970,1,1)</f>
        <v>41205.707048611112</v>
      </c>
      <c r="R1629">
        <f>YEAR(Q1629)</f>
        <v>2012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8299</v>
      </c>
      <c r="O1630" t="s">
        <v>8300</v>
      </c>
      <c r="P1630" s="10">
        <f>I1630/60/60/24+DATE(1970,1,1)</f>
        <v>41807.737060185187</v>
      </c>
      <c r="Q1630" s="10">
        <f>J1630/60/60/24+DATE(1970,1,1)</f>
        <v>41774.737060185187</v>
      </c>
      <c r="R1630">
        <f>YEAR(Q1630)</f>
        <v>2014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8299</v>
      </c>
      <c r="O1631" t="s">
        <v>8300</v>
      </c>
      <c r="P1631" s="10">
        <f>I1631/60/60/24+DATE(1970,1,1)</f>
        <v>41690.867280092592</v>
      </c>
      <c r="Q1631" s="10">
        <f>J1631/60/60/24+DATE(1970,1,1)</f>
        <v>41645.867280092592</v>
      </c>
      <c r="R1631">
        <f>YEAR(Q1631)</f>
        <v>2014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8299</v>
      </c>
      <c r="O1632" t="s">
        <v>8300</v>
      </c>
      <c r="P1632" s="10">
        <f>I1632/60/60/24+DATE(1970,1,1)</f>
        <v>40970.290972222225</v>
      </c>
      <c r="Q1632" s="10">
        <f>J1632/60/60/24+DATE(1970,1,1)</f>
        <v>40939.837673611109</v>
      </c>
      <c r="R1632">
        <f>YEAR(Q1632)</f>
        <v>2012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8299</v>
      </c>
      <c r="O1633" t="s">
        <v>8300</v>
      </c>
      <c r="P1633" s="10">
        <f>I1633/60/60/24+DATE(1970,1,1)</f>
        <v>41194.859502314815</v>
      </c>
      <c r="Q1633" s="10">
        <f>J1633/60/60/24+DATE(1970,1,1)</f>
        <v>41164.859502314815</v>
      </c>
      <c r="R1633">
        <f>YEAR(Q1633)</f>
        <v>2012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8299</v>
      </c>
      <c r="O1634" t="s">
        <v>8300</v>
      </c>
      <c r="P1634" s="10">
        <f>I1634/60/60/24+DATE(1970,1,1)</f>
        <v>40810.340902777774</v>
      </c>
      <c r="Q1634" s="10">
        <f>J1634/60/60/24+DATE(1970,1,1)</f>
        <v>40750.340902777774</v>
      </c>
      <c r="R1634">
        <f>YEAR(Q1634)</f>
        <v>2011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8299</v>
      </c>
      <c r="O1635" t="s">
        <v>8300</v>
      </c>
      <c r="P1635" s="10">
        <f>I1635/60/60/24+DATE(1970,1,1)</f>
        <v>40924.208333333336</v>
      </c>
      <c r="Q1635" s="10">
        <f>J1635/60/60/24+DATE(1970,1,1)</f>
        <v>40896.883750000001</v>
      </c>
      <c r="R1635">
        <f>YEAR(Q1635)</f>
        <v>2011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8299</v>
      </c>
      <c r="O1636" t="s">
        <v>8300</v>
      </c>
      <c r="P1636" s="10">
        <f>I1636/60/60/24+DATE(1970,1,1)</f>
        <v>40696.249305555553</v>
      </c>
      <c r="Q1636" s="10">
        <f>J1636/60/60/24+DATE(1970,1,1)</f>
        <v>40658.189826388887</v>
      </c>
      <c r="R1636">
        <f>YEAR(Q1636)</f>
        <v>2011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8299</v>
      </c>
      <c r="O1637" t="s">
        <v>8300</v>
      </c>
      <c r="P1637" s="10">
        <f>I1637/60/60/24+DATE(1970,1,1)</f>
        <v>42562.868761574078</v>
      </c>
      <c r="Q1637" s="10">
        <f>J1637/60/60/24+DATE(1970,1,1)</f>
        <v>42502.868761574078</v>
      </c>
      <c r="R1637">
        <f>YEAR(Q1637)</f>
        <v>2016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8299</v>
      </c>
      <c r="O1638" t="s">
        <v>8300</v>
      </c>
      <c r="P1638" s="10">
        <f>I1638/60/60/24+DATE(1970,1,1)</f>
        <v>40706.166666666664</v>
      </c>
      <c r="Q1638" s="10">
        <f>J1638/60/60/24+DATE(1970,1,1)</f>
        <v>40663.08666666667</v>
      </c>
      <c r="R1638">
        <f>YEAR(Q1638)</f>
        <v>2011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8299</v>
      </c>
      <c r="O1639" t="s">
        <v>8300</v>
      </c>
      <c r="P1639" s="10">
        <f>I1639/60/60/24+DATE(1970,1,1)</f>
        <v>40178.98541666667</v>
      </c>
      <c r="Q1639" s="10">
        <f>J1639/60/60/24+DATE(1970,1,1)</f>
        <v>40122.751620370371</v>
      </c>
      <c r="R1639">
        <f>YEAR(Q1639)</f>
        <v>2009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8299</v>
      </c>
      <c r="O1640" t="s">
        <v>8300</v>
      </c>
      <c r="P1640" s="10">
        <f>I1640/60/60/24+DATE(1970,1,1)</f>
        <v>41333.892361111109</v>
      </c>
      <c r="Q1640" s="10">
        <f>J1640/60/60/24+DATE(1970,1,1)</f>
        <v>41288.68712962963</v>
      </c>
      <c r="R1640">
        <f>YEAR(Q1640)</f>
        <v>2013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8299</v>
      </c>
      <c r="O1641" t="s">
        <v>8300</v>
      </c>
      <c r="P1641" s="10">
        <f>I1641/60/60/24+DATE(1970,1,1)</f>
        <v>40971.652372685188</v>
      </c>
      <c r="Q1641" s="10">
        <f>J1641/60/60/24+DATE(1970,1,1)</f>
        <v>40941.652372685188</v>
      </c>
      <c r="R1641">
        <f>YEAR(Q1641)</f>
        <v>2012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8299</v>
      </c>
      <c r="O1642" t="s">
        <v>8300</v>
      </c>
      <c r="P1642" s="10">
        <f>I1642/60/60/24+DATE(1970,1,1)</f>
        <v>40393.082638888889</v>
      </c>
      <c r="Q1642" s="10">
        <f>J1642/60/60/24+DATE(1970,1,1)</f>
        <v>40379.23096064815</v>
      </c>
      <c r="R1642">
        <f>YEAR(Q1642)</f>
        <v>2010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8299</v>
      </c>
      <c r="O1643" t="s">
        <v>8320</v>
      </c>
      <c r="P1643" s="10">
        <f>I1643/60/60/24+DATE(1970,1,1)</f>
        <v>41992.596574074079</v>
      </c>
      <c r="Q1643" s="10">
        <f>J1643/60/60/24+DATE(1970,1,1)</f>
        <v>41962.596574074079</v>
      </c>
      <c r="R1643">
        <f>YEAR(Q1643)</f>
        <v>2014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8299</v>
      </c>
      <c r="O1644" t="s">
        <v>8320</v>
      </c>
      <c r="P1644" s="10">
        <f>I1644/60/60/24+DATE(1970,1,1)</f>
        <v>40708.024618055555</v>
      </c>
      <c r="Q1644" s="10">
        <f>J1644/60/60/24+DATE(1970,1,1)</f>
        <v>40688.024618055555</v>
      </c>
      <c r="R1644">
        <f>YEAR(Q1644)</f>
        <v>2011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8299</v>
      </c>
      <c r="O1645" t="s">
        <v>8320</v>
      </c>
      <c r="P1645" s="10">
        <f>I1645/60/60/24+DATE(1970,1,1)</f>
        <v>41176.824212962965</v>
      </c>
      <c r="Q1645" s="10">
        <f>J1645/60/60/24+DATE(1970,1,1)</f>
        <v>41146.824212962965</v>
      </c>
      <c r="R1645">
        <f>YEAR(Q1645)</f>
        <v>2012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8299</v>
      </c>
      <c r="O1646" t="s">
        <v>8320</v>
      </c>
      <c r="P1646" s="10">
        <f>I1646/60/60/24+DATE(1970,1,1)</f>
        <v>41235.101388888892</v>
      </c>
      <c r="Q1646" s="10">
        <f>J1646/60/60/24+DATE(1970,1,1)</f>
        <v>41175.05972222222</v>
      </c>
      <c r="R1646">
        <f>YEAR(Q1646)</f>
        <v>2012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8299</v>
      </c>
      <c r="O1647" t="s">
        <v>8320</v>
      </c>
      <c r="P1647" s="10">
        <f>I1647/60/60/24+DATE(1970,1,1)</f>
        <v>41535.617361111108</v>
      </c>
      <c r="Q1647" s="10">
        <f>J1647/60/60/24+DATE(1970,1,1)</f>
        <v>41521.617361111108</v>
      </c>
      <c r="R1647">
        <f>YEAR(Q1647)</f>
        <v>2013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8299</v>
      </c>
      <c r="O1648" t="s">
        <v>8320</v>
      </c>
      <c r="P1648" s="10">
        <f>I1648/60/60/24+DATE(1970,1,1)</f>
        <v>41865.757638888892</v>
      </c>
      <c r="Q1648" s="10">
        <f>J1648/60/60/24+DATE(1970,1,1)</f>
        <v>41833.450266203705</v>
      </c>
      <c r="R1648">
        <f>YEAR(Q1648)</f>
        <v>2014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8299</v>
      </c>
      <c r="O1649" t="s">
        <v>8320</v>
      </c>
      <c r="P1649" s="10">
        <f>I1649/60/60/24+DATE(1970,1,1)</f>
        <v>41069.409456018519</v>
      </c>
      <c r="Q1649" s="10">
        <f>J1649/60/60/24+DATE(1970,1,1)</f>
        <v>41039.409456018519</v>
      </c>
      <c r="R1649">
        <f>YEAR(Q1649)</f>
        <v>2012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8299</v>
      </c>
      <c r="O1650" t="s">
        <v>8320</v>
      </c>
      <c r="P1650" s="10">
        <f>I1650/60/60/24+DATE(1970,1,1)</f>
        <v>40622.662986111114</v>
      </c>
      <c r="Q1650" s="10">
        <f>J1650/60/60/24+DATE(1970,1,1)</f>
        <v>40592.704652777778</v>
      </c>
      <c r="R1650">
        <f>YEAR(Q1650)</f>
        <v>2011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8299</v>
      </c>
      <c r="O1651" t="s">
        <v>8320</v>
      </c>
      <c r="P1651" s="10">
        <f>I1651/60/60/24+DATE(1970,1,1)</f>
        <v>41782.684664351851</v>
      </c>
      <c r="Q1651" s="10">
        <f>J1651/60/60/24+DATE(1970,1,1)</f>
        <v>41737.684664351851</v>
      </c>
      <c r="R1651">
        <f>YEAR(Q1651)</f>
        <v>2014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8299</v>
      </c>
      <c r="O1652" t="s">
        <v>8320</v>
      </c>
      <c r="P1652" s="10">
        <f>I1652/60/60/24+DATE(1970,1,1)</f>
        <v>41556.435613425929</v>
      </c>
      <c r="Q1652" s="10">
        <f>J1652/60/60/24+DATE(1970,1,1)</f>
        <v>41526.435613425929</v>
      </c>
      <c r="R1652">
        <f>YEAR(Q1652)</f>
        <v>2013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8299</v>
      </c>
      <c r="O1653" t="s">
        <v>8320</v>
      </c>
      <c r="P1653" s="10">
        <f>I1653/60/60/24+DATE(1970,1,1)</f>
        <v>40659.290972222225</v>
      </c>
      <c r="Q1653" s="10">
        <f>J1653/60/60/24+DATE(1970,1,1)</f>
        <v>40625.900694444441</v>
      </c>
      <c r="R1653">
        <f>YEAR(Q1653)</f>
        <v>2011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8299</v>
      </c>
      <c r="O1654" t="s">
        <v>8320</v>
      </c>
      <c r="P1654" s="10">
        <f>I1654/60/60/24+DATE(1970,1,1)</f>
        <v>41602.534641203703</v>
      </c>
      <c r="Q1654" s="10">
        <f>J1654/60/60/24+DATE(1970,1,1)</f>
        <v>41572.492974537039</v>
      </c>
      <c r="R1654">
        <f>YEAR(Q1654)</f>
        <v>2013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8299</v>
      </c>
      <c r="O1655" t="s">
        <v>8320</v>
      </c>
      <c r="P1655" s="10">
        <f>I1655/60/60/24+DATE(1970,1,1)</f>
        <v>40657.834444444445</v>
      </c>
      <c r="Q1655" s="10">
        <f>J1655/60/60/24+DATE(1970,1,1)</f>
        <v>40626.834444444445</v>
      </c>
      <c r="R1655">
        <f>YEAR(Q1655)</f>
        <v>2011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8299</v>
      </c>
      <c r="O1656" t="s">
        <v>8320</v>
      </c>
      <c r="P1656" s="10">
        <f>I1656/60/60/24+DATE(1970,1,1)</f>
        <v>41017.890740740739</v>
      </c>
      <c r="Q1656" s="10">
        <f>J1656/60/60/24+DATE(1970,1,1)</f>
        <v>40987.890740740739</v>
      </c>
      <c r="R1656">
        <f>YEAR(Q1656)</f>
        <v>2012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8299</v>
      </c>
      <c r="O1657" t="s">
        <v>8320</v>
      </c>
      <c r="P1657" s="10">
        <f>I1657/60/60/24+DATE(1970,1,1)</f>
        <v>41004.750231481477</v>
      </c>
      <c r="Q1657" s="10">
        <f>J1657/60/60/24+DATE(1970,1,1)</f>
        <v>40974.791898148149</v>
      </c>
      <c r="R1657">
        <f>YEAR(Q1657)</f>
        <v>2012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8299</v>
      </c>
      <c r="O1658" t="s">
        <v>8320</v>
      </c>
      <c r="P1658" s="10">
        <f>I1658/60/60/24+DATE(1970,1,1)</f>
        <v>41256.928842592592</v>
      </c>
      <c r="Q1658" s="10">
        <f>J1658/60/60/24+DATE(1970,1,1)</f>
        <v>41226.928842592592</v>
      </c>
      <c r="R1658">
        <f>YEAR(Q1658)</f>
        <v>2012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8299</v>
      </c>
      <c r="O1659" t="s">
        <v>8320</v>
      </c>
      <c r="P1659" s="10">
        <f>I1659/60/60/24+DATE(1970,1,1)</f>
        <v>41053.782037037039</v>
      </c>
      <c r="Q1659" s="10">
        <f>J1659/60/60/24+DATE(1970,1,1)</f>
        <v>41023.782037037039</v>
      </c>
      <c r="R1659">
        <f>YEAR(Q1659)</f>
        <v>2012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8299</v>
      </c>
      <c r="O1660" t="s">
        <v>8320</v>
      </c>
      <c r="P1660" s="10">
        <f>I1660/60/60/24+DATE(1970,1,1)</f>
        <v>41261.597222222219</v>
      </c>
      <c r="Q1660" s="10">
        <f>J1660/60/60/24+DATE(1970,1,1)</f>
        <v>41223.22184027778</v>
      </c>
      <c r="R1660">
        <f>YEAR(Q1660)</f>
        <v>2012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8299</v>
      </c>
      <c r="O1661" t="s">
        <v>8320</v>
      </c>
      <c r="P1661" s="10">
        <f>I1661/60/60/24+DATE(1970,1,1)</f>
        <v>41625.5</v>
      </c>
      <c r="Q1661" s="10">
        <f>J1661/60/60/24+DATE(1970,1,1)</f>
        <v>41596.913437499999</v>
      </c>
      <c r="R1661">
        <f>YEAR(Q1661)</f>
        <v>2013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8299</v>
      </c>
      <c r="O1662" t="s">
        <v>8320</v>
      </c>
      <c r="P1662" s="10">
        <f>I1662/60/60/24+DATE(1970,1,1)</f>
        <v>42490.915972222225</v>
      </c>
      <c r="Q1662" s="10">
        <f>J1662/60/60/24+DATE(1970,1,1)</f>
        <v>42459.693865740745</v>
      </c>
      <c r="R1662">
        <f>YEAR(Q1662)</f>
        <v>2016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8299</v>
      </c>
      <c r="O1663" t="s">
        <v>8320</v>
      </c>
      <c r="P1663" s="10">
        <f>I1663/60/60/24+DATE(1970,1,1)</f>
        <v>42386.875</v>
      </c>
      <c r="Q1663" s="10">
        <f>J1663/60/60/24+DATE(1970,1,1)</f>
        <v>42343.998043981483</v>
      </c>
      <c r="R1663">
        <f>YEAR(Q1663)</f>
        <v>2015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8299</v>
      </c>
      <c r="O1664" t="s">
        <v>8320</v>
      </c>
      <c r="P1664" s="10">
        <f>I1664/60/60/24+DATE(1970,1,1)</f>
        <v>40908.239999999998</v>
      </c>
      <c r="Q1664" s="10">
        <f>J1664/60/60/24+DATE(1970,1,1)</f>
        <v>40848.198333333334</v>
      </c>
      <c r="R1664">
        <f>YEAR(Q1664)</f>
        <v>2011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8299</v>
      </c>
      <c r="O1665" t="s">
        <v>8320</v>
      </c>
      <c r="P1665" s="10">
        <f>I1665/60/60/24+DATE(1970,1,1)</f>
        <v>42036.02207175926</v>
      </c>
      <c r="Q1665" s="10">
        <f>J1665/60/60/24+DATE(1970,1,1)</f>
        <v>42006.02207175926</v>
      </c>
      <c r="R1665">
        <f>YEAR(Q1665)</f>
        <v>2015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8299</v>
      </c>
      <c r="O1666" t="s">
        <v>8320</v>
      </c>
      <c r="P1666" s="10">
        <f>I1666/60/60/24+DATE(1970,1,1)</f>
        <v>40984.165972222225</v>
      </c>
      <c r="Q1666" s="10">
        <f>J1666/60/60/24+DATE(1970,1,1)</f>
        <v>40939.761782407404</v>
      </c>
      <c r="R1666">
        <f>YEAR(Q1666)</f>
        <v>2012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8299</v>
      </c>
      <c r="O1667" t="s">
        <v>8320</v>
      </c>
      <c r="P1667" s="10">
        <f>I1667/60/60/24+DATE(1970,1,1)</f>
        <v>40596.125</v>
      </c>
      <c r="Q1667" s="10">
        <f>J1667/60/60/24+DATE(1970,1,1)</f>
        <v>40564.649456018517</v>
      </c>
      <c r="R1667">
        <f>YEAR(Q1667)</f>
        <v>2011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8299</v>
      </c>
      <c r="O1668" t="s">
        <v>8320</v>
      </c>
      <c r="P1668" s="10">
        <f>I1668/60/60/24+DATE(1970,1,1)</f>
        <v>41361.211493055554</v>
      </c>
      <c r="Q1668" s="10">
        <f>J1668/60/60/24+DATE(1970,1,1)</f>
        <v>41331.253159722226</v>
      </c>
      <c r="R1668">
        <f>YEAR(Q1668)</f>
        <v>2013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8299</v>
      </c>
      <c r="O1669" t="s">
        <v>8320</v>
      </c>
      <c r="P1669" s="10">
        <f>I1669/60/60/24+DATE(1970,1,1)</f>
        <v>41709.290972222225</v>
      </c>
      <c r="Q1669" s="10">
        <f>J1669/60/60/24+DATE(1970,1,1)</f>
        <v>41682.0705787037</v>
      </c>
      <c r="R1669">
        <f>YEAR(Q1669)</f>
        <v>2014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8299</v>
      </c>
      <c r="O1670" t="s">
        <v>8320</v>
      </c>
      <c r="P1670" s="10">
        <f>I1670/60/60/24+DATE(1970,1,1)</f>
        <v>40875.191423611112</v>
      </c>
      <c r="Q1670" s="10">
        <f>J1670/60/60/24+DATE(1970,1,1)</f>
        <v>40845.14975694444</v>
      </c>
      <c r="R1670">
        <f>YEAR(Q1670)</f>
        <v>2011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8299</v>
      </c>
      <c r="O1671" t="s">
        <v>8320</v>
      </c>
      <c r="P1671" s="10">
        <f>I1671/60/60/24+DATE(1970,1,1)</f>
        <v>42521.885138888887</v>
      </c>
      <c r="Q1671" s="10">
        <f>J1671/60/60/24+DATE(1970,1,1)</f>
        <v>42461.885138888887</v>
      </c>
      <c r="R1671">
        <f>YEAR(Q1671)</f>
        <v>2016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8299</v>
      </c>
      <c r="O1672" t="s">
        <v>8320</v>
      </c>
      <c r="P1672" s="10">
        <f>I1672/60/60/24+DATE(1970,1,1)</f>
        <v>40364.166666666664</v>
      </c>
      <c r="Q1672" s="10">
        <f>J1672/60/60/24+DATE(1970,1,1)</f>
        <v>40313.930543981485</v>
      </c>
      <c r="R1672">
        <f>YEAR(Q1672)</f>
        <v>2010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8299</v>
      </c>
      <c r="O1673" t="s">
        <v>8320</v>
      </c>
      <c r="P1673" s="10">
        <f>I1673/60/60/24+DATE(1970,1,1)</f>
        <v>42583.54414351852</v>
      </c>
      <c r="Q1673" s="10">
        <f>J1673/60/60/24+DATE(1970,1,1)</f>
        <v>42553.54414351852</v>
      </c>
      <c r="R1673">
        <f>YEAR(Q1673)</f>
        <v>2016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8299</v>
      </c>
      <c r="O1674" t="s">
        <v>8320</v>
      </c>
      <c r="P1674" s="10">
        <f>I1674/60/60/24+DATE(1970,1,1)</f>
        <v>41064.656597222223</v>
      </c>
      <c r="Q1674" s="10">
        <f>J1674/60/60/24+DATE(1970,1,1)</f>
        <v>41034.656597222223</v>
      </c>
      <c r="R1674">
        <f>YEAR(Q1674)</f>
        <v>2012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8299</v>
      </c>
      <c r="O1675" t="s">
        <v>8320</v>
      </c>
      <c r="P1675" s="10">
        <f>I1675/60/60/24+DATE(1970,1,1)</f>
        <v>42069.878379629634</v>
      </c>
      <c r="Q1675" s="10">
        <f>J1675/60/60/24+DATE(1970,1,1)</f>
        <v>42039.878379629634</v>
      </c>
      <c r="R1675">
        <f>YEAR(Q1675)</f>
        <v>2015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8299</v>
      </c>
      <c r="O1676" t="s">
        <v>8320</v>
      </c>
      <c r="P1676" s="10">
        <f>I1676/60/60/24+DATE(1970,1,1)</f>
        <v>42600.290972222225</v>
      </c>
      <c r="Q1676" s="10">
        <f>J1676/60/60/24+DATE(1970,1,1)</f>
        <v>42569.605393518519</v>
      </c>
      <c r="R1676">
        <f>YEAR(Q1676)</f>
        <v>2016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8299</v>
      </c>
      <c r="O1677" t="s">
        <v>8320</v>
      </c>
      <c r="P1677" s="10">
        <f>I1677/60/60/24+DATE(1970,1,1)</f>
        <v>40832.918749999997</v>
      </c>
      <c r="Q1677" s="10">
        <f>J1677/60/60/24+DATE(1970,1,1)</f>
        <v>40802.733101851853</v>
      </c>
      <c r="R1677">
        <f>YEAR(Q1677)</f>
        <v>2011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8299</v>
      </c>
      <c r="O1678" t="s">
        <v>8320</v>
      </c>
      <c r="P1678" s="10">
        <f>I1678/60/60/24+DATE(1970,1,1)</f>
        <v>41020.165972222225</v>
      </c>
      <c r="Q1678" s="10">
        <f>J1678/60/60/24+DATE(1970,1,1)</f>
        <v>40973.72623842593</v>
      </c>
      <c r="R1678">
        <f>YEAR(Q1678)</f>
        <v>2012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8299</v>
      </c>
      <c r="O1679" t="s">
        <v>8320</v>
      </c>
      <c r="P1679" s="10">
        <f>I1679/60/60/24+DATE(1970,1,1)</f>
        <v>42476.249305555553</v>
      </c>
      <c r="Q1679" s="10">
        <f>J1679/60/60/24+DATE(1970,1,1)</f>
        <v>42416.407129629632</v>
      </c>
      <c r="R1679">
        <f>YEAR(Q1679)</f>
        <v>2016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8299</v>
      </c>
      <c r="O1680" t="s">
        <v>8320</v>
      </c>
      <c r="P1680" s="10">
        <f>I1680/60/60/24+DATE(1970,1,1)</f>
        <v>41676.854988425926</v>
      </c>
      <c r="Q1680" s="10">
        <f>J1680/60/60/24+DATE(1970,1,1)</f>
        <v>41662.854988425926</v>
      </c>
      <c r="R1680">
        <f>YEAR(Q1680)</f>
        <v>2014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8299</v>
      </c>
      <c r="O1681" t="s">
        <v>8320</v>
      </c>
      <c r="P1681" s="10">
        <f>I1681/60/60/24+DATE(1970,1,1)</f>
        <v>40746.068807870368</v>
      </c>
      <c r="Q1681" s="10">
        <f>J1681/60/60/24+DATE(1970,1,1)</f>
        <v>40723.068807870368</v>
      </c>
      <c r="R1681">
        <f>YEAR(Q1681)</f>
        <v>2011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8299</v>
      </c>
      <c r="O1682" t="s">
        <v>8320</v>
      </c>
      <c r="P1682" s="10">
        <f>I1682/60/60/24+DATE(1970,1,1)</f>
        <v>41832.757719907408</v>
      </c>
      <c r="Q1682" s="10">
        <f>J1682/60/60/24+DATE(1970,1,1)</f>
        <v>41802.757719907408</v>
      </c>
      <c r="R1682">
        <f>YEAR(Q1682)</f>
        <v>2014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8299</v>
      </c>
      <c r="O1683" t="s">
        <v>8321</v>
      </c>
      <c r="P1683" s="10">
        <f>I1683/60/60/24+DATE(1970,1,1)</f>
        <v>42823.083333333328</v>
      </c>
      <c r="Q1683" s="10">
        <f>J1683/60/60/24+DATE(1970,1,1)</f>
        <v>42774.121342592596</v>
      </c>
      <c r="R1683">
        <f>YEAR(Q1683)</f>
        <v>2017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8299</v>
      </c>
      <c r="O1684" t="s">
        <v>8321</v>
      </c>
      <c r="P1684" s="10">
        <f>I1684/60/60/24+DATE(1970,1,1)</f>
        <v>42839.171990740739</v>
      </c>
      <c r="Q1684" s="10">
        <f>J1684/60/60/24+DATE(1970,1,1)</f>
        <v>42779.21365740741</v>
      </c>
      <c r="R1684">
        <f>YEAR(Q1684)</f>
        <v>2017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8299</v>
      </c>
      <c r="O1685" t="s">
        <v>8321</v>
      </c>
      <c r="P1685" s="10">
        <f>I1685/60/60/24+DATE(1970,1,1)</f>
        <v>42832.781689814816</v>
      </c>
      <c r="Q1685" s="10">
        <f>J1685/60/60/24+DATE(1970,1,1)</f>
        <v>42808.781689814816</v>
      </c>
      <c r="R1685">
        <f>YEAR(Q1685)</f>
        <v>2017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8299</v>
      </c>
      <c r="O1686" t="s">
        <v>8321</v>
      </c>
      <c r="P1686" s="10">
        <f>I1686/60/60/24+DATE(1970,1,1)</f>
        <v>42811.773622685185</v>
      </c>
      <c r="Q1686" s="10">
        <f>J1686/60/60/24+DATE(1970,1,1)</f>
        <v>42783.815289351856</v>
      </c>
      <c r="R1686">
        <f>YEAR(Q1686)</f>
        <v>2017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8299</v>
      </c>
      <c r="O1687" t="s">
        <v>8321</v>
      </c>
      <c r="P1687" s="10">
        <f>I1687/60/60/24+DATE(1970,1,1)</f>
        <v>42818.208599537036</v>
      </c>
      <c r="Q1687" s="10">
        <f>J1687/60/60/24+DATE(1970,1,1)</f>
        <v>42788.2502662037</v>
      </c>
      <c r="R1687">
        <f>YEAR(Q1687)</f>
        <v>2017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8299</v>
      </c>
      <c r="O1688" t="s">
        <v>8321</v>
      </c>
      <c r="P1688" s="10">
        <f>I1688/60/60/24+DATE(1970,1,1)</f>
        <v>42852.802303240736</v>
      </c>
      <c r="Q1688" s="10">
        <f>J1688/60/60/24+DATE(1970,1,1)</f>
        <v>42792.843969907408</v>
      </c>
      <c r="R1688">
        <f>YEAR(Q1688)</f>
        <v>2017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8299</v>
      </c>
      <c r="O1689" t="s">
        <v>8321</v>
      </c>
      <c r="P1689" s="10">
        <f>I1689/60/60/24+DATE(1970,1,1)</f>
        <v>42835.84375</v>
      </c>
      <c r="Q1689" s="10">
        <f>J1689/60/60/24+DATE(1970,1,1)</f>
        <v>42802.046817129631</v>
      </c>
      <c r="R1689">
        <f>YEAR(Q1689)</f>
        <v>2017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8299</v>
      </c>
      <c r="O1690" t="s">
        <v>8321</v>
      </c>
      <c r="P1690" s="10">
        <f>I1690/60/60/24+DATE(1970,1,1)</f>
        <v>42834.492986111116</v>
      </c>
      <c r="Q1690" s="10">
        <f>J1690/60/60/24+DATE(1970,1,1)</f>
        <v>42804.534652777773</v>
      </c>
      <c r="R1690">
        <f>YEAR(Q1690)</f>
        <v>2017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8299</v>
      </c>
      <c r="O1691" t="s">
        <v>8321</v>
      </c>
      <c r="P1691" s="10">
        <f>I1691/60/60/24+DATE(1970,1,1)</f>
        <v>42810.900810185187</v>
      </c>
      <c r="Q1691" s="10">
        <f>J1691/60/60/24+DATE(1970,1,1)</f>
        <v>42780.942476851851</v>
      </c>
      <c r="R1691">
        <f>YEAR(Q1691)</f>
        <v>2017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8299</v>
      </c>
      <c r="O1692" t="s">
        <v>8321</v>
      </c>
      <c r="P1692" s="10">
        <f>I1692/60/60/24+DATE(1970,1,1)</f>
        <v>42831.389374999999</v>
      </c>
      <c r="Q1692" s="10">
        <f>J1692/60/60/24+DATE(1970,1,1)</f>
        <v>42801.43104166667</v>
      </c>
      <c r="R1692">
        <f>YEAR(Q1692)</f>
        <v>2017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8299</v>
      </c>
      <c r="O1693" t="s">
        <v>8321</v>
      </c>
      <c r="P1693" s="10">
        <f>I1693/60/60/24+DATE(1970,1,1)</f>
        <v>42828.041666666672</v>
      </c>
      <c r="Q1693" s="10">
        <f>J1693/60/60/24+DATE(1970,1,1)</f>
        <v>42795.701481481476</v>
      </c>
      <c r="R1693">
        <f>YEAR(Q1693)</f>
        <v>2017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8299</v>
      </c>
      <c r="O1694" t="s">
        <v>8321</v>
      </c>
      <c r="P1694" s="10">
        <f>I1694/60/60/24+DATE(1970,1,1)</f>
        <v>42820.999305555553</v>
      </c>
      <c r="Q1694" s="10">
        <f>J1694/60/60/24+DATE(1970,1,1)</f>
        <v>42788.151238425926</v>
      </c>
      <c r="R1694">
        <f>YEAR(Q1694)</f>
        <v>2017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8299</v>
      </c>
      <c r="O1695" t="s">
        <v>8321</v>
      </c>
      <c r="P1695" s="10">
        <f>I1695/60/60/24+DATE(1970,1,1)</f>
        <v>42834.833333333328</v>
      </c>
      <c r="Q1695" s="10">
        <f>J1695/60/60/24+DATE(1970,1,1)</f>
        <v>42803.920277777783</v>
      </c>
      <c r="R1695">
        <f>YEAR(Q1695)</f>
        <v>2017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8299</v>
      </c>
      <c r="O1696" t="s">
        <v>8321</v>
      </c>
      <c r="P1696" s="10">
        <f>I1696/60/60/24+DATE(1970,1,1)</f>
        <v>42821.191666666666</v>
      </c>
      <c r="Q1696" s="10">
        <f>J1696/60/60/24+DATE(1970,1,1)</f>
        <v>42791.669837962967</v>
      </c>
      <c r="R1696">
        <f>YEAR(Q1696)</f>
        <v>2017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8299</v>
      </c>
      <c r="O1697" t="s">
        <v>8321</v>
      </c>
      <c r="P1697" s="10">
        <f>I1697/60/60/24+DATE(1970,1,1)</f>
        <v>42835.041666666672</v>
      </c>
      <c r="Q1697" s="10">
        <f>J1697/60/60/24+DATE(1970,1,1)</f>
        <v>42801.031412037039</v>
      </c>
      <c r="R1697">
        <f>YEAR(Q1697)</f>
        <v>2017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8299</v>
      </c>
      <c r="O1698" t="s">
        <v>8321</v>
      </c>
      <c r="P1698" s="10">
        <f>I1698/60/60/24+DATE(1970,1,1)</f>
        <v>42826.027905092589</v>
      </c>
      <c r="Q1698" s="10">
        <f>J1698/60/60/24+DATE(1970,1,1)</f>
        <v>42796.069571759261</v>
      </c>
      <c r="R1698">
        <f>YEAR(Q1698)</f>
        <v>2017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8299</v>
      </c>
      <c r="O1699" t="s">
        <v>8321</v>
      </c>
      <c r="P1699" s="10">
        <f>I1699/60/60/24+DATE(1970,1,1)</f>
        <v>42834.991296296299</v>
      </c>
      <c r="Q1699" s="10">
        <f>J1699/60/60/24+DATE(1970,1,1)</f>
        <v>42805.032962962956</v>
      </c>
      <c r="R1699">
        <f>YEAR(Q1699)</f>
        <v>2017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8299</v>
      </c>
      <c r="O1700" t="s">
        <v>8321</v>
      </c>
      <c r="P1700" s="10">
        <f>I1700/60/60/24+DATE(1970,1,1)</f>
        <v>42820.147916666669</v>
      </c>
      <c r="Q1700" s="10">
        <f>J1700/60/60/24+DATE(1970,1,1)</f>
        <v>42796.207870370374</v>
      </c>
      <c r="R1700">
        <f>YEAR(Q1700)</f>
        <v>2017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8299</v>
      </c>
      <c r="O1701" t="s">
        <v>8321</v>
      </c>
      <c r="P1701" s="10">
        <f>I1701/60/60/24+DATE(1970,1,1)</f>
        <v>42836.863946759258</v>
      </c>
      <c r="Q1701" s="10">
        <f>J1701/60/60/24+DATE(1970,1,1)</f>
        <v>42806.863946759258</v>
      </c>
      <c r="R1701">
        <f>YEAR(Q1701)</f>
        <v>2017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8299</v>
      </c>
      <c r="O1702" t="s">
        <v>8321</v>
      </c>
      <c r="P1702" s="10">
        <f>I1702/60/60/24+DATE(1970,1,1)</f>
        <v>42826.166666666672</v>
      </c>
      <c r="Q1702" s="10">
        <f>J1702/60/60/24+DATE(1970,1,1)</f>
        <v>42796.071643518517</v>
      </c>
      <c r="R1702">
        <f>YEAR(Q1702)</f>
        <v>2017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8299</v>
      </c>
      <c r="O1703" t="s">
        <v>8321</v>
      </c>
      <c r="P1703" s="10">
        <f>I1703/60/60/24+DATE(1970,1,1)</f>
        <v>42019.664409722223</v>
      </c>
      <c r="Q1703" s="10">
        <f>J1703/60/60/24+DATE(1970,1,1)</f>
        <v>41989.664409722223</v>
      </c>
      <c r="R1703">
        <f>YEAR(Q1703)</f>
        <v>2014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8299</v>
      </c>
      <c r="O1704" t="s">
        <v>8321</v>
      </c>
      <c r="P1704" s="10">
        <f>I1704/60/60/24+DATE(1970,1,1)</f>
        <v>42093.828125</v>
      </c>
      <c r="Q1704" s="10">
        <f>J1704/60/60/24+DATE(1970,1,1)</f>
        <v>42063.869791666672</v>
      </c>
      <c r="R1704">
        <f>YEAR(Q1704)</f>
        <v>2015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8299</v>
      </c>
      <c r="O1705" t="s">
        <v>8321</v>
      </c>
      <c r="P1705" s="10">
        <f>I1705/60/60/24+DATE(1970,1,1)</f>
        <v>42247.281678240746</v>
      </c>
      <c r="Q1705" s="10">
        <f>J1705/60/60/24+DATE(1970,1,1)</f>
        <v>42187.281678240746</v>
      </c>
      <c r="R1705">
        <f>YEAR(Q1705)</f>
        <v>2015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8299</v>
      </c>
      <c r="O1706" t="s">
        <v>8321</v>
      </c>
      <c r="P1706" s="10">
        <f>I1706/60/60/24+DATE(1970,1,1)</f>
        <v>42051.139733796299</v>
      </c>
      <c r="Q1706" s="10">
        <f>J1706/60/60/24+DATE(1970,1,1)</f>
        <v>42021.139733796299</v>
      </c>
      <c r="R1706">
        <f>YEAR(Q1706)</f>
        <v>2015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8299</v>
      </c>
      <c r="O1707" t="s">
        <v>8321</v>
      </c>
      <c r="P1707" s="10">
        <f>I1707/60/60/24+DATE(1970,1,1)</f>
        <v>42256.666666666672</v>
      </c>
      <c r="Q1707" s="10">
        <f>J1707/60/60/24+DATE(1970,1,1)</f>
        <v>42245.016736111109</v>
      </c>
      <c r="R1707">
        <f>YEAR(Q1707)</f>
        <v>2015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8299</v>
      </c>
      <c r="O1708" t="s">
        <v>8321</v>
      </c>
      <c r="P1708" s="10">
        <f>I1708/60/60/24+DATE(1970,1,1)</f>
        <v>42239.306388888886</v>
      </c>
      <c r="Q1708" s="10">
        <f>J1708/60/60/24+DATE(1970,1,1)</f>
        <v>42179.306388888886</v>
      </c>
      <c r="R1708">
        <f>YEAR(Q1708)</f>
        <v>2015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8299</v>
      </c>
      <c r="O1709" t="s">
        <v>8321</v>
      </c>
      <c r="P1709" s="10">
        <f>I1709/60/60/24+DATE(1970,1,1)</f>
        <v>42457.679340277777</v>
      </c>
      <c r="Q1709" s="10">
        <f>J1709/60/60/24+DATE(1970,1,1)</f>
        <v>42427.721006944441</v>
      </c>
      <c r="R1709">
        <f>YEAR(Q1709)</f>
        <v>2016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8299</v>
      </c>
      <c r="O1710" t="s">
        <v>8321</v>
      </c>
      <c r="P1710" s="10">
        <f>I1710/60/60/24+DATE(1970,1,1)</f>
        <v>42491.866967592592</v>
      </c>
      <c r="Q1710" s="10">
        <f>J1710/60/60/24+DATE(1970,1,1)</f>
        <v>42451.866967592592</v>
      </c>
      <c r="R1710">
        <f>YEAR(Q1710)</f>
        <v>2016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8299</v>
      </c>
      <c r="O1711" t="s">
        <v>8321</v>
      </c>
      <c r="P1711" s="10">
        <f>I1711/60/60/24+DATE(1970,1,1)</f>
        <v>41882.818749999999</v>
      </c>
      <c r="Q1711" s="10">
        <f>J1711/60/60/24+DATE(1970,1,1)</f>
        <v>41841.56381944444</v>
      </c>
      <c r="R1711">
        <f>YEAR(Q1711)</f>
        <v>2014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8299</v>
      </c>
      <c r="O1712" t="s">
        <v>8321</v>
      </c>
      <c r="P1712" s="10">
        <f>I1712/60/60/24+DATE(1970,1,1)</f>
        <v>42387.541666666672</v>
      </c>
      <c r="Q1712" s="10">
        <f>J1712/60/60/24+DATE(1970,1,1)</f>
        <v>42341.59129629629</v>
      </c>
      <c r="R1712">
        <f>YEAR(Q1712)</f>
        <v>2015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8299</v>
      </c>
      <c r="O1713" t="s">
        <v>8321</v>
      </c>
      <c r="P1713" s="10">
        <f>I1713/60/60/24+DATE(1970,1,1)</f>
        <v>41883.646226851852</v>
      </c>
      <c r="Q1713" s="10">
        <f>J1713/60/60/24+DATE(1970,1,1)</f>
        <v>41852.646226851852</v>
      </c>
      <c r="R1713">
        <f>YEAR(Q1713)</f>
        <v>2014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8299</v>
      </c>
      <c r="O1714" t="s">
        <v>8321</v>
      </c>
      <c r="P1714" s="10">
        <f>I1714/60/60/24+DATE(1970,1,1)</f>
        <v>42185.913807870369</v>
      </c>
      <c r="Q1714" s="10">
        <f>J1714/60/60/24+DATE(1970,1,1)</f>
        <v>42125.913807870369</v>
      </c>
      <c r="R1714">
        <f>YEAR(Q1714)</f>
        <v>2015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8299</v>
      </c>
      <c r="O1715" t="s">
        <v>8321</v>
      </c>
      <c r="P1715" s="10">
        <f>I1715/60/60/24+DATE(1970,1,1)</f>
        <v>41917.801064814819</v>
      </c>
      <c r="Q1715" s="10">
        <f>J1715/60/60/24+DATE(1970,1,1)</f>
        <v>41887.801064814819</v>
      </c>
      <c r="R1715">
        <f>YEAR(Q1715)</f>
        <v>2014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8299</v>
      </c>
      <c r="O1716" t="s">
        <v>8321</v>
      </c>
      <c r="P1716" s="10">
        <f>I1716/60/60/24+DATE(1970,1,1)</f>
        <v>42125.918530092589</v>
      </c>
      <c r="Q1716" s="10">
        <f>J1716/60/60/24+DATE(1970,1,1)</f>
        <v>42095.918530092589</v>
      </c>
      <c r="R1716">
        <f>YEAR(Q1716)</f>
        <v>2015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8299</v>
      </c>
      <c r="O1717" t="s">
        <v>8321</v>
      </c>
      <c r="P1717" s="10">
        <f>I1717/60/60/24+DATE(1970,1,1)</f>
        <v>42094.140277777777</v>
      </c>
      <c r="Q1717" s="10">
        <f>J1717/60/60/24+DATE(1970,1,1)</f>
        <v>42064.217418981483</v>
      </c>
      <c r="R1717">
        <f>YEAR(Q1717)</f>
        <v>2015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8299</v>
      </c>
      <c r="O1718" t="s">
        <v>8321</v>
      </c>
      <c r="P1718" s="10">
        <f>I1718/60/60/24+DATE(1970,1,1)</f>
        <v>42713.619201388887</v>
      </c>
      <c r="Q1718" s="10">
        <f>J1718/60/60/24+DATE(1970,1,1)</f>
        <v>42673.577534722222</v>
      </c>
      <c r="R1718">
        <f>YEAR(Q1718)</f>
        <v>2016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8299</v>
      </c>
      <c r="O1719" t="s">
        <v>8321</v>
      </c>
      <c r="P1719" s="10">
        <f>I1719/60/60/24+DATE(1970,1,1)</f>
        <v>42481.166666666672</v>
      </c>
      <c r="Q1719" s="10">
        <f>J1719/60/60/24+DATE(1970,1,1)</f>
        <v>42460.98192129629</v>
      </c>
      <c r="R1719">
        <f>YEAR(Q1719)</f>
        <v>2016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8299</v>
      </c>
      <c r="O1720" t="s">
        <v>8321</v>
      </c>
      <c r="P1720" s="10">
        <f>I1720/60/60/24+DATE(1970,1,1)</f>
        <v>42504.207638888889</v>
      </c>
      <c r="Q1720" s="10">
        <f>J1720/60/60/24+DATE(1970,1,1)</f>
        <v>42460.610520833332</v>
      </c>
      <c r="R1720">
        <f>YEAR(Q1720)</f>
        <v>2016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8299</v>
      </c>
      <c r="O1721" t="s">
        <v>8321</v>
      </c>
      <c r="P1721" s="10">
        <f>I1721/60/60/24+DATE(1970,1,1)</f>
        <v>41899.534618055557</v>
      </c>
      <c r="Q1721" s="10">
        <f>J1721/60/60/24+DATE(1970,1,1)</f>
        <v>41869.534618055557</v>
      </c>
      <c r="R1721">
        <f>YEAR(Q1721)</f>
        <v>2014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8299</v>
      </c>
      <c r="O1722" t="s">
        <v>8321</v>
      </c>
      <c r="P1722" s="10">
        <f>I1722/60/60/24+DATE(1970,1,1)</f>
        <v>41952.824895833335</v>
      </c>
      <c r="Q1722" s="10">
        <f>J1722/60/60/24+DATE(1970,1,1)</f>
        <v>41922.783229166671</v>
      </c>
      <c r="R1722">
        <f>YEAR(Q1722)</f>
        <v>2014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8299</v>
      </c>
      <c r="O1723" t="s">
        <v>8321</v>
      </c>
      <c r="P1723" s="10">
        <f>I1723/60/60/24+DATE(1970,1,1)</f>
        <v>42349.461377314816</v>
      </c>
      <c r="Q1723" s="10">
        <f>J1723/60/60/24+DATE(1970,1,1)</f>
        <v>42319.461377314816</v>
      </c>
      <c r="R1723">
        <f>YEAR(Q1723)</f>
        <v>2015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8299</v>
      </c>
      <c r="O1724" t="s">
        <v>8321</v>
      </c>
      <c r="P1724" s="10">
        <f>I1724/60/60/24+DATE(1970,1,1)</f>
        <v>42463.006944444445</v>
      </c>
      <c r="Q1724" s="10">
        <f>J1724/60/60/24+DATE(1970,1,1)</f>
        <v>42425.960983796293</v>
      </c>
      <c r="R1724">
        <f>YEAR(Q1724)</f>
        <v>2016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8299</v>
      </c>
      <c r="O1725" t="s">
        <v>8321</v>
      </c>
      <c r="P1725" s="10">
        <f>I1725/60/60/24+DATE(1970,1,1)</f>
        <v>42186.25</v>
      </c>
      <c r="Q1725" s="10">
        <f>J1725/60/60/24+DATE(1970,1,1)</f>
        <v>42129.82540509259</v>
      </c>
      <c r="R1725">
        <f>YEAR(Q1725)</f>
        <v>2015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8299</v>
      </c>
      <c r="O1726" t="s">
        <v>8321</v>
      </c>
      <c r="P1726" s="10">
        <f>I1726/60/60/24+DATE(1970,1,1)</f>
        <v>41942.932430555556</v>
      </c>
      <c r="Q1726" s="10">
        <f>J1726/60/60/24+DATE(1970,1,1)</f>
        <v>41912.932430555556</v>
      </c>
      <c r="R1726">
        <f>YEAR(Q1726)</f>
        <v>2014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8299</v>
      </c>
      <c r="O1727" t="s">
        <v>8321</v>
      </c>
      <c r="P1727" s="10">
        <f>I1727/60/60/24+DATE(1970,1,1)</f>
        <v>41875.968159722222</v>
      </c>
      <c r="Q1727" s="10">
        <f>J1727/60/60/24+DATE(1970,1,1)</f>
        <v>41845.968159722222</v>
      </c>
      <c r="R1727">
        <f>YEAR(Q1727)</f>
        <v>2014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8299</v>
      </c>
      <c r="O1728" t="s">
        <v>8321</v>
      </c>
      <c r="P1728" s="10">
        <f>I1728/60/60/24+DATE(1970,1,1)</f>
        <v>41817.919722222221</v>
      </c>
      <c r="Q1728" s="10">
        <f>J1728/60/60/24+DATE(1970,1,1)</f>
        <v>41788.919722222221</v>
      </c>
      <c r="R1728">
        <f>YEAR(Q1728)</f>
        <v>2014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8299</v>
      </c>
      <c r="O1729" t="s">
        <v>8321</v>
      </c>
      <c r="P1729" s="10">
        <f>I1729/60/60/24+DATE(1970,1,1)</f>
        <v>42099.458333333328</v>
      </c>
      <c r="Q1729" s="10">
        <f>J1729/60/60/24+DATE(1970,1,1)</f>
        <v>42044.927974537044</v>
      </c>
      <c r="R1729">
        <f>YEAR(Q1729)</f>
        <v>2015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8299</v>
      </c>
      <c r="O1730" t="s">
        <v>8321</v>
      </c>
      <c r="P1730" s="10">
        <f>I1730/60/60/24+DATE(1970,1,1)</f>
        <v>42298.625856481478</v>
      </c>
      <c r="Q1730" s="10">
        <f>J1730/60/60/24+DATE(1970,1,1)</f>
        <v>42268.625856481478</v>
      </c>
      <c r="R1730">
        <f>YEAR(Q1730)</f>
        <v>2015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8299</v>
      </c>
      <c r="O1731" t="s">
        <v>8321</v>
      </c>
      <c r="P1731" s="10">
        <f>I1731/60/60/24+DATE(1970,1,1)</f>
        <v>42531.052152777775</v>
      </c>
      <c r="Q1731" s="10">
        <f>J1731/60/60/24+DATE(1970,1,1)</f>
        <v>42471.052152777775</v>
      </c>
      <c r="R1731">
        <f>YEAR(Q1731)</f>
        <v>2016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8299</v>
      </c>
      <c r="O1732" t="s">
        <v>8321</v>
      </c>
      <c r="P1732" s="10">
        <f>I1732/60/60/24+DATE(1970,1,1)</f>
        <v>42302.087766203709</v>
      </c>
      <c r="Q1732" s="10">
        <f>J1732/60/60/24+DATE(1970,1,1)</f>
        <v>42272.087766203709</v>
      </c>
      <c r="R1732">
        <f>YEAR(Q1732)</f>
        <v>2015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8299</v>
      </c>
      <c r="O1733" t="s">
        <v>8321</v>
      </c>
      <c r="P1733" s="10">
        <f>I1733/60/60/24+DATE(1970,1,1)</f>
        <v>42166.625</v>
      </c>
      <c r="Q1733" s="10">
        <f>J1733/60/60/24+DATE(1970,1,1)</f>
        <v>42152.906851851847</v>
      </c>
      <c r="R1733">
        <f>YEAR(Q1733)</f>
        <v>2015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8299</v>
      </c>
      <c r="O1734" t="s">
        <v>8321</v>
      </c>
      <c r="P1734" s="10">
        <f>I1734/60/60/24+DATE(1970,1,1)</f>
        <v>42385.208333333328</v>
      </c>
      <c r="Q1734" s="10">
        <f>J1734/60/60/24+DATE(1970,1,1)</f>
        <v>42325.683807870373</v>
      </c>
      <c r="R1734">
        <f>YEAR(Q1734)</f>
        <v>2015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8299</v>
      </c>
      <c r="O1735" t="s">
        <v>8321</v>
      </c>
      <c r="P1735" s="10">
        <f>I1735/60/60/24+DATE(1970,1,1)</f>
        <v>42626.895833333328</v>
      </c>
      <c r="Q1735" s="10">
        <f>J1735/60/60/24+DATE(1970,1,1)</f>
        <v>42614.675625000003</v>
      </c>
      <c r="R1735">
        <f>YEAR(Q1735)</f>
        <v>2016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8299</v>
      </c>
      <c r="O1736" t="s">
        <v>8321</v>
      </c>
      <c r="P1736" s="10">
        <f>I1736/60/60/24+DATE(1970,1,1)</f>
        <v>42132.036527777775</v>
      </c>
      <c r="Q1736" s="10">
        <f>J1736/60/60/24+DATE(1970,1,1)</f>
        <v>42102.036527777775</v>
      </c>
      <c r="R1736">
        <f>YEAR(Q1736)</f>
        <v>2015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8299</v>
      </c>
      <c r="O1737" t="s">
        <v>8321</v>
      </c>
      <c r="P1737" s="10">
        <f>I1737/60/60/24+DATE(1970,1,1)</f>
        <v>42589.814178240747</v>
      </c>
      <c r="Q1737" s="10">
        <f>J1737/60/60/24+DATE(1970,1,1)</f>
        <v>42559.814178240747</v>
      </c>
      <c r="R1737">
        <f>YEAR(Q1737)</f>
        <v>2016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8299</v>
      </c>
      <c r="O1738" t="s">
        <v>8321</v>
      </c>
      <c r="P1738" s="10">
        <f>I1738/60/60/24+DATE(1970,1,1)</f>
        <v>42316.90315972222</v>
      </c>
      <c r="Q1738" s="10">
        <f>J1738/60/60/24+DATE(1970,1,1)</f>
        <v>42286.861493055556</v>
      </c>
      <c r="R1738">
        <f>YEAR(Q1738)</f>
        <v>2015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8299</v>
      </c>
      <c r="O1739" t="s">
        <v>8321</v>
      </c>
      <c r="P1739" s="10">
        <f>I1739/60/60/24+DATE(1970,1,1)</f>
        <v>42205.948981481488</v>
      </c>
      <c r="Q1739" s="10">
        <f>J1739/60/60/24+DATE(1970,1,1)</f>
        <v>42175.948981481488</v>
      </c>
      <c r="R1739">
        <f>YEAR(Q1739)</f>
        <v>2015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8299</v>
      </c>
      <c r="O1740" t="s">
        <v>8321</v>
      </c>
      <c r="P1740" s="10">
        <f>I1740/60/60/24+DATE(1970,1,1)</f>
        <v>41914.874328703707</v>
      </c>
      <c r="Q1740" s="10">
        <f>J1740/60/60/24+DATE(1970,1,1)</f>
        <v>41884.874328703707</v>
      </c>
      <c r="R1740">
        <f>YEAR(Q1740)</f>
        <v>2014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8299</v>
      </c>
      <c r="O1741" t="s">
        <v>8321</v>
      </c>
      <c r="P1741" s="10">
        <f>I1741/60/60/24+DATE(1970,1,1)</f>
        <v>42494.832546296297</v>
      </c>
      <c r="Q1741" s="10">
        <f>J1741/60/60/24+DATE(1970,1,1)</f>
        <v>42435.874212962968</v>
      </c>
      <c r="R1741">
        <f>YEAR(Q1741)</f>
        <v>2016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8299</v>
      </c>
      <c r="O1742" t="s">
        <v>8321</v>
      </c>
      <c r="P1742" s="10">
        <f>I1742/60/60/24+DATE(1970,1,1)</f>
        <v>42201.817384259266</v>
      </c>
      <c r="Q1742" s="10">
        <f>J1742/60/60/24+DATE(1970,1,1)</f>
        <v>42171.817384259266</v>
      </c>
      <c r="R1742">
        <f>YEAR(Q1742)</f>
        <v>2015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8312</v>
      </c>
      <c r="O1743" t="s">
        <v>8313</v>
      </c>
      <c r="P1743" s="10">
        <f>I1743/60/60/24+DATE(1970,1,1)</f>
        <v>42165.628136574072</v>
      </c>
      <c r="Q1743" s="10">
        <f>J1743/60/60/24+DATE(1970,1,1)</f>
        <v>42120.628136574072</v>
      </c>
      <c r="R1743">
        <f>YEAR(Q1743)</f>
        <v>2015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8312</v>
      </c>
      <c r="O1744" t="s">
        <v>8313</v>
      </c>
      <c r="P1744" s="10">
        <f>I1744/60/60/24+DATE(1970,1,1)</f>
        <v>42742.875</v>
      </c>
      <c r="Q1744" s="10">
        <f>J1744/60/60/24+DATE(1970,1,1)</f>
        <v>42710.876967592587</v>
      </c>
      <c r="R1744">
        <f>YEAR(Q1744)</f>
        <v>2016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8312</v>
      </c>
      <c r="O1745" t="s">
        <v>8313</v>
      </c>
      <c r="P1745" s="10">
        <f>I1745/60/60/24+DATE(1970,1,1)</f>
        <v>42609.165972222225</v>
      </c>
      <c r="Q1745" s="10">
        <f>J1745/60/60/24+DATE(1970,1,1)</f>
        <v>42586.925636574073</v>
      </c>
      <c r="R1745">
        <f>YEAR(Q1745)</f>
        <v>2016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8312</v>
      </c>
      <c r="O1746" t="s">
        <v>8313</v>
      </c>
      <c r="P1746" s="10">
        <f>I1746/60/60/24+DATE(1970,1,1)</f>
        <v>42071.563391203701</v>
      </c>
      <c r="Q1746" s="10">
        <f>J1746/60/60/24+DATE(1970,1,1)</f>
        <v>42026.605057870373</v>
      </c>
      <c r="R1746">
        <f>YEAR(Q1746)</f>
        <v>2015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8312</v>
      </c>
      <c r="O1747" t="s">
        <v>8313</v>
      </c>
      <c r="P1747" s="10">
        <f>I1747/60/60/24+DATE(1970,1,1)</f>
        <v>42726.083333333328</v>
      </c>
      <c r="Q1747" s="10">
        <f>J1747/60/60/24+DATE(1970,1,1)</f>
        <v>42690.259699074071</v>
      </c>
      <c r="R1747">
        <f>YEAR(Q1747)</f>
        <v>2016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8312</v>
      </c>
      <c r="O1748" t="s">
        <v>8313</v>
      </c>
      <c r="P1748" s="10">
        <f>I1748/60/60/24+DATE(1970,1,1)</f>
        <v>42698.083333333328</v>
      </c>
      <c r="Q1748" s="10">
        <f>J1748/60/60/24+DATE(1970,1,1)</f>
        <v>42668.176701388889</v>
      </c>
      <c r="R1748">
        <f>YEAR(Q1748)</f>
        <v>2016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8312</v>
      </c>
      <c r="O1749" t="s">
        <v>8313</v>
      </c>
      <c r="P1749" s="10">
        <f>I1749/60/60/24+DATE(1970,1,1)</f>
        <v>42321.625</v>
      </c>
      <c r="Q1749" s="10">
        <f>J1749/60/60/24+DATE(1970,1,1)</f>
        <v>42292.435532407413</v>
      </c>
      <c r="R1749">
        <f>YEAR(Q1749)</f>
        <v>2015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8312</v>
      </c>
      <c r="O1750" t="s">
        <v>8313</v>
      </c>
      <c r="P1750" s="10">
        <f>I1750/60/60/24+DATE(1970,1,1)</f>
        <v>42249.950729166667</v>
      </c>
      <c r="Q1750" s="10">
        <f>J1750/60/60/24+DATE(1970,1,1)</f>
        <v>42219.950729166667</v>
      </c>
      <c r="R1750">
        <f>YEAR(Q1750)</f>
        <v>2015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8312</v>
      </c>
      <c r="O1751" t="s">
        <v>8313</v>
      </c>
      <c r="P1751" s="10">
        <f>I1751/60/60/24+DATE(1970,1,1)</f>
        <v>42795.791666666672</v>
      </c>
      <c r="Q1751" s="10">
        <f>J1751/60/60/24+DATE(1970,1,1)</f>
        <v>42758.975937499999</v>
      </c>
      <c r="R1751">
        <f>YEAR(Q1751)</f>
        <v>2017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8312</v>
      </c>
      <c r="O1752" t="s">
        <v>8313</v>
      </c>
      <c r="P1752" s="10">
        <f>I1752/60/60/24+DATE(1970,1,1)</f>
        <v>42479.836851851855</v>
      </c>
      <c r="Q1752" s="10">
        <f>J1752/60/60/24+DATE(1970,1,1)</f>
        <v>42454.836851851855</v>
      </c>
      <c r="R1752">
        <f>YEAR(Q1752)</f>
        <v>2016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8312</v>
      </c>
      <c r="O1753" t="s">
        <v>8313</v>
      </c>
      <c r="P1753" s="10">
        <f>I1753/60/60/24+DATE(1970,1,1)</f>
        <v>42082.739849537036</v>
      </c>
      <c r="Q1753" s="10">
        <f>J1753/60/60/24+DATE(1970,1,1)</f>
        <v>42052.7815162037</v>
      </c>
      <c r="R1753">
        <f>YEAR(Q1753)</f>
        <v>2015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8312</v>
      </c>
      <c r="O1754" t="s">
        <v>8313</v>
      </c>
      <c r="P1754" s="10">
        <f>I1754/60/60/24+DATE(1970,1,1)</f>
        <v>42657.253263888888</v>
      </c>
      <c r="Q1754" s="10">
        <f>J1754/60/60/24+DATE(1970,1,1)</f>
        <v>42627.253263888888</v>
      </c>
      <c r="R1754">
        <f>YEAR(Q1754)</f>
        <v>2016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8312</v>
      </c>
      <c r="O1755" t="s">
        <v>8313</v>
      </c>
      <c r="P1755" s="10">
        <f>I1755/60/60/24+DATE(1970,1,1)</f>
        <v>42450.707962962959</v>
      </c>
      <c r="Q1755" s="10">
        <f>J1755/60/60/24+DATE(1970,1,1)</f>
        <v>42420.74962962963</v>
      </c>
      <c r="R1755">
        <f>YEAR(Q1755)</f>
        <v>2016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8312</v>
      </c>
      <c r="O1756" t="s">
        <v>8313</v>
      </c>
      <c r="P1756" s="10">
        <f>I1756/60/60/24+DATE(1970,1,1)</f>
        <v>42097.835104166668</v>
      </c>
      <c r="Q1756" s="10">
        <f>J1756/60/60/24+DATE(1970,1,1)</f>
        <v>42067.876770833333</v>
      </c>
      <c r="R1756">
        <f>YEAR(Q1756)</f>
        <v>2015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8312</v>
      </c>
      <c r="O1757" t="s">
        <v>8313</v>
      </c>
      <c r="P1757" s="10">
        <f>I1757/60/60/24+DATE(1970,1,1)</f>
        <v>42282.788900462961</v>
      </c>
      <c r="Q1757" s="10">
        <f>J1757/60/60/24+DATE(1970,1,1)</f>
        <v>42252.788900462961</v>
      </c>
      <c r="R1757">
        <f>YEAR(Q1757)</f>
        <v>2015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8312</v>
      </c>
      <c r="O1758" t="s">
        <v>8313</v>
      </c>
      <c r="P1758" s="10">
        <f>I1758/60/60/24+DATE(1970,1,1)</f>
        <v>42611.167465277773</v>
      </c>
      <c r="Q1758" s="10">
        <f>J1758/60/60/24+DATE(1970,1,1)</f>
        <v>42571.167465277773</v>
      </c>
      <c r="R1758">
        <f>YEAR(Q1758)</f>
        <v>2016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8312</v>
      </c>
      <c r="O1759" t="s">
        <v>8313</v>
      </c>
      <c r="P1759" s="10">
        <f>I1759/60/60/24+DATE(1970,1,1)</f>
        <v>42763.811805555553</v>
      </c>
      <c r="Q1759" s="10">
        <f>J1759/60/60/24+DATE(1970,1,1)</f>
        <v>42733.827349537038</v>
      </c>
      <c r="R1759">
        <f>YEAR(Q1759)</f>
        <v>2016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8312</v>
      </c>
      <c r="O1760" t="s">
        <v>8313</v>
      </c>
      <c r="P1760" s="10">
        <f>I1760/60/60/24+DATE(1970,1,1)</f>
        <v>42565.955925925926</v>
      </c>
      <c r="Q1760" s="10">
        <f>J1760/60/60/24+DATE(1970,1,1)</f>
        <v>42505.955925925926</v>
      </c>
      <c r="R1760">
        <f>YEAR(Q1760)</f>
        <v>2016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8312</v>
      </c>
      <c r="O1761" t="s">
        <v>8313</v>
      </c>
      <c r="P1761" s="10">
        <f>I1761/60/60/24+DATE(1970,1,1)</f>
        <v>42088.787372685183</v>
      </c>
      <c r="Q1761" s="10">
        <f>J1761/60/60/24+DATE(1970,1,1)</f>
        <v>42068.829039351855</v>
      </c>
      <c r="R1761">
        <f>YEAR(Q1761)</f>
        <v>2015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8312</v>
      </c>
      <c r="O1762" t="s">
        <v>8313</v>
      </c>
      <c r="P1762" s="10">
        <f>I1762/60/60/24+DATE(1970,1,1)</f>
        <v>42425.67260416667</v>
      </c>
      <c r="Q1762" s="10">
        <f>J1762/60/60/24+DATE(1970,1,1)</f>
        <v>42405.67260416667</v>
      </c>
      <c r="R1762">
        <f>YEAR(Q1762)</f>
        <v>2016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8312</v>
      </c>
      <c r="O1763" t="s">
        <v>8313</v>
      </c>
      <c r="P1763" s="10">
        <f>I1763/60/60/24+DATE(1970,1,1)</f>
        <v>42259.567824074074</v>
      </c>
      <c r="Q1763" s="10">
        <f>J1763/60/60/24+DATE(1970,1,1)</f>
        <v>42209.567824074074</v>
      </c>
      <c r="R1763">
        <f>YEAR(Q1763)</f>
        <v>2015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8312</v>
      </c>
      <c r="O1764" t="s">
        <v>8313</v>
      </c>
      <c r="P1764" s="10">
        <f>I1764/60/60/24+DATE(1970,1,1)</f>
        <v>42440.982002314813</v>
      </c>
      <c r="Q1764" s="10">
        <f>J1764/60/60/24+DATE(1970,1,1)</f>
        <v>42410.982002314813</v>
      </c>
      <c r="R1764">
        <f>YEAR(Q1764)</f>
        <v>2016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8312</v>
      </c>
      <c r="O1765" t="s">
        <v>8313</v>
      </c>
      <c r="P1765" s="10">
        <f>I1765/60/60/24+DATE(1970,1,1)</f>
        <v>42666.868518518517</v>
      </c>
      <c r="Q1765" s="10">
        <f>J1765/60/60/24+DATE(1970,1,1)</f>
        <v>42636.868518518517</v>
      </c>
      <c r="R1765">
        <f>YEAR(Q1765)</f>
        <v>2016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8312</v>
      </c>
      <c r="O1766" t="s">
        <v>8313</v>
      </c>
      <c r="P1766" s="10">
        <f>I1766/60/60/24+DATE(1970,1,1)</f>
        <v>41854.485868055555</v>
      </c>
      <c r="Q1766" s="10">
        <f>J1766/60/60/24+DATE(1970,1,1)</f>
        <v>41825.485868055555</v>
      </c>
      <c r="R1766">
        <f>YEAR(Q1766)</f>
        <v>2014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8312</v>
      </c>
      <c r="O1767" t="s">
        <v>8313</v>
      </c>
      <c r="P1767" s="10">
        <f>I1767/60/60/24+DATE(1970,1,1)</f>
        <v>41864.980462962965</v>
      </c>
      <c r="Q1767" s="10">
        <f>J1767/60/60/24+DATE(1970,1,1)</f>
        <v>41834.980462962965</v>
      </c>
      <c r="R1767">
        <f>YEAR(Q1767)</f>
        <v>2014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8312</v>
      </c>
      <c r="O1768" t="s">
        <v>8313</v>
      </c>
      <c r="P1768" s="10">
        <f>I1768/60/60/24+DATE(1970,1,1)</f>
        <v>41876.859814814816</v>
      </c>
      <c r="Q1768" s="10">
        <f>J1768/60/60/24+DATE(1970,1,1)</f>
        <v>41855.859814814816</v>
      </c>
      <c r="R1768">
        <f>YEAR(Q1768)</f>
        <v>2014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8312</v>
      </c>
      <c r="O1769" t="s">
        <v>8313</v>
      </c>
      <c r="P1769" s="10">
        <f>I1769/60/60/24+DATE(1970,1,1)</f>
        <v>41854.658379629633</v>
      </c>
      <c r="Q1769" s="10">
        <f>J1769/60/60/24+DATE(1970,1,1)</f>
        <v>41824.658379629633</v>
      </c>
      <c r="R1769">
        <f>YEAR(Q1769)</f>
        <v>2014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8312</v>
      </c>
      <c r="O1770" t="s">
        <v>8313</v>
      </c>
      <c r="P1770" s="10">
        <f>I1770/60/60/24+DATE(1970,1,1)</f>
        <v>41909.560694444444</v>
      </c>
      <c r="Q1770" s="10">
        <f>J1770/60/60/24+DATE(1970,1,1)</f>
        <v>41849.560694444444</v>
      </c>
      <c r="R1770">
        <f>YEAR(Q1770)</f>
        <v>2014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8312</v>
      </c>
      <c r="O1771" t="s">
        <v>8313</v>
      </c>
      <c r="P1771" s="10">
        <f>I1771/60/60/24+DATE(1970,1,1)</f>
        <v>42017.818969907406</v>
      </c>
      <c r="Q1771" s="10">
        <f>J1771/60/60/24+DATE(1970,1,1)</f>
        <v>41987.818969907406</v>
      </c>
      <c r="R1771">
        <f>YEAR(Q1771)</f>
        <v>2014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8312</v>
      </c>
      <c r="O1772" t="s">
        <v>8313</v>
      </c>
      <c r="P1772" s="10">
        <f>I1772/60/60/24+DATE(1970,1,1)</f>
        <v>41926.780023148152</v>
      </c>
      <c r="Q1772" s="10">
        <f>J1772/60/60/24+DATE(1970,1,1)</f>
        <v>41891.780023148152</v>
      </c>
      <c r="R1772">
        <f>YEAR(Q1772)</f>
        <v>2014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8312</v>
      </c>
      <c r="O1773" t="s">
        <v>8313</v>
      </c>
      <c r="P1773" s="10">
        <f>I1773/60/60/24+DATE(1970,1,1)</f>
        <v>41935.979629629634</v>
      </c>
      <c r="Q1773" s="10">
        <f>J1773/60/60/24+DATE(1970,1,1)</f>
        <v>41905.979629629634</v>
      </c>
      <c r="R1773">
        <f>YEAR(Q1773)</f>
        <v>2014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8312</v>
      </c>
      <c r="O1774" t="s">
        <v>8313</v>
      </c>
      <c r="P1774" s="10">
        <f>I1774/60/60/24+DATE(1970,1,1)</f>
        <v>41826.718009259261</v>
      </c>
      <c r="Q1774" s="10">
        <f>J1774/60/60/24+DATE(1970,1,1)</f>
        <v>41766.718009259261</v>
      </c>
      <c r="R1774">
        <f>YEAR(Q1774)</f>
        <v>2014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8312</v>
      </c>
      <c r="O1775" t="s">
        <v>8313</v>
      </c>
      <c r="P1775" s="10">
        <f>I1775/60/60/24+DATE(1970,1,1)</f>
        <v>42023.760393518518</v>
      </c>
      <c r="Q1775" s="10">
        <f>J1775/60/60/24+DATE(1970,1,1)</f>
        <v>41978.760393518518</v>
      </c>
      <c r="R1775">
        <f>YEAR(Q1775)</f>
        <v>2014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8312</v>
      </c>
      <c r="O1776" t="s">
        <v>8313</v>
      </c>
      <c r="P1776" s="10">
        <f>I1776/60/60/24+DATE(1970,1,1)</f>
        <v>41972.624305555553</v>
      </c>
      <c r="Q1776" s="10">
        <f>J1776/60/60/24+DATE(1970,1,1)</f>
        <v>41930.218657407408</v>
      </c>
      <c r="R1776">
        <f>YEAR(Q1776)</f>
        <v>2014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8312</v>
      </c>
      <c r="O1777" t="s">
        <v>8313</v>
      </c>
      <c r="P1777" s="10">
        <f>I1777/60/60/24+DATE(1970,1,1)</f>
        <v>41936.976388888892</v>
      </c>
      <c r="Q1777" s="10">
        <f>J1777/60/60/24+DATE(1970,1,1)</f>
        <v>41891.976388888892</v>
      </c>
      <c r="R1777">
        <f>YEAR(Q1777)</f>
        <v>2014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8312</v>
      </c>
      <c r="O1778" t="s">
        <v>8313</v>
      </c>
      <c r="P1778" s="10">
        <f>I1778/60/60/24+DATE(1970,1,1)</f>
        <v>41941.95684027778</v>
      </c>
      <c r="Q1778" s="10">
        <f>J1778/60/60/24+DATE(1970,1,1)</f>
        <v>41905.95684027778</v>
      </c>
      <c r="R1778">
        <f>YEAR(Q1778)</f>
        <v>2014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8312</v>
      </c>
      <c r="O1779" t="s">
        <v>8313</v>
      </c>
      <c r="P1779" s="10">
        <f>I1779/60/60/24+DATE(1970,1,1)</f>
        <v>42055.357094907406</v>
      </c>
      <c r="Q1779" s="10">
        <f>J1779/60/60/24+DATE(1970,1,1)</f>
        <v>42025.357094907406</v>
      </c>
      <c r="R1779">
        <f>YEAR(Q1779)</f>
        <v>2015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8312</v>
      </c>
      <c r="O1780" t="s">
        <v>8313</v>
      </c>
      <c r="P1780" s="10">
        <f>I1780/60/60/24+DATE(1970,1,1)</f>
        <v>42090.821701388893</v>
      </c>
      <c r="Q1780" s="10">
        <f>J1780/60/60/24+DATE(1970,1,1)</f>
        <v>42045.86336805555</v>
      </c>
      <c r="R1780">
        <f>YEAR(Q1780)</f>
        <v>2015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8312</v>
      </c>
      <c r="O1781" t="s">
        <v>8313</v>
      </c>
      <c r="P1781" s="10">
        <f>I1781/60/60/24+DATE(1970,1,1)</f>
        <v>42615.691898148143</v>
      </c>
      <c r="Q1781" s="10">
        <f>J1781/60/60/24+DATE(1970,1,1)</f>
        <v>42585.691898148143</v>
      </c>
      <c r="R1781">
        <f>YEAR(Q1781)</f>
        <v>2016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8312</v>
      </c>
      <c r="O1782" t="s">
        <v>8313</v>
      </c>
      <c r="P1782" s="10">
        <f>I1782/60/60/24+DATE(1970,1,1)</f>
        <v>42553.600810185191</v>
      </c>
      <c r="Q1782" s="10">
        <f>J1782/60/60/24+DATE(1970,1,1)</f>
        <v>42493.600810185191</v>
      </c>
      <c r="R1782">
        <f>YEAR(Q1782)</f>
        <v>2016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8312</v>
      </c>
      <c r="O1783" t="s">
        <v>8313</v>
      </c>
      <c r="P1783" s="10">
        <f>I1783/60/60/24+DATE(1970,1,1)</f>
        <v>42628.617418981477</v>
      </c>
      <c r="Q1783" s="10">
        <f>J1783/60/60/24+DATE(1970,1,1)</f>
        <v>42597.617418981477</v>
      </c>
      <c r="R1783">
        <f>YEAR(Q1783)</f>
        <v>2016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8312</v>
      </c>
      <c r="O1784" t="s">
        <v>8313</v>
      </c>
      <c r="P1784" s="10">
        <f>I1784/60/60/24+DATE(1970,1,1)</f>
        <v>42421.575104166666</v>
      </c>
      <c r="Q1784" s="10">
        <f>J1784/60/60/24+DATE(1970,1,1)</f>
        <v>42388.575104166666</v>
      </c>
      <c r="R1784">
        <f>YEAR(Q1784)</f>
        <v>2016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8312</v>
      </c>
      <c r="O1785" t="s">
        <v>8313</v>
      </c>
      <c r="P1785" s="10">
        <f>I1785/60/60/24+DATE(1970,1,1)</f>
        <v>42145.949976851851</v>
      </c>
      <c r="Q1785" s="10">
        <f>J1785/60/60/24+DATE(1970,1,1)</f>
        <v>42115.949976851851</v>
      </c>
      <c r="R1785">
        <f>YEAR(Q1785)</f>
        <v>2015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8312</v>
      </c>
      <c r="O1786" t="s">
        <v>8313</v>
      </c>
      <c r="P1786" s="10">
        <f>I1786/60/60/24+DATE(1970,1,1)</f>
        <v>42035.142361111109</v>
      </c>
      <c r="Q1786" s="10">
        <f>J1786/60/60/24+DATE(1970,1,1)</f>
        <v>42003.655555555553</v>
      </c>
      <c r="R1786">
        <f>YEAR(Q1786)</f>
        <v>2014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8312</v>
      </c>
      <c r="O1787" t="s">
        <v>8313</v>
      </c>
      <c r="P1787" s="10">
        <f>I1787/60/60/24+DATE(1970,1,1)</f>
        <v>41928</v>
      </c>
      <c r="Q1787" s="10">
        <f>J1787/60/60/24+DATE(1970,1,1)</f>
        <v>41897.134895833333</v>
      </c>
      <c r="R1787">
        <f>YEAR(Q1787)</f>
        <v>2014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8312</v>
      </c>
      <c r="O1788" t="s">
        <v>8313</v>
      </c>
      <c r="P1788" s="10">
        <f>I1788/60/60/24+DATE(1970,1,1)</f>
        <v>41988.550659722227</v>
      </c>
      <c r="Q1788" s="10">
        <f>J1788/60/60/24+DATE(1970,1,1)</f>
        <v>41958.550659722227</v>
      </c>
      <c r="R1788">
        <f>YEAR(Q1788)</f>
        <v>2014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8312</v>
      </c>
      <c r="O1789" t="s">
        <v>8313</v>
      </c>
      <c r="P1789" s="10">
        <f>I1789/60/60/24+DATE(1970,1,1)</f>
        <v>42098.613854166666</v>
      </c>
      <c r="Q1789" s="10">
        <f>J1789/60/60/24+DATE(1970,1,1)</f>
        <v>42068.65552083333</v>
      </c>
      <c r="R1789">
        <f>YEAR(Q1789)</f>
        <v>2015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8312</v>
      </c>
      <c r="O1790" t="s">
        <v>8313</v>
      </c>
      <c r="P1790" s="10">
        <f>I1790/60/60/24+DATE(1970,1,1)</f>
        <v>41943.94840277778</v>
      </c>
      <c r="Q1790" s="10">
        <f>J1790/60/60/24+DATE(1970,1,1)</f>
        <v>41913.94840277778</v>
      </c>
      <c r="R1790">
        <f>YEAR(Q1790)</f>
        <v>2014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8312</v>
      </c>
      <c r="O1791" t="s">
        <v>8313</v>
      </c>
      <c r="P1791" s="10">
        <f>I1791/60/60/24+DATE(1970,1,1)</f>
        <v>42016.250034722223</v>
      </c>
      <c r="Q1791" s="10">
        <f>J1791/60/60/24+DATE(1970,1,1)</f>
        <v>41956.250034722223</v>
      </c>
      <c r="R1791">
        <f>YEAR(Q1791)</f>
        <v>2014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8312</v>
      </c>
      <c r="O1792" t="s">
        <v>8313</v>
      </c>
      <c r="P1792" s="10">
        <f>I1792/60/60/24+DATE(1970,1,1)</f>
        <v>42040.674513888895</v>
      </c>
      <c r="Q1792" s="10">
        <f>J1792/60/60/24+DATE(1970,1,1)</f>
        <v>42010.674513888895</v>
      </c>
      <c r="R1792">
        <f>YEAR(Q1792)</f>
        <v>2015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8312</v>
      </c>
      <c r="O1793" t="s">
        <v>8313</v>
      </c>
      <c r="P1793" s="10">
        <f>I1793/60/60/24+DATE(1970,1,1)</f>
        <v>42033.740335648152</v>
      </c>
      <c r="Q1793" s="10">
        <f>J1793/60/60/24+DATE(1970,1,1)</f>
        <v>41973.740335648152</v>
      </c>
      <c r="R1793">
        <f>YEAR(Q1793)</f>
        <v>2014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8312</v>
      </c>
      <c r="O1794" t="s">
        <v>8313</v>
      </c>
      <c r="P1794" s="10">
        <f>I1794/60/60/24+DATE(1970,1,1)</f>
        <v>42226.290972222225</v>
      </c>
      <c r="Q1794" s="10">
        <f>J1794/60/60/24+DATE(1970,1,1)</f>
        <v>42189.031041666662</v>
      </c>
      <c r="R1794">
        <f>YEAR(Q1794)</f>
        <v>2015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8312</v>
      </c>
      <c r="O1795" t="s">
        <v>8313</v>
      </c>
      <c r="P1795" s="10">
        <f>I1795/60/60/24+DATE(1970,1,1)</f>
        <v>41970.933333333334</v>
      </c>
      <c r="Q1795" s="10">
        <f>J1795/60/60/24+DATE(1970,1,1)</f>
        <v>41940.89166666667</v>
      </c>
      <c r="R1795">
        <f>YEAR(Q1795)</f>
        <v>2014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8312</v>
      </c>
      <c r="O1796" t="s">
        <v>8313</v>
      </c>
      <c r="P1796" s="10">
        <f>I1796/60/60/24+DATE(1970,1,1)</f>
        <v>42046.551180555558</v>
      </c>
      <c r="Q1796" s="10">
        <f>J1796/60/60/24+DATE(1970,1,1)</f>
        <v>42011.551180555558</v>
      </c>
      <c r="R1796">
        <f>YEAR(Q1796)</f>
        <v>2015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8312</v>
      </c>
      <c r="O1797" t="s">
        <v>8313</v>
      </c>
      <c r="P1797" s="10">
        <f>I1797/60/60/24+DATE(1970,1,1)</f>
        <v>42657.666666666672</v>
      </c>
      <c r="Q1797" s="10">
        <f>J1797/60/60/24+DATE(1970,1,1)</f>
        <v>42628.288668981477</v>
      </c>
      <c r="R1797">
        <f>YEAR(Q1797)</f>
        <v>2016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8312</v>
      </c>
      <c r="O1798" t="s">
        <v>8313</v>
      </c>
      <c r="P1798" s="10">
        <f>I1798/60/60/24+DATE(1970,1,1)</f>
        <v>42575.439421296294</v>
      </c>
      <c r="Q1798" s="10">
        <f>J1798/60/60/24+DATE(1970,1,1)</f>
        <v>42515.439421296294</v>
      </c>
      <c r="R1798">
        <f>YEAR(Q1798)</f>
        <v>2016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8312</v>
      </c>
      <c r="O1799" t="s">
        <v>8313</v>
      </c>
      <c r="P1799" s="10">
        <f>I1799/60/60/24+DATE(1970,1,1)</f>
        <v>42719.56931712963</v>
      </c>
      <c r="Q1799" s="10">
        <f>J1799/60/60/24+DATE(1970,1,1)</f>
        <v>42689.56931712963</v>
      </c>
      <c r="R1799">
        <f>YEAR(Q1799)</f>
        <v>2016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8312</v>
      </c>
      <c r="O1800" t="s">
        <v>8313</v>
      </c>
      <c r="P1800" s="10">
        <f>I1800/60/60/24+DATE(1970,1,1)</f>
        <v>42404.32677083333</v>
      </c>
      <c r="Q1800" s="10">
        <f>J1800/60/60/24+DATE(1970,1,1)</f>
        <v>42344.32677083333</v>
      </c>
      <c r="R1800">
        <f>YEAR(Q1800)</f>
        <v>2015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8312</v>
      </c>
      <c r="O1801" t="s">
        <v>8313</v>
      </c>
      <c r="P1801" s="10">
        <f>I1801/60/60/24+DATE(1970,1,1)</f>
        <v>41954.884351851855</v>
      </c>
      <c r="Q1801" s="10">
        <f>J1801/60/60/24+DATE(1970,1,1)</f>
        <v>41934.842685185184</v>
      </c>
      <c r="R1801">
        <f>YEAR(Q1801)</f>
        <v>2014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8312</v>
      </c>
      <c r="O1802" t="s">
        <v>8313</v>
      </c>
      <c r="P1802" s="10">
        <f>I1802/60/60/24+DATE(1970,1,1)</f>
        <v>42653.606134259258</v>
      </c>
      <c r="Q1802" s="10">
        <f>J1802/60/60/24+DATE(1970,1,1)</f>
        <v>42623.606134259258</v>
      </c>
      <c r="R1802">
        <f>YEAR(Q1802)</f>
        <v>2016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8312</v>
      </c>
      <c r="O1803" t="s">
        <v>8313</v>
      </c>
      <c r="P1803" s="10">
        <f>I1803/60/60/24+DATE(1970,1,1)</f>
        <v>42353.506944444445</v>
      </c>
      <c r="Q1803" s="10">
        <f>J1803/60/60/24+DATE(1970,1,1)</f>
        <v>42321.660509259258</v>
      </c>
      <c r="R1803">
        <f>YEAR(Q1803)</f>
        <v>2015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8312</v>
      </c>
      <c r="O1804" t="s">
        <v>8313</v>
      </c>
      <c r="P1804" s="10">
        <f>I1804/60/60/24+DATE(1970,1,1)</f>
        <v>42182.915972222225</v>
      </c>
      <c r="Q1804" s="10">
        <f>J1804/60/60/24+DATE(1970,1,1)</f>
        <v>42159.47256944445</v>
      </c>
      <c r="R1804">
        <f>YEAR(Q1804)</f>
        <v>2015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8312</v>
      </c>
      <c r="O1805" t="s">
        <v>8313</v>
      </c>
      <c r="P1805" s="10">
        <f>I1805/60/60/24+DATE(1970,1,1)</f>
        <v>42049.071550925932</v>
      </c>
      <c r="Q1805" s="10">
        <f>J1805/60/60/24+DATE(1970,1,1)</f>
        <v>42018.071550925932</v>
      </c>
      <c r="R1805">
        <f>YEAR(Q1805)</f>
        <v>2015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8312</v>
      </c>
      <c r="O1806" t="s">
        <v>8313</v>
      </c>
      <c r="P1806" s="10">
        <f>I1806/60/60/24+DATE(1970,1,1)</f>
        <v>42322.719953703709</v>
      </c>
      <c r="Q1806" s="10">
        <f>J1806/60/60/24+DATE(1970,1,1)</f>
        <v>42282.678287037037</v>
      </c>
      <c r="R1806">
        <f>YEAR(Q1806)</f>
        <v>2015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8312</v>
      </c>
      <c r="O1807" t="s">
        <v>8313</v>
      </c>
      <c r="P1807" s="10">
        <f>I1807/60/60/24+DATE(1970,1,1)</f>
        <v>42279.75</v>
      </c>
      <c r="Q1807" s="10">
        <f>J1807/60/60/24+DATE(1970,1,1)</f>
        <v>42247.803912037038</v>
      </c>
      <c r="R1807">
        <f>YEAR(Q1807)</f>
        <v>2015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8312</v>
      </c>
      <c r="O1808" t="s">
        <v>8313</v>
      </c>
      <c r="P1808" s="10">
        <f>I1808/60/60/24+DATE(1970,1,1)</f>
        <v>41912.638298611113</v>
      </c>
      <c r="Q1808" s="10">
        <f>J1808/60/60/24+DATE(1970,1,1)</f>
        <v>41877.638298611113</v>
      </c>
      <c r="R1808">
        <f>YEAR(Q1808)</f>
        <v>2014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8312</v>
      </c>
      <c r="O1809" t="s">
        <v>8313</v>
      </c>
      <c r="P1809" s="10">
        <f>I1809/60/60/24+DATE(1970,1,1)</f>
        <v>41910.068437499998</v>
      </c>
      <c r="Q1809" s="10">
        <f>J1809/60/60/24+DATE(1970,1,1)</f>
        <v>41880.068437499998</v>
      </c>
      <c r="R1809">
        <f>YEAR(Q1809)</f>
        <v>2014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8312</v>
      </c>
      <c r="O1810" t="s">
        <v>8313</v>
      </c>
      <c r="P1810" s="10">
        <f>I1810/60/60/24+DATE(1970,1,1)</f>
        <v>42777.680902777778</v>
      </c>
      <c r="Q1810" s="10">
        <f>J1810/60/60/24+DATE(1970,1,1)</f>
        <v>42742.680902777778</v>
      </c>
      <c r="R1810">
        <f>YEAR(Q1810)</f>
        <v>2017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8312</v>
      </c>
      <c r="O1811" t="s">
        <v>8313</v>
      </c>
      <c r="P1811" s="10">
        <f>I1811/60/60/24+DATE(1970,1,1)</f>
        <v>42064.907858796301</v>
      </c>
      <c r="Q1811" s="10">
        <f>J1811/60/60/24+DATE(1970,1,1)</f>
        <v>42029.907858796301</v>
      </c>
      <c r="R1811">
        <f>YEAR(Q1811)</f>
        <v>2015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8312</v>
      </c>
      <c r="O1812" t="s">
        <v>8313</v>
      </c>
      <c r="P1812" s="10">
        <f>I1812/60/60/24+DATE(1970,1,1)</f>
        <v>41872.91002314815</v>
      </c>
      <c r="Q1812" s="10">
        <f>J1812/60/60/24+DATE(1970,1,1)</f>
        <v>41860.91002314815</v>
      </c>
      <c r="R1812">
        <f>YEAR(Q1812)</f>
        <v>2014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8312</v>
      </c>
      <c r="O1813" t="s">
        <v>8313</v>
      </c>
      <c r="P1813" s="10">
        <f>I1813/60/60/24+DATE(1970,1,1)</f>
        <v>41936.166666666664</v>
      </c>
      <c r="Q1813" s="10">
        <f>J1813/60/60/24+DATE(1970,1,1)</f>
        <v>41876.433680555558</v>
      </c>
      <c r="R1813">
        <f>YEAR(Q1813)</f>
        <v>2014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8312</v>
      </c>
      <c r="O1814" t="s">
        <v>8313</v>
      </c>
      <c r="P1814" s="10">
        <f>I1814/60/60/24+DATE(1970,1,1)</f>
        <v>42554.318703703699</v>
      </c>
      <c r="Q1814" s="10">
        <f>J1814/60/60/24+DATE(1970,1,1)</f>
        <v>42524.318703703699</v>
      </c>
      <c r="R1814">
        <f>YEAR(Q1814)</f>
        <v>2016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8312</v>
      </c>
      <c r="O1815" t="s">
        <v>8313</v>
      </c>
      <c r="P1815" s="10">
        <f>I1815/60/60/24+DATE(1970,1,1)</f>
        <v>41859.889027777775</v>
      </c>
      <c r="Q1815" s="10">
        <f>J1815/60/60/24+DATE(1970,1,1)</f>
        <v>41829.889027777775</v>
      </c>
      <c r="R1815">
        <f>YEAR(Q1815)</f>
        <v>2014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8312</v>
      </c>
      <c r="O1816" t="s">
        <v>8313</v>
      </c>
      <c r="P1816" s="10">
        <f>I1816/60/60/24+DATE(1970,1,1)</f>
        <v>42063.314074074078</v>
      </c>
      <c r="Q1816" s="10">
        <f>J1816/60/60/24+DATE(1970,1,1)</f>
        <v>42033.314074074078</v>
      </c>
      <c r="R1816">
        <f>YEAR(Q1816)</f>
        <v>2015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8312</v>
      </c>
      <c r="O1817" t="s">
        <v>8313</v>
      </c>
      <c r="P1817" s="10">
        <f>I1817/60/60/24+DATE(1970,1,1)</f>
        <v>42186.906678240746</v>
      </c>
      <c r="Q1817" s="10">
        <f>J1817/60/60/24+DATE(1970,1,1)</f>
        <v>42172.906678240746</v>
      </c>
      <c r="R1817">
        <f>YEAR(Q1817)</f>
        <v>2015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8312</v>
      </c>
      <c r="O1818" t="s">
        <v>8313</v>
      </c>
      <c r="P1818" s="10">
        <f>I1818/60/60/24+DATE(1970,1,1)</f>
        <v>42576.791666666672</v>
      </c>
      <c r="Q1818" s="10">
        <f>J1818/60/60/24+DATE(1970,1,1)</f>
        <v>42548.876192129625</v>
      </c>
      <c r="R1818">
        <f>YEAR(Q1818)</f>
        <v>2016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8312</v>
      </c>
      <c r="O1819" t="s">
        <v>8313</v>
      </c>
      <c r="P1819" s="10">
        <f>I1819/60/60/24+DATE(1970,1,1)</f>
        <v>42765.290972222225</v>
      </c>
      <c r="Q1819" s="10">
        <f>J1819/60/60/24+DATE(1970,1,1)</f>
        <v>42705.662118055552</v>
      </c>
      <c r="R1819">
        <f>YEAR(Q1819)</f>
        <v>2016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8312</v>
      </c>
      <c r="O1820" t="s">
        <v>8313</v>
      </c>
      <c r="P1820" s="10">
        <f>I1820/60/60/24+DATE(1970,1,1)</f>
        <v>42097.192708333328</v>
      </c>
      <c r="Q1820" s="10">
        <f>J1820/60/60/24+DATE(1970,1,1)</f>
        <v>42067.234375</v>
      </c>
      <c r="R1820">
        <f>YEAR(Q1820)</f>
        <v>2015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8312</v>
      </c>
      <c r="O1821" t="s">
        <v>8313</v>
      </c>
      <c r="P1821" s="10">
        <f>I1821/60/60/24+DATE(1970,1,1)</f>
        <v>41850.752268518518</v>
      </c>
      <c r="Q1821" s="10">
        <f>J1821/60/60/24+DATE(1970,1,1)</f>
        <v>41820.752268518518</v>
      </c>
      <c r="R1821">
        <f>YEAR(Q1821)</f>
        <v>2014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8312</v>
      </c>
      <c r="O1822" t="s">
        <v>8313</v>
      </c>
      <c r="P1822" s="10">
        <f>I1822/60/60/24+DATE(1970,1,1)</f>
        <v>42095.042708333334</v>
      </c>
      <c r="Q1822" s="10">
        <f>J1822/60/60/24+DATE(1970,1,1)</f>
        <v>42065.084375000006</v>
      </c>
      <c r="R1822">
        <f>YEAR(Q1822)</f>
        <v>2015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8299</v>
      </c>
      <c r="O1823" t="s">
        <v>8300</v>
      </c>
      <c r="P1823" s="10">
        <f>I1823/60/60/24+DATE(1970,1,1)</f>
        <v>40971.319062499999</v>
      </c>
      <c r="Q1823" s="10">
        <f>J1823/60/60/24+DATE(1970,1,1)</f>
        <v>40926.319062499999</v>
      </c>
      <c r="R1823">
        <f>YEAR(Q1823)</f>
        <v>2012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8299</v>
      </c>
      <c r="O1824" t="s">
        <v>8300</v>
      </c>
      <c r="P1824" s="10">
        <f>I1824/60/60/24+DATE(1970,1,1)</f>
        <v>41670.792361111111</v>
      </c>
      <c r="Q1824" s="10">
        <f>J1824/60/60/24+DATE(1970,1,1)</f>
        <v>41634.797013888885</v>
      </c>
      <c r="R1824">
        <f>YEAR(Q1824)</f>
        <v>2013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8299</v>
      </c>
      <c r="O1825" t="s">
        <v>8300</v>
      </c>
      <c r="P1825" s="10">
        <f>I1825/60/60/24+DATE(1970,1,1)</f>
        <v>41206.684907407405</v>
      </c>
      <c r="Q1825" s="10">
        <f>J1825/60/60/24+DATE(1970,1,1)</f>
        <v>41176.684907407405</v>
      </c>
      <c r="R1825">
        <f>YEAR(Q1825)</f>
        <v>2012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8299</v>
      </c>
      <c r="O1826" t="s">
        <v>8300</v>
      </c>
      <c r="P1826" s="10">
        <f>I1826/60/60/24+DATE(1970,1,1)</f>
        <v>41647.088888888888</v>
      </c>
      <c r="Q1826" s="10">
        <f>J1826/60/60/24+DATE(1970,1,1)</f>
        <v>41626.916284722225</v>
      </c>
      <c r="R1826">
        <f>YEAR(Q1826)</f>
        <v>2013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8299</v>
      </c>
      <c r="O1827" t="s">
        <v>8300</v>
      </c>
      <c r="P1827" s="10">
        <f>I1827/60/60/24+DATE(1970,1,1)</f>
        <v>41466.83452546296</v>
      </c>
      <c r="Q1827" s="10">
        <f>J1827/60/60/24+DATE(1970,1,1)</f>
        <v>41443.83452546296</v>
      </c>
      <c r="R1827">
        <f>YEAR(Q1827)</f>
        <v>2013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8299</v>
      </c>
      <c r="O1828" t="s">
        <v>8300</v>
      </c>
      <c r="P1828" s="10">
        <f>I1828/60/60/24+DATE(1970,1,1)</f>
        <v>41687.923807870371</v>
      </c>
      <c r="Q1828" s="10">
        <f>J1828/60/60/24+DATE(1970,1,1)</f>
        <v>41657.923807870371</v>
      </c>
      <c r="R1828">
        <f>YEAR(Q1828)</f>
        <v>2014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8299</v>
      </c>
      <c r="O1829" t="s">
        <v>8300</v>
      </c>
      <c r="P1829" s="10">
        <f>I1829/60/60/24+DATE(1970,1,1)</f>
        <v>40605.325937499998</v>
      </c>
      <c r="Q1829" s="10">
        <f>J1829/60/60/24+DATE(1970,1,1)</f>
        <v>40555.325937499998</v>
      </c>
      <c r="R1829">
        <f>YEAR(Q1829)</f>
        <v>2011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8299</v>
      </c>
      <c r="O1830" t="s">
        <v>8300</v>
      </c>
      <c r="P1830" s="10">
        <f>I1830/60/60/24+DATE(1970,1,1)</f>
        <v>41768.916666666664</v>
      </c>
      <c r="Q1830" s="10">
        <f>J1830/60/60/24+DATE(1970,1,1)</f>
        <v>41736.899652777778</v>
      </c>
      <c r="R1830">
        <f>YEAR(Q1830)</f>
        <v>2014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8299</v>
      </c>
      <c r="O1831" t="s">
        <v>8300</v>
      </c>
      <c r="P1831" s="10">
        <f>I1831/60/60/24+DATE(1970,1,1)</f>
        <v>40564.916666666664</v>
      </c>
      <c r="Q1831" s="10">
        <f>J1831/60/60/24+DATE(1970,1,1)</f>
        <v>40516.087627314817</v>
      </c>
      <c r="R1831">
        <f>YEAR(Q1831)</f>
        <v>2010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8299</v>
      </c>
      <c r="O1832" t="s">
        <v>8300</v>
      </c>
      <c r="P1832" s="10">
        <f>I1832/60/60/24+DATE(1970,1,1)</f>
        <v>41694.684108796297</v>
      </c>
      <c r="Q1832" s="10">
        <f>J1832/60/60/24+DATE(1970,1,1)</f>
        <v>41664.684108796297</v>
      </c>
      <c r="R1832">
        <f>YEAR(Q1832)</f>
        <v>2014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8299</v>
      </c>
      <c r="O1833" t="s">
        <v>8300</v>
      </c>
      <c r="P1833" s="10">
        <f>I1833/60/60/24+DATE(1970,1,1)</f>
        <v>41041.996099537035</v>
      </c>
      <c r="Q1833" s="10">
        <f>J1833/60/60/24+DATE(1970,1,1)</f>
        <v>41026.996099537035</v>
      </c>
      <c r="R1833">
        <f>YEAR(Q1833)</f>
        <v>2012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8299</v>
      </c>
      <c r="O1834" t="s">
        <v>8300</v>
      </c>
      <c r="P1834" s="10">
        <f>I1834/60/60/24+DATE(1970,1,1)</f>
        <v>40606.539664351854</v>
      </c>
      <c r="Q1834" s="10">
        <f>J1834/60/60/24+DATE(1970,1,1)</f>
        <v>40576.539664351854</v>
      </c>
      <c r="R1834">
        <f>YEAR(Q1834)</f>
        <v>2011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8299</v>
      </c>
      <c r="O1835" t="s">
        <v>8300</v>
      </c>
      <c r="P1835" s="10">
        <f>I1835/60/60/24+DATE(1970,1,1)</f>
        <v>41335.332638888889</v>
      </c>
      <c r="Q1835" s="10">
        <f>J1835/60/60/24+DATE(1970,1,1)</f>
        <v>41303.044016203705</v>
      </c>
      <c r="R1835">
        <f>YEAR(Q1835)</f>
        <v>2013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8299</v>
      </c>
      <c r="O1836" t="s">
        <v>8300</v>
      </c>
      <c r="P1836" s="10">
        <f>I1836/60/60/24+DATE(1970,1,1)</f>
        <v>42028.964062500003</v>
      </c>
      <c r="Q1836" s="10">
        <f>J1836/60/60/24+DATE(1970,1,1)</f>
        <v>41988.964062500003</v>
      </c>
      <c r="R1836">
        <f>YEAR(Q1836)</f>
        <v>2014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8299</v>
      </c>
      <c r="O1837" t="s">
        <v>8300</v>
      </c>
      <c r="P1837" s="10">
        <f>I1837/60/60/24+DATE(1970,1,1)</f>
        <v>42460.660543981481</v>
      </c>
      <c r="Q1837" s="10">
        <f>J1837/60/60/24+DATE(1970,1,1)</f>
        <v>42430.702210648145</v>
      </c>
      <c r="R1837">
        <f>YEAR(Q1837)</f>
        <v>2016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8299</v>
      </c>
      <c r="O1838" t="s">
        <v>8300</v>
      </c>
      <c r="P1838" s="10">
        <f>I1838/60/60/24+DATE(1970,1,1)</f>
        <v>41322.809363425928</v>
      </c>
      <c r="Q1838" s="10">
        <f>J1838/60/60/24+DATE(1970,1,1)</f>
        <v>41305.809363425928</v>
      </c>
      <c r="R1838">
        <f>YEAR(Q1838)</f>
        <v>2013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8299</v>
      </c>
      <c r="O1839" t="s">
        <v>8300</v>
      </c>
      <c r="P1839" s="10">
        <f>I1839/60/60/24+DATE(1970,1,1)</f>
        <v>40986.006192129629</v>
      </c>
      <c r="Q1839" s="10">
        <f>J1839/60/60/24+DATE(1970,1,1)</f>
        <v>40926.047858796301</v>
      </c>
      <c r="R1839">
        <f>YEAR(Q1839)</f>
        <v>2012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8299</v>
      </c>
      <c r="O1840" t="s">
        <v>8300</v>
      </c>
      <c r="P1840" s="10">
        <f>I1840/60/60/24+DATE(1970,1,1)</f>
        <v>40817.125</v>
      </c>
      <c r="Q1840" s="10">
        <f>J1840/60/60/24+DATE(1970,1,1)</f>
        <v>40788.786539351851</v>
      </c>
      <c r="R1840">
        <f>YEAR(Q1840)</f>
        <v>2011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8299</v>
      </c>
      <c r="O1841" t="s">
        <v>8300</v>
      </c>
      <c r="P1841" s="10">
        <f>I1841/60/60/24+DATE(1970,1,1)</f>
        <v>42644.722013888888</v>
      </c>
      <c r="Q1841" s="10">
        <f>J1841/60/60/24+DATE(1970,1,1)</f>
        <v>42614.722013888888</v>
      </c>
      <c r="R1841">
        <f>YEAR(Q1841)</f>
        <v>2016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8299</v>
      </c>
      <c r="O1842" t="s">
        <v>8300</v>
      </c>
      <c r="P1842" s="10">
        <f>I1842/60/60/24+DATE(1970,1,1)</f>
        <v>41401.207638888889</v>
      </c>
      <c r="Q1842" s="10">
        <f>J1842/60/60/24+DATE(1970,1,1)</f>
        <v>41382.096180555556</v>
      </c>
      <c r="R1842">
        <f>YEAR(Q1842)</f>
        <v>2013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8299</v>
      </c>
      <c r="O1843" t="s">
        <v>8300</v>
      </c>
      <c r="P1843" s="10">
        <f>I1843/60/60/24+DATE(1970,1,1)</f>
        <v>41779.207638888889</v>
      </c>
      <c r="Q1843" s="10">
        <f>J1843/60/60/24+DATE(1970,1,1)</f>
        <v>41745.84542824074</v>
      </c>
      <c r="R1843">
        <f>YEAR(Q1843)</f>
        <v>2014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8299</v>
      </c>
      <c r="O1844" t="s">
        <v>8300</v>
      </c>
      <c r="P1844" s="10">
        <f>I1844/60/60/24+DATE(1970,1,1)</f>
        <v>42065.249305555553</v>
      </c>
      <c r="Q1844" s="10">
        <f>J1844/60/60/24+DATE(1970,1,1)</f>
        <v>42031.631724537037</v>
      </c>
      <c r="R1844">
        <f>YEAR(Q1844)</f>
        <v>2015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8299</v>
      </c>
      <c r="O1845" t="s">
        <v>8300</v>
      </c>
      <c r="P1845" s="10">
        <f>I1845/60/60/24+DATE(1970,1,1)</f>
        <v>40594.994837962964</v>
      </c>
      <c r="Q1845" s="10">
        <f>J1845/60/60/24+DATE(1970,1,1)</f>
        <v>40564.994837962964</v>
      </c>
      <c r="R1845">
        <f>YEAR(Q1845)</f>
        <v>2011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8299</v>
      </c>
      <c r="O1846" t="s">
        <v>8300</v>
      </c>
      <c r="P1846" s="10">
        <f>I1846/60/60/24+DATE(1970,1,1)</f>
        <v>40705.125</v>
      </c>
      <c r="Q1846" s="10">
        <f>J1846/60/60/24+DATE(1970,1,1)</f>
        <v>40666.973541666666</v>
      </c>
      <c r="R1846">
        <f>YEAR(Q1846)</f>
        <v>2011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8299</v>
      </c>
      <c r="O1847" t="s">
        <v>8300</v>
      </c>
      <c r="P1847" s="10">
        <f>I1847/60/60/24+DATE(1970,1,1)</f>
        <v>42538.204861111109</v>
      </c>
      <c r="Q1847" s="10">
        <f>J1847/60/60/24+DATE(1970,1,1)</f>
        <v>42523.333310185189</v>
      </c>
      <c r="R1847">
        <f>YEAR(Q1847)</f>
        <v>2016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8299</v>
      </c>
      <c r="O1848" t="s">
        <v>8300</v>
      </c>
      <c r="P1848" s="10">
        <f>I1848/60/60/24+DATE(1970,1,1)</f>
        <v>41258.650196759263</v>
      </c>
      <c r="Q1848" s="10">
        <f>J1848/60/60/24+DATE(1970,1,1)</f>
        <v>41228.650196759263</v>
      </c>
      <c r="R1848">
        <f>YEAR(Q1848)</f>
        <v>2012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8299</v>
      </c>
      <c r="O1849" t="s">
        <v>8300</v>
      </c>
      <c r="P1849" s="10">
        <f>I1849/60/60/24+DATE(1970,1,1)</f>
        <v>42115.236481481479</v>
      </c>
      <c r="Q1849" s="10">
        <f>J1849/60/60/24+DATE(1970,1,1)</f>
        <v>42094.236481481479</v>
      </c>
      <c r="R1849">
        <f>YEAR(Q1849)</f>
        <v>2015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8299</v>
      </c>
      <c r="O1850" t="s">
        <v>8300</v>
      </c>
      <c r="P1850" s="10">
        <f>I1850/60/60/24+DATE(1970,1,1)</f>
        <v>40755.290972222225</v>
      </c>
      <c r="Q1850" s="10">
        <f>J1850/60/60/24+DATE(1970,1,1)</f>
        <v>40691.788055555553</v>
      </c>
      <c r="R1850">
        <f>YEAR(Q1850)</f>
        <v>2011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8299</v>
      </c>
      <c r="O1851" t="s">
        <v>8300</v>
      </c>
      <c r="P1851" s="10">
        <f>I1851/60/60/24+DATE(1970,1,1)</f>
        <v>41199.845590277779</v>
      </c>
      <c r="Q1851" s="10">
        <f>J1851/60/60/24+DATE(1970,1,1)</f>
        <v>41169.845590277779</v>
      </c>
      <c r="R1851">
        <f>YEAR(Q1851)</f>
        <v>2012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8299</v>
      </c>
      <c r="O1852" t="s">
        <v>8300</v>
      </c>
      <c r="P1852" s="10">
        <f>I1852/60/60/24+DATE(1970,1,1)</f>
        <v>41830.959490740745</v>
      </c>
      <c r="Q1852" s="10">
        <f>J1852/60/60/24+DATE(1970,1,1)</f>
        <v>41800.959490740745</v>
      </c>
      <c r="R1852">
        <f>YEAR(Q1852)</f>
        <v>2014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8299</v>
      </c>
      <c r="O1853" t="s">
        <v>8300</v>
      </c>
      <c r="P1853" s="10">
        <f>I1853/60/60/24+DATE(1970,1,1)</f>
        <v>41848.041666666664</v>
      </c>
      <c r="Q1853" s="10">
        <f>J1853/60/60/24+DATE(1970,1,1)</f>
        <v>41827.906689814816</v>
      </c>
      <c r="R1853">
        <f>YEAR(Q1853)</f>
        <v>2014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8299</v>
      </c>
      <c r="O1854" t="s">
        <v>8300</v>
      </c>
      <c r="P1854" s="10">
        <f>I1854/60/60/24+DATE(1970,1,1)</f>
        <v>42119</v>
      </c>
      <c r="Q1854" s="10">
        <f>J1854/60/60/24+DATE(1970,1,1)</f>
        <v>42081.77143518519</v>
      </c>
      <c r="R1854">
        <f>YEAR(Q1854)</f>
        <v>2015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8299</v>
      </c>
      <c r="O1855" t="s">
        <v>8300</v>
      </c>
      <c r="P1855" s="10">
        <f>I1855/60/60/24+DATE(1970,1,1)</f>
        <v>41227.102048611108</v>
      </c>
      <c r="Q1855" s="10">
        <f>J1855/60/60/24+DATE(1970,1,1)</f>
        <v>41177.060381944444</v>
      </c>
      <c r="R1855">
        <f>YEAR(Q1855)</f>
        <v>2012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8299</v>
      </c>
      <c r="O1856" t="s">
        <v>8300</v>
      </c>
      <c r="P1856" s="10">
        <f>I1856/60/60/24+DATE(1970,1,1)</f>
        <v>41418.021261574075</v>
      </c>
      <c r="Q1856" s="10">
        <f>J1856/60/60/24+DATE(1970,1,1)</f>
        <v>41388.021261574075</v>
      </c>
      <c r="R1856">
        <f>YEAR(Q1856)</f>
        <v>2013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8299</v>
      </c>
      <c r="O1857" t="s">
        <v>8300</v>
      </c>
      <c r="P1857" s="10">
        <f>I1857/60/60/24+DATE(1970,1,1)</f>
        <v>41645.538657407407</v>
      </c>
      <c r="Q1857" s="10">
        <f>J1857/60/60/24+DATE(1970,1,1)</f>
        <v>41600.538657407407</v>
      </c>
      <c r="R1857">
        <f>YEAR(Q1857)</f>
        <v>2013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8299</v>
      </c>
      <c r="O1858" t="s">
        <v>8300</v>
      </c>
      <c r="P1858" s="10">
        <f>I1858/60/60/24+DATE(1970,1,1)</f>
        <v>41838.854999999996</v>
      </c>
      <c r="Q1858" s="10">
        <f>J1858/60/60/24+DATE(1970,1,1)</f>
        <v>41817.854999999996</v>
      </c>
      <c r="R1858">
        <f>YEAR(Q1858)</f>
        <v>2014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8299</v>
      </c>
      <c r="O1859" t="s">
        <v>8300</v>
      </c>
      <c r="P1859" s="10">
        <f>I1859/60/60/24+DATE(1970,1,1)</f>
        <v>41894.76866898148</v>
      </c>
      <c r="Q1859" s="10">
        <f>J1859/60/60/24+DATE(1970,1,1)</f>
        <v>41864.76866898148</v>
      </c>
      <c r="R1859">
        <f>YEAR(Q1859)</f>
        <v>2014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8299</v>
      </c>
      <c r="O1860" t="s">
        <v>8300</v>
      </c>
      <c r="P1860" s="10">
        <f>I1860/60/60/24+DATE(1970,1,1)</f>
        <v>40893.242141203707</v>
      </c>
      <c r="Q1860" s="10">
        <f>J1860/60/60/24+DATE(1970,1,1)</f>
        <v>40833.200474537036</v>
      </c>
      <c r="R1860">
        <f>YEAR(Q1860)</f>
        <v>2011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8299</v>
      </c>
      <c r="O1861" t="s">
        <v>8300</v>
      </c>
      <c r="P1861" s="10">
        <f>I1861/60/60/24+DATE(1970,1,1)</f>
        <v>40808.770011574074</v>
      </c>
      <c r="Q1861" s="10">
        <f>J1861/60/60/24+DATE(1970,1,1)</f>
        <v>40778.770011574074</v>
      </c>
      <c r="R1861">
        <f>YEAR(Q1861)</f>
        <v>2011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8299</v>
      </c>
      <c r="O1862" t="s">
        <v>8300</v>
      </c>
      <c r="P1862" s="10">
        <f>I1862/60/60/24+DATE(1970,1,1)</f>
        <v>41676.709305555552</v>
      </c>
      <c r="Q1862" s="10">
        <f>J1862/60/60/24+DATE(1970,1,1)</f>
        <v>41655.709305555552</v>
      </c>
      <c r="R1862">
        <f>YEAR(Q1862)</f>
        <v>2014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8307</v>
      </c>
      <c r="O1863" t="s">
        <v>8309</v>
      </c>
      <c r="P1863" s="10">
        <f>I1863/60/60/24+DATE(1970,1,1)</f>
        <v>42030.300243055557</v>
      </c>
      <c r="Q1863" s="10">
        <f>J1863/60/60/24+DATE(1970,1,1)</f>
        <v>42000.300243055557</v>
      </c>
      <c r="R1863">
        <f>YEAR(Q1863)</f>
        <v>2014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8307</v>
      </c>
      <c r="O1864" t="s">
        <v>8309</v>
      </c>
      <c r="P1864" s="10">
        <f>I1864/60/60/24+DATE(1970,1,1)</f>
        <v>42802.3125</v>
      </c>
      <c r="Q1864" s="10">
        <f>J1864/60/60/24+DATE(1970,1,1)</f>
        <v>42755.492754629624</v>
      </c>
      <c r="R1864">
        <f>YEAR(Q1864)</f>
        <v>2017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8307</v>
      </c>
      <c r="O1865" t="s">
        <v>8309</v>
      </c>
      <c r="P1865" s="10">
        <f>I1865/60/60/24+DATE(1970,1,1)</f>
        <v>41802.797280092593</v>
      </c>
      <c r="Q1865" s="10">
        <f>J1865/60/60/24+DATE(1970,1,1)</f>
        <v>41772.797280092593</v>
      </c>
      <c r="R1865">
        <f>YEAR(Q1865)</f>
        <v>2014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8307</v>
      </c>
      <c r="O1866" t="s">
        <v>8309</v>
      </c>
      <c r="P1866" s="10">
        <f>I1866/60/60/24+DATE(1970,1,1)</f>
        <v>41763.716435185182</v>
      </c>
      <c r="Q1866" s="10">
        <f>J1866/60/60/24+DATE(1970,1,1)</f>
        <v>41733.716435185182</v>
      </c>
      <c r="R1866">
        <f>YEAR(Q1866)</f>
        <v>2014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8307</v>
      </c>
      <c r="O1867" t="s">
        <v>8309</v>
      </c>
      <c r="P1867" s="10">
        <f>I1867/60/60/24+DATE(1970,1,1)</f>
        <v>42680.409108796302</v>
      </c>
      <c r="Q1867" s="10">
        <f>J1867/60/60/24+DATE(1970,1,1)</f>
        <v>42645.367442129631</v>
      </c>
      <c r="R1867">
        <f>YEAR(Q1867)</f>
        <v>2016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8307</v>
      </c>
      <c r="O1868" t="s">
        <v>8309</v>
      </c>
      <c r="P1868" s="10">
        <f>I1868/60/60/24+DATE(1970,1,1)</f>
        <v>42795.166666666672</v>
      </c>
      <c r="Q1868" s="10">
        <f>J1868/60/60/24+DATE(1970,1,1)</f>
        <v>42742.246493055558</v>
      </c>
      <c r="R1868">
        <f>YEAR(Q1868)</f>
        <v>2017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8307</v>
      </c>
      <c r="O1869" t="s">
        <v>8309</v>
      </c>
      <c r="P1869" s="10">
        <f>I1869/60/60/24+DATE(1970,1,1)</f>
        <v>42679.924907407403</v>
      </c>
      <c r="Q1869" s="10">
        <f>J1869/60/60/24+DATE(1970,1,1)</f>
        <v>42649.924907407403</v>
      </c>
      <c r="R1869">
        <f>YEAR(Q1869)</f>
        <v>2016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8307</v>
      </c>
      <c r="O1870" t="s">
        <v>8309</v>
      </c>
      <c r="P1870" s="10">
        <f>I1870/60/60/24+DATE(1970,1,1)</f>
        <v>42353.332638888889</v>
      </c>
      <c r="Q1870" s="10">
        <f>J1870/60/60/24+DATE(1970,1,1)</f>
        <v>42328.779224537036</v>
      </c>
      <c r="R1870">
        <f>YEAR(Q1870)</f>
        <v>2015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8307</v>
      </c>
      <c r="O1871" t="s">
        <v>8309</v>
      </c>
      <c r="P1871" s="10">
        <f>I1871/60/60/24+DATE(1970,1,1)</f>
        <v>42739.002881944441</v>
      </c>
      <c r="Q1871" s="10">
        <f>J1871/60/60/24+DATE(1970,1,1)</f>
        <v>42709.002881944441</v>
      </c>
      <c r="R1871">
        <f>YEAR(Q1871)</f>
        <v>2016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8307</v>
      </c>
      <c r="O1872" t="s">
        <v>8309</v>
      </c>
      <c r="P1872" s="10">
        <f>I1872/60/60/24+DATE(1970,1,1)</f>
        <v>42400.178472222222</v>
      </c>
      <c r="Q1872" s="10">
        <f>J1872/60/60/24+DATE(1970,1,1)</f>
        <v>42371.355729166666</v>
      </c>
      <c r="R1872">
        <f>YEAR(Q1872)</f>
        <v>2016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8307</v>
      </c>
      <c r="O1873" t="s">
        <v>8309</v>
      </c>
      <c r="P1873" s="10">
        <f>I1873/60/60/24+DATE(1970,1,1)</f>
        <v>41963.825243055559</v>
      </c>
      <c r="Q1873" s="10">
        <f>J1873/60/60/24+DATE(1970,1,1)</f>
        <v>41923.783576388887</v>
      </c>
      <c r="R1873">
        <f>YEAR(Q1873)</f>
        <v>2014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8307</v>
      </c>
      <c r="O1874" t="s">
        <v>8309</v>
      </c>
      <c r="P1874" s="10">
        <f>I1874/60/60/24+DATE(1970,1,1)</f>
        <v>42185.129652777774</v>
      </c>
      <c r="Q1874" s="10">
        <f>J1874/60/60/24+DATE(1970,1,1)</f>
        <v>42155.129652777774</v>
      </c>
      <c r="R1874">
        <f>YEAR(Q1874)</f>
        <v>2015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8307</v>
      </c>
      <c r="O1875" t="s">
        <v>8309</v>
      </c>
      <c r="P1875" s="10">
        <f>I1875/60/60/24+DATE(1970,1,1)</f>
        <v>42193.697916666672</v>
      </c>
      <c r="Q1875" s="10">
        <f>J1875/60/60/24+DATE(1970,1,1)</f>
        <v>42164.615856481483</v>
      </c>
      <c r="R1875">
        <f>YEAR(Q1875)</f>
        <v>2015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8307</v>
      </c>
      <c r="O1876" t="s">
        <v>8309</v>
      </c>
      <c r="P1876" s="10">
        <f>I1876/60/60/24+DATE(1970,1,1)</f>
        <v>42549.969131944439</v>
      </c>
      <c r="Q1876" s="10">
        <f>J1876/60/60/24+DATE(1970,1,1)</f>
        <v>42529.969131944439</v>
      </c>
      <c r="R1876">
        <f>YEAR(Q1876)</f>
        <v>2016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8307</v>
      </c>
      <c r="O1877" t="s">
        <v>8309</v>
      </c>
      <c r="P1877" s="10">
        <f>I1877/60/60/24+DATE(1970,1,1)</f>
        <v>42588.899398148147</v>
      </c>
      <c r="Q1877" s="10">
        <f>J1877/60/60/24+DATE(1970,1,1)</f>
        <v>42528.899398148147</v>
      </c>
      <c r="R1877">
        <f>YEAR(Q1877)</f>
        <v>2016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8307</v>
      </c>
      <c r="O1878" t="s">
        <v>8309</v>
      </c>
      <c r="P1878" s="10">
        <f>I1878/60/60/24+DATE(1970,1,1)</f>
        <v>41806.284780092588</v>
      </c>
      <c r="Q1878" s="10">
        <f>J1878/60/60/24+DATE(1970,1,1)</f>
        <v>41776.284780092588</v>
      </c>
      <c r="R1878">
        <f>YEAR(Q1878)</f>
        <v>2014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8307</v>
      </c>
      <c r="O1879" t="s">
        <v>8309</v>
      </c>
      <c r="P1879" s="10">
        <f>I1879/60/60/24+DATE(1970,1,1)</f>
        <v>42064.029224537036</v>
      </c>
      <c r="Q1879" s="10">
        <f>J1879/60/60/24+DATE(1970,1,1)</f>
        <v>42035.029224537036</v>
      </c>
      <c r="R1879">
        <f>YEAR(Q1879)</f>
        <v>2015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8307</v>
      </c>
      <c r="O1880" t="s">
        <v>8309</v>
      </c>
      <c r="P1880" s="10">
        <f>I1880/60/60/24+DATE(1970,1,1)</f>
        <v>41803.008738425924</v>
      </c>
      <c r="Q1880" s="10">
        <f>J1880/60/60/24+DATE(1970,1,1)</f>
        <v>41773.008738425924</v>
      </c>
      <c r="R1880">
        <f>YEAR(Q1880)</f>
        <v>2014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8307</v>
      </c>
      <c r="O1881" t="s">
        <v>8309</v>
      </c>
      <c r="P1881" s="10">
        <f>I1881/60/60/24+DATE(1970,1,1)</f>
        <v>42443.607974537037</v>
      </c>
      <c r="Q1881" s="10">
        <f>J1881/60/60/24+DATE(1970,1,1)</f>
        <v>42413.649641203709</v>
      </c>
      <c r="R1881">
        <f>YEAR(Q1881)</f>
        <v>2016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8307</v>
      </c>
      <c r="O1882" t="s">
        <v>8309</v>
      </c>
      <c r="P1882" s="10">
        <f>I1882/60/60/24+DATE(1970,1,1)</f>
        <v>42459.525231481486</v>
      </c>
      <c r="Q1882" s="10">
        <f>J1882/60/60/24+DATE(1970,1,1)</f>
        <v>42430.566898148143</v>
      </c>
      <c r="R1882">
        <f>YEAR(Q1882)</f>
        <v>2016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8299</v>
      </c>
      <c r="O1883" t="s">
        <v>8303</v>
      </c>
      <c r="P1883" s="10">
        <f>I1883/60/60/24+DATE(1970,1,1)</f>
        <v>42073.110983796301</v>
      </c>
      <c r="Q1883" s="10">
        <f>J1883/60/60/24+DATE(1970,1,1)</f>
        <v>42043.152650462958</v>
      </c>
      <c r="R1883">
        <f>YEAR(Q1883)</f>
        <v>2015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8299</v>
      </c>
      <c r="O1884" t="s">
        <v>8303</v>
      </c>
      <c r="P1884" s="10">
        <f>I1884/60/60/24+DATE(1970,1,1)</f>
        <v>41100.991666666669</v>
      </c>
      <c r="Q1884" s="10">
        <f>J1884/60/60/24+DATE(1970,1,1)</f>
        <v>41067.949212962965</v>
      </c>
      <c r="R1884">
        <f>YEAR(Q1884)</f>
        <v>2012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8299</v>
      </c>
      <c r="O1885" t="s">
        <v>8303</v>
      </c>
      <c r="P1885" s="10">
        <f>I1885/60/60/24+DATE(1970,1,1)</f>
        <v>41007.906342592592</v>
      </c>
      <c r="Q1885" s="10">
        <f>J1885/60/60/24+DATE(1970,1,1)</f>
        <v>40977.948009259257</v>
      </c>
      <c r="R1885">
        <f>YEAR(Q1885)</f>
        <v>2012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8299</v>
      </c>
      <c r="O1886" t="s">
        <v>8303</v>
      </c>
      <c r="P1886" s="10">
        <f>I1886/60/60/24+DATE(1970,1,1)</f>
        <v>41240.5</v>
      </c>
      <c r="Q1886" s="10">
        <f>J1886/60/60/24+DATE(1970,1,1)</f>
        <v>41205.198321759257</v>
      </c>
      <c r="R1886">
        <f>YEAR(Q1886)</f>
        <v>2012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8299</v>
      </c>
      <c r="O1887" t="s">
        <v>8303</v>
      </c>
      <c r="P1887" s="10">
        <f>I1887/60/60/24+DATE(1970,1,1)</f>
        <v>41131.916666666664</v>
      </c>
      <c r="Q1887" s="10">
        <f>J1887/60/60/24+DATE(1970,1,1)</f>
        <v>41099.093865740739</v>
      </c>
      <c r="R1887">
        <f>YEAR(Q1887)</f>
        <v>2012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8299</v>
      </c>
      <c r="O1888" t="s">
        <v>8303</v>
      </c>
      <c r="P1888" s="10">
        <f>I1888/60/60/24+DATE(1970,1,1)</f>
        <v>41955.94835648148</v>
      </c>
      <c r="Q1888" s="10">
        <f>J1888/60/60/24+DATE(1970,1,1)</f>
        <v>41925.906689814816</v>
      </c>
      <c r="R1888">
        <f>YEAR(Q1888)</f>
        <v>2014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8299</v>
      </c>
      <c r="O1889" t="s">
        <v>8303</v>
      </c>
      <c r="P1889" s="10">
        <f>I1889/60/60/24+DATE(1970,1,1)</f>
        <v>42341.895833333328</v>
      </c>
      <c r="Q1889" s="10">
        <f>J1889/60/60/24+DATE(1970,1,1)</f>
        <v>42323.800138888888</v>
      </c>
      <c r="R1889">
        <f>YEAR(Q1889)</f>
        <v>2015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8299</v>
      </c>
      <c r="O1890" t="s">
        <v>8303</v>
      </c>
      <c r="P1890" s="10">
        <f>I1890/60/60/24+DATE(1970,1,1)</f>
        <v>40330.207638888889</v>
      </c>
      <c r="Q1890" s="10">
        <f>J1890/60/60/24+DATE(1970,1,1)</f>
        <v>40299.239953703705</v>
      </c>
      <c r="R1890">
        <f>YEAR(Q1890)</f>
        <v>2010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8299</v>
      </c>
      <c r="O1891" t="s">
        <v>8303</v>
      </c>
      <c r="P1891" s="10">
        <f>I1891/60/60/24+DATE(1970,1,1)</f>
        <v>41344.751689814817</v>
      </c>
      <c r="Q1891" s="10">
        <f>J1891/60/60/24+DATE(1970,1,1)</f>
        <v>41299.793356481481</v>
      </c>
      <c r="R1891">
        <f>YEAR(Q1891)</f>
        <v>2013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8299</v>
      </c>
      <c r="O1892" t="s">
        <v>8303</v>
      </c>
      <c r="P1892" s="10">
        <f>I1892/60/60/24+DATE(1970,1,1)</f>
        <v>41258.786203703705</v>
      </c>
      <c r="Q1892" s="10">
        <f>J1892/60/60/24+DATE(1970,1,1)</f>
        <v>41228.786203703705</v>
      </c>
      <c r="R1892">
        <f>YEAR(Q1892)</f>
        <v>2012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8299</v>
      </c>
      <c r="O1893" t="s">
        <v>8303</v>
      </c>
      <c r="P1893" s="10">
        <f>I1893/60/60/24+DATE(1970,1,1)</f>
        <v>40381.25</v>
      </c>
      <c r="Q1893" s="10">
        <f>J1893/60/60/24+DATE(1970,1,1)</f>
        <v>40335.798078703701</v>
      </c>
      <c r="R1893">
        <f>YEAR(Q1893)</f>
        <v>2010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8299</v>
      </c>
      <c r="O1894" t="s">
        <v>8303</v>
      </c>
      <c r="P1894" s="10">
        <f>I1894/60/60/24+DATE(1970,1,1)</f>
        <v>40701.637511574074</v>
      </c>
      <c r="Q1894" s="10">
        <f>J1894/60/60/24+DATE(1970,1,1)</f>
        <v>40671.637511574074</v>
      </c>
      <c r="R1894">
        <f>YEAR(Q1894)</f>
        <v>2011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8299</v>
      </c>
      <c r="O1895" t="s">
        <v>8303</v>
      </c>
      <c r="P1895" s="10">
        <f>I1895/60/60/24+DATE(1970,1,1)</f>
        <v>40649.165972222225</v>
      </c>
      <c r="Q1895" s="10">
        <f>J1895/60/60/24+DATE(1970,1,1)</f>
        <v>40632.94195601852</v>
      </c>
      <c r="R1895">
        <f>YEAR(Q1895)</f>
        <v>2011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8299</v>
      </c>
      <c r="O1896" t="s">
        <v>8303</v>
      </c>
      <c r="P1896" s="10">
        <f>I1896/60/60/24+DATE(1970,1,1)</f>
        <v>40951.904895833337</v>
      </c>
      <c r="Q1896" s="10">
        <f>J1896/60/60/24+DATE(1970,1,1)</f>
        <v>40920.904895833337</v>
      </c>
      <c r="R1896">
        <f>YEAR(Q1896)</f>
        <v>2012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8299</v>
      </c>
      <c r="O1897" t="s">
        <v>8303</v>
      </c>
      <c r="P1897" s="10">
        <f>I1897/60/60/24+DATE(1970,1,1)</f>
        <v>42297.746782407412</v>
      </c>
      <c r="Q1897" s="10">
        <f>J1897/60/60/24+DATE(1970,1,1)</f>
        <v>42267.746782407412</v>
      </c>
      <c r="R1897">
        <f>YEAR(Q1897)</f>
        <v>2015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8299</v>
      </c>
      <c r="O1898" t="s">
        <v>8303</v>
      </c>
      <c r="P1898" s="10">
        <f>I1898/60/60/24+DATE(1970,1,1)</f>
        <v>41011.710243055553</v>
      </c>
      <c r="Q1898" s="10">
        <f>J1898/60/60/24+DATE(1970,1,1)</f>
        <v>40981.710243055553</v>
      </c>
      <c r="R1898">
        <f>YEAR(Q1898)</f>
        <v>2012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8299</v>
      </c>
      <c r="O1899" t="s">
        <v>8303</v>
      </c>
      <c r="P1899" s="10">
        <f>I1899/60/60/24+DATE(1970,1,1)</f>
        <v>41702.875</v>
      </c>
      <c r="Q1899" s="10">
        <f>J1899/60/60/24+DATE(1970,1,1)</f>
        <v>41680.583402777782</v>
      </c>
      <c r="R1899">
        <f>YEAR(Q1899)</f>
        <v>2014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8299</v>
      </c>
      <c r="O1900" t="s">
        <v>8303</v>
      </c>
      <c r="P1900" s="10">
        <f>I1900/60/60/24+DATE(1970,1,1)</f>
        <v>42401.75</v>
      </c>
      <c r="Q1900" s="10">
        <f>J1900/60/60/24+DATE(1970,1,1)</f>
        <v>42366.192974537036</v>
      </c>
      <c r="R1900">
        <f>YEAR(Q1900)</f>
        <v>2015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8299</v>
      </c>
      <c r="O1901" t="s">
        <v>8303</v>
      </c>
      <c r="P1901" s="10">
        <f>I1901/60/60/24+DATE(1970,1,1)</f>
        <v>42088.90006944444</v>
      </c>
      <c r="Q1901" s="10">
        <f>J1901/60/60/24+DATE(1970,1,1)</f>
        <v>42058.941736111112</v>
      </c>
      <c r="R1901">
        <f>YEAR(Q1901)</f>
        <v>2015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8299</v>
      </c>
      <c r="O1902" t="s">
        <v>8303</v>
      </c>
      <c r="P1902" s="10">
        <f>I1902/60/60/24+DATE(1970,1,1)</f>
        <v>41188.415972222225</v>
      </c>
      <c r="Q1902" s="10">
        <f>J1902/60/60/24+DATE(1970,1,1)</f>
        <v>41160.871886574074</v>
      </c>
      <c r="R1902">
        <f>YEAR(Q1902)</f>
        <v>2012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t="s">
        <v>8322</v>
      </c>
      <c r="P1903" s="10">
        <f>I1903/60/60/24+DATE(1970,1,1)</f>
        <v>42146.541666666672</v>
      </c>
      <c r="Q1903" s="10">
        <f>J1903/60/60/24+DATE(1970,1,1)</f>
        <v>42116.54315972222</v>
      </c>
      <c r="R1903">
        <f>YEAR(Q1903)</f>
        <v>2015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t="s">
        <v>8322</v>
      </c>
      <c r="P1904" s="10">
        <f>I1904/60/60/24+DATE(1970,1,1)</f>
        <v>42067.789895833332</v>
      </c>
      <c r="Q1904" s="10">
        <f>J1904/60/60/24+DATE(1970,1,1)</f>
        <v>42037.789895833332</v>
      </c>
      <c r="R1904">
        <f>YEAR(Q1904)</f>
        <v>2015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t="s">
        <v>8322</v>
      </c>
      <c r="P1905" s="10">
        <f>I1905/60/60/24+DATE(1970,1,1)</f>
        <v>42762.770729166667</v>
      </c>
      <c r="Q1905" s="10">
        <f>J1905/60/60/24+DATE(1970,1,1)</f>
        <v>42702.770729166667</v>
      </c>
      <c r="R1905">
        <f>YEAR(Q1905)</f>
        <v>2016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t="s">
        <v>8322</v>
      </c>
      <c r="P1906" s="10">
        <f>I1906/60/60/24+DATE(1970,1,1)</f>
        <v>42371.685428240744</v>
      </c>
      <c r="Q1906" s="10">
        <f>J1906/60/60/24+DATE(1970,1,1)</f>
        <v>42326.685428240744</v>
      </c>
      <c r="R1906">
        <f>YEAR(Q1906)</f>
        <v>2015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t="s">
        <v>8322</v>
      </c>
      <c r="P1907" s="10">
        <f>I1907/60/60/24+DATE(1970,1,1)</f>
        <v>41889.925856481481</v>
      </c>
      <c r="Q1907" s="10">
        <f>J1907/60/60/24+DATE(1970,1,1)</f>
        <v>41859.925856481481</v>
      </c>
      <c r="R1907">
        <f>YEAR(Q1907)</f>
        <v>2014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t="s">
        <v>8322</v>
      </c>
      <c r="P1908" s="10">
        <f>I1908/60/60/24+DATE(1970,1,1)</f>
        <v>42544.671099537038</v>
      </c>
      <c r="Q1908" s="10">
        <f>J1908/60/60/24+DATE(1970,1,1)</f>
        <v>42514.671099537038</v>
      </c>
      <c r="R1908">
        <f>YEAR(Q1908)</f>
        <v>2016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t="s">
        <v>8322</v>
      </c>
      <c r="P1909" s="10">
        <f>I1909/60/60/24+DATE(1970,1,1)</f>
        <v>41782.587094907409</v>
      </c>
      <c r="Q1909" s="10">
        <f>J1909/60/60/24+DATE(1970,1,1)</f>
        <v>41767.587094907409</v>
      </c>
      <c r="R1909">
        <f>YEAR(Q1909)</f>
        <v>2014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t="s">
        <v>8322</v>
      </c>
      <c r="P1910" s="10">
        <f>I1910/60/60/24+DATE(1970,1,1)</f>
        <v>42733.917824074073</v>
      </c>
      <c r="Q1910" s="10">
        <f>J1910/60/60/24+DATE(1970,1,1)</f>
        <v>42703.917824074073</v>
      </c>
      <c r="R1910">
        <f>YEAR(Q1910)</f>
        <v>2016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t="s">
        <v>8322</v>
      </c>
      <c r="P1911" s="10">
        <f>I1911/60/60/24+DATE(1970,1,1)</f>
        <v>41935.429155092592</v>
      </c>
      <c r="Q1911" s="10">
        <f>J1911/60/60/24+DATE(1970,1,1)</f>
        <v>41905.429155092592</v>
      </c>
      <c r="R1911">
        <f>YEAR(Q1911)</f>
        <v>2014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t="s">
        <v>8322</v>
      </c>
      <c r="P1912" s="10">
        <f>I1912/60/60/24+DATE(1970,1,1)</f>
        <v>42308.947916666672</v>
      </c>
      <c r="Q1912" s="10">
        <f>J1912/60/60/24+DATE(1970,1,1)</f>
        <v>42264.963159722218</v>
      </c>
      <c r="R1912">
        <f>YEAR(Q1912)</f>
        <v>2015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t="s">
        <v>8322</v>
      </c>
      <c r="P1913" s="10">
        <f>I1913/60/60/24+DATE(1970,1,1)</f>
        <v>41860.033958333333</v>
      </c>
      <c r="Q1913" s="10">
        <f>J1913/60/60/24+DATE(1970,1,1)</f>
        <v>41830.033958333333</v>
      </c>
      <c r="R1913">
        <f>YEAR(Q1913)</f>
        <v>2014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t="s">
        <v>8322</v>
      </c>
      <c r="P1914" s="10">
        <f>I1914/60/60/24+DATE(1970,1,1)</f>
        <v>42159.226388888885</v>
      </c>
      <c r="Q1914" s="10">
        <f>J1914/60/60/24+DATE(1970,1,1)</f>
        <v>42129.226388888885</v>
      </c>
      <c r="R1914">
        <f>YEAR(Q1914)</f>
        <v>2015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t="s">
        <v>8322</v>
      </c>
      <c r="P1915" s="10">
        <f>I1915/60/60/24+DATE(1970,1,1)</f>
        <v>41920.511319444442</v>
      </c>
      <c r="Q1915" s="10">
        <f>J1915/60/60/24+DATE(1970,1,1)</f>
        <v>41890.511319444442</v>
      </c>
      <c r="R1915">
        <f>YEAR(Q1915)</f>
        <v>2014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t="s">
        <v>8322</v>
      </c>
      <c r="P1916" s="10">
        <f>I1916/60/60/24+DATE(1970,1,1)</f>
        <v>41944.165972222225</v>
      </c>
      <c r="Q1916" s="10">
        <f>J1916/60/60/24+DATE(1970,1,1)</f>
        <v>41929.174456018518</v>
      </c>
      <c r="R1916">
        <f>YEAR(Q1916)</f>
        <v>2014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t="s">
        <v>8322</v>
      </c>
      <c r="P1917" s="10">
        <f>I1917/60/60/24+DATE(1970,1,1)</f>
        <v>41884.04886574074</v>
      </c>
      <c r="Q1917" s="10">
        <f>J1917/60/60/24+DATE(1970,1,1)</f>
        <v>41864.04886574074</v>
      </c>
      <c r="R1917">
        <f>YEAR(Q1917)</f>
        <v>2014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t="s">
        <v>8322</v>
      </c>
      <c r="P1918" s="10">
        <f>I1918/60/60/24+DATE(1970,1,1)</f>
        <v>42681.758969907409</v>
      </c>
      <c r="Q1918" s="10">
        <f>J1918/60/60/24+DATE(1970,1,1)</f>
        <v>42656.717303240745</v>
      </c>
      <c r="R1918">
        <f>YEAR(Q1918)</f>
        <v>2016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t="s">
        <v>8322</v>
      </c>
      <c r="P1919" s="10">
        <f>I1919/60/60/24+DATE(1970,1,1)</f>
        <v>42776.270057870366</v>
      </c>
      <c r="Q1919" s="10">
        <f>J1919/60/60/24+DATE(1970,1,1)</f>
        <v>42746.270057870366</v>
      </c>
      <c r="R1919">
        <f>YEAR(Q1919)</f>
        <v>2017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t="s">
        <v>8322</v>
      </c>
      <c r="P1920" s="10">
        <f>I1920/60/60/24+DATE(1970,1,1)</f>
        <v>41863.789942129632</v>
      </c>
      <c r="Q1920" s="10">
        <f>J1920/60/60/24+DATE(1970,1,1)</f>
        <v>41828.789942129632</v>
      </c>
      <c r="R1920">
        <f>YEAR(Q1920)</f>
        <v>2014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t="s">
        <v>8322</v>
      </c>
      <c r="P1921" s="10">
        <f>I1921/60/60/24+DATE(1970,1,1)</f>
        <v>42143.875567129624</v>
      </c>
      <c r="Q1921" s="10">
        <f>J1921/60/60/24+DATE(1970,1,1)</f>
        <v>42113.875567129624</v>
      </c>
      <c r="R1921">
        <f>YEAR(Q1921)</f>
        <v>2015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t="s">
        <v>8322</v>
      </c>
      <c r="P1922" s="10">
        <f>I1922/60/60/24+DATE(1970,1,1)</f>
        <v>42298.958333333328</v>
      </c>
      <c r="Q1922" s="10">
        <f>J1922/60/60/24+DATE(1970,1,1)</f>
        <v>42270.875706018516</v>
      </c>
      <c r="R1922">
        <f>YEAR(Q1922)</f>
        <v>2015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8299</v>
      </c>
      <c r="O1923" t="s">
        <v>8303</v>
      </c>
      <c r="P1923" s="10">
        <f>I1923/60/60/24+DATE(1970,1,1)</f>
        <v>41104.221562500003</v>
      </c>
      <c r="Q1923" s="10">
        <f>J1923/60/60/24+DATE(1970,1,1)</f>
        <v>41074.221562500003</v>
      </c>
      <c r="R1923">
        <f>YEAR(Q1923)</f>
        <v>2012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8299</v>
      </c>
      <c r="O1924" t="s">
        <v>8303</v>
      </c>
      <c r="P1924" s="10">
        <f>I1924/60/60/24+DATE(1970,1,1)</f>
        <v>41620.255868055552</v>
      </c>
      <c r="Q1924" s="10">
        <f>J1924/60/60/24+DATE(1970,1,1)</f>
        <v>41590.255868055552</v>
      </c>
      <c r="R1924">
        <f>YEAR(Q1924)</f>
        <v>2013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8299</v>
      </c>
      <c r="O1925" t="s">
        <v>8303</v>
      </c>
      <c r="P1925" s="10">
        <f>I1925/60/60/24+DATE(1970,1,1)</f>
        <v>40813.207638888889</v>
      </c>
      <c r="Q1925" s="10">
        <f>J1925/60/60/24+DATE(1970,1,1)</f>
        <v>40772.848749999997</v>
      </c>
      <c r="R1925">
        <f>YEAR(Q1925)</f>
        <v>2011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8299</v>
      </c>
      <c r="O1926" t="s">
        <v>8303</v>
      </c>
      <c r="P1926" s="10">
        <f>I1926/60/60/24+DATE(1970,1,1)</f>
        <v>41654.814583333333</v>
      </c>
      <c r="Q1926" s="10">
        <f>J1926/60/60/24+DATE(1970,1,1)</f>
        <v>41626.761053240742</v>
      </c>
      <c r="R1926">
        <f>YEAR(Q1926)</f>
        <v>2013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8299</v>
      </c>
      <c r="O1927" t="s">
        <v>8303</v>
      </c>
      <c r="P1927" s="10">
        <f>I1927/60/60/24+DATE(1970,1,1)</f>
        <v>41558</v>
      </c>
      <c r="Q1927" s="10">
        <f>J1927/60/60/24+DATE(1970,1,1)</f>
        <v>41535.90148148148</v>
      </c>
      <c r="R1927">
        <f>YEAR(Q1927)</f>
        <v>2013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8299</v>
      </c>
      <c r="O1928" t="s">
        <v>8303</v>
      </c>
      <c r="P1928" s="10">
        <f>I1928/60/60/24+DATE(1970,1,1)</f>
        <v>40484.018055555556</v>
      </c>
      <c r="Q1928" s="10">
        <f>J1928/60/60/24+DATE(1970,1,1)</f>
        <v>40456.954351851848</v>
      </c>
      <c r="R1928">
        <f>YEAR(Q1928)</f>
        <v>2010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8299</v>
      </c>
      <c r="O1929" t="s">
        <v>8303</v>
      </c>
      <c r="P1929" s="10">
        <f>I1929/60/60/24+DATE(1970,1,1)</f>
        <v>40976.207638888889</v>
      </c>
      <c r="Q1929" s="10">
        <f>J1929/60/60/24+DATE(1970,1,1)</f>
        <v>40960.861562500002</v>
      </c>
      <c r="R1929">
        <f>YEAR(Q1929)</f>
        <v>2012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8299</v>
      </c>
      <c r="O1930" t="s">
        <v>8303</v>
      </c>
      <c r="P1930" s="10">
        <f>I1930/60/60/24+DATE(1970,1,1)</f>
        <v>41401.648078703707</v>
      </c>
      <c r="Q1930" s="10">
        <f>J1930/60/60/24+DATE(1970,1,1)</f>
        <v>41371.648078703707</v>
      </c>
      <c r="R1930">
        <f>YEAR(Q1930)</f>
        <v>2013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8299</v>
      </c>
      <c r="O1931" t="s">
        <v>8303</v>
      </c>
      <c r="P1931" s="10">
        <f>I1931/60/60/24+DATE(1970,1,1)</f>
        <v>40729.021597222221</v>
      </c>
      <c r="Q1931" s="10">
        <f>J1931/60/60/24+DATE(1970,1,1)</f>
        <v>40687.021597222221</v>
      </c>
      <c r="R1931">
        <f>YEAR(Q1931)</f>
        <v>2011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8299</v>
      </c>
      <c r="O1932" t="s">
        <v>8303</v>
      </c>
      <c r="P1932" s="10">
        <f>I1932/60/60/24+DATE(1970,1,1)</f>
        <v>41462.558819444443</v>
      </c>
      <c r="Q1932" s="10">
        <f>J1932/60/60/24+DATE(1970,1,1)</f>
        <v>41402.558819444443</v>
      </c>
      <c r="R1932">
        <f>YEAR(Q1932)</f>
        <v>2013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8299</v>
      </c>
      <c r="O1933" t="s">
        <v>8303</v>
      </c>
      <c r="P1933" s="10">
        <f>I1933/60/60/24+DATE(1970,1,1)</f>
        <v>41051.145833333336</v>
      </c>
      <c r="Q1933" s="10">
        <f>J1933/60/60/24+DATE(1970,1,1)</f>
        <v>41037.892465277779</v>
      </c>
      <c r="R1933">
        <f>YEAR(Q1933)</f>
        <v>2012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8299</v>
      </c>
      <c r="O1934" t="s">
        <v>8303</v>
      </c>
      <c r="P1934" s="10">
        <f>I1934/60/60/24+DATE(1970,1,1)</f>
        <v>40932.809872685182</v>
      </c>
      <c r="Q1934" s="10">
        <f>J1934/60/60/24+DATE(1970,1,1)</f>
        <v>40911.809872685182</v>
      </c>
      <c r="R1934">
        <f>YEAR(Q1934)</f>
        <v>2012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8299</v>
      </c>
      <c r="O1935" t="s">
        <v>8303</v>
      </c>
      <c r="P1935" s="10">
        <f>I1935/60/60/24+DATE(1970,1,1)</f>
        <v>41909.130868055552</v>
      </c>
      <c r="Q1935" s="10">
        <f>J1935/60/60/24+DATE(1970,1,1)</f>
        <v>41879.130868055552</v>
      </c>
      <c r="R1935">
        <f>YEAR(Q1935)</f>
        <v>2014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8299</v>
      </c>
      <c r="O1936" t="s">
        <v>8303</v>
      </c>
      <c r="P1936" s="10">
        <f>I1936/60/60/24+DATE(1970,1,1)</f>
        <v>40902.208333333336</v>
      </c>
      <c r="Q1936" s="10">
        <f>J1936/60/60/24+DATE(1970,1,1)</f>
        <v>40865.867141203707</v>
      </c>
      <c r="R1936">
        <f>YEAR(Q1936)</f>
        <v>2011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8299</v>
      </c>
      <c r="O1937" t="s">
        <v>8303</v>
      </c>
      <c r="P1937" s="10">
        <f>I1937/60/60/24+DATE(1970,1,1)</f>
        <v>41811.207638888889</v>
      </c>
      <c r="Q1937" s="10">
        <f>J1937/60/60/24+DATE(1970,1,1)</f>
        <v>41773.932534722226</v>
      </c>
      <c r="R1937">
        <f>YEAR(Q1937)</f>
        <v>2014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8299</v>
      </c>
      <c r="O1938" t="s">
        <v>8303</v>
      </c>
      <c r="P1938" s="10">
        <f>I1938/60/60/24+DATE(1970,1,1)</f>
        <v>40883.249305555553</v>
      </c>
      <c r="Q1938" s="10">
        <f>J1938/60/60/24+DATE(1970,1,1)</f>
        <v>40852.889699074076</v>
      </c>
      <c r="R1938">
        <f>YEAR(Q1938)</f>
        <v>2011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8299</v>
      </c>
      <c r="O1939" t="s">
        <v>8303</v>
      </c>
      <c r="P1939" s="10">
        <f>I1939/60/60/24+DATE(1970,1,1)</f>
        <v>41075.165972222225</v>
      </c>
      <c r="Q1939" s="10">
        <f>J1939/60/60/24+DATE(1970,1,1)</f>
        <v>41059.118993055556</v>
      </c>
      <c r="R1939">
        <f>YEAR(Q1939)</f>
        <v>2012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8299</v>
      </c>
      <c r="O1940" t="s">
        <v>8303</v>
      </c>
      <c r="P1940" s="10">
        <f>I1940/60/60/24+DATE(1970,1,1)</f>
        <v>41457.208333333336</v>
      </c>
      <c r="Q1940" s="10">
        <f>J1940/60/60/24+DATE(1970,1,1)</f>
        <v>41426.259618055556</v>
      </c>
      <c r="R1940">
        <f>YEAR(Q1940)</f>
        <v>2013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8299</v>
      </c>
      <c r="O1941" t="s">
        <v>8303</v>
      </c>
      <c r="P1941" s="10">
        <f>I1941/60/60/24+DATE(1970,1,1)</f>
        <v>41343.943379629629</v>
      </c>
      <c r="Q1941" s="10">
        <f>J1941/60/60/24+DATE(1970,1,1)</f>
        <v>41313.985046296293</v>
      </c>
      <c r="R1941">
        <f>YEAR(Q1941)</f>
        <v>2013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8299</v>
      </c>
      <c r="O1942" t="s">
        <v>8303</v>
      </c>
      <c r="P1942" s="10">
        <f>I1942/60/60/24+DATE(1970,1,1)</f>
        <v>40709.165972222225</v>
      </c>
      <c r="Q1942" s="10">
        <f>J1942/60/60/24+DATE(1970,1,1)</f>
        <v>40670.507326388892</v>
      </c>
      <c r="R1942">
        <f>YEAR(Q1942)</f>
        <v>2011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8323</v>
      </c>
      <c r="P1943" s="10">
        <f>I1943/60/60/24+DATE(1970,1,1)</f>
        <v>41774.290868055556</v>
      </c>
      <c r="Q1943" s="10">
        <f>J1943/60/60/24+DATE(1970,1,1)</f>
        <v>41744.290868055556</v>
      </c>
      <c r="R1943">
        <f>YEAR(Q1943)</f>
        <v>2014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8323</v>
      </c>
      <c r="P1944" s="10">
        <f>I1944/60/60/24+DATE(1970,1,1)</f>
        <v>40728.828009259261</v>
      </c>
      <c r="Q1944" s="10">
        <f>J1944/60/60/24+DATE(1970,1,1)</f>
        <v>40638.828009259261</v>
      </c>
      <c r="R1944">
        <f>YEAR(Q1944)</f>
        <v>2011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8323</v>
      </c>
      <c r="P1945" s="10">
        <f>I1945/60/60/24+DATE(1970,1,1)</f>
        <v>42593.269861111112</v>
      </c>
      <c r="Q1945" s="10">
        <f>J1945/60/60/24+DATE(1970,1,1)</f>
        <v>42548.269861111112</v>
      </c>
      <c r="R1945">
        <f>YEAR(Q1945)</f>
        <v>2016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8323</v>
      </c>
      <c r="P1946" s="10">
        <f>I1946/60/60/24+DATE(1970,1,1)</f>
        <v>41760.584374999999</v>
      </c>
      <c r="Q1946" s="10">
        <f>J1946/60/60/24+DATE(1970,1,1)</f>
        <v>41730.584374999999</v>
      </c>
      <c r="R1946">
        <f>YEAR(Q1946)</f>
        <v>2014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8323</v>
      </c>
      <c r="P1947" s="10">
        <f>I1947/60/60/24+DATE(1970,1,1)</f>
        <v>42197.251828703709</v>
      </c>
      <c r="Q1947" s="10">
        <f>J1947/60/60/24+DATE(1970,1,1)</f>
        <v>42157.251828703709</v>
      </c>
      <c r="R1947">
        <f>YEAR(Q1947)</f>
        <v>2015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8323</v>
      </c>
      <c r="P1948" s="10">
        <f>I1948/60/60/24+DATE(1970,1,1)</f>
        <v>41749.108344907407</v>
      </c>
      <c r="Q1948" s="10">
        <f>J1948/60/60/24+DATE(1970,1,1)</f>
        <v>41689.150011574071</v>
      </c>
      <c r="R1948">
        <f>YEAR(Q1948)</f>
        <v>2014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8323</v>
      </c>
      <c r="P1949" s="10">
        <f>I1949/60/60/24+DATE(1970,1,1)</f>
        <v>40140.249305555553</v>
      </c>
      <c r="Q1949" s="10">
        <f>J1949/60/60/24+DATE(1970,1,1)</f>
        <v>40102.918055555558</v>
      </c>
      <c r="R1949">
        <f>YEAR(Q1949)</f>
        <v>2009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8323</v>
      </c>
      <c r="P1950" s="10">
        <f>I1950/60/60/24+DATE(1970,1,1)</f>
        <v>42527.709722222222</v>
      </c>
      <c r="Q1950" s="10">
        <f>J1950/60/60/24+DATE(1970,1,1)</f>
        <v>42473.604270833333</v>
      </c>
      <c r="R1950">
        <f>YEAR(Q1950)</f>
        <v>2016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8323</v>
      </c>
      <c r="P1951" s="10">
        <f>I1951/60/60/24+DATE(1970,1,1)</f>
        <v>41830.423043981478</v>
      </c>
      <c r="Q1951" s="10">
        <f>J1951/60/60/24+DATE(1970,1,1)</f>
        <v>41800.423043981478</v>
      </c>
      <c r="R1951">
        <f>YEAR(Q1951)</f>
        <v>2014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8323</v>
      </c>
      <c r="P1952" s="10">
        <f>I1952/60/60/24+DATE(1970,1,1)</f>
        <v>40655.181400462963</v>
      </c>
      <c r="Q1952" s="10">
        <f>J1952/60/60/24+DATE(1970,1,1)</f>
        <v>40624.181400462963</v>
      </c>
      <c r="R1952">
        <f>YEAR(Q1952)</f>
        <v>2011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8323</v>
      </c>
      <c r="P1953" s="10">
        <f>I1953/60/60/24+DATE(1970,1,1)</f>
        <v>42681.462233796294</v>
      </c>
      <c r="Q1953" s="10">
        <f>J1953/60/60/24+DATE(1970,1,1)</f>
        <v>42651.420567129629</v>
      </c>
      <c r="R1953">
        <f>YEAR(Q1953)</f>
        <v>2016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8323</v>
      </c>
      <c r="P1954" s="10">
        <f>I1954/60/60/24+DATE(1970,1,1)</f>
        <v>41563.60665509259</v>
      </c>
      <c r="Q1954" s="10">
        <f>J1954/60/60/24+DATE(1970,1,1)</f>
        <v>41526.60665509259</v>
      </c>
      <c r="R1954">
        <f>YEAR(Q1954)</f>
        <v>2013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8323</v>
      </c>
      <c r="P1955" s="10">
        <f>I1955/60/60/24+DATE(1970,1,1)</f>
        <v>40970.125</v>
      </c>
      <c r="Q1955" s="10">
        <f>J1955/60/60/24+DATE(1970,1,1)</f>
        <v>40941.199826388889</v>
      </c>
      <c r="R1955">
        <f>YEAR(Q1955)</f>
        <v>2012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8323</v>
      </c>
      <c r="P1956" s="10">
        <f>I1956/60/60/24+DATE(1970,1,1)</f>
        <v>42441.208333333328</v>
      </c>
      <c r="Q1956" s="10">
        <f>J1956/60/60/24+DATE(1970,1,1)</f>
        <v>42394.580740740741</v>
      </c>
      <c r="R1956">
        <f>YEAR(Q1956)</f>
        <v>2016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8323</v>
      </c>
      <c r="P1957" s="10">
        <f>I1957/60/60/24+DATE(1970,1,1)</f>
        <v>41052.791666666664</v>
      </c>
      <c r="Q1957" s="10">
        <f>J1957/60/60/24+DATE(1970,1,1)</f>
        <v>41020.271770833337</v>
      </c>
      <c r="R1957">
        <f>YEAR(Q1957)</f>
        <v>2012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8323</v>
      </c>
      <c r="P1958" s="10">
        <f>I1958/60/60/24+DATE(1970,1,1)</f>
        <v>42112.882002314815</v>
      </c>
      <c r="Q1958" s="10">
        <f>J1958/60/60/24+DATE(1970,1,1)</f>
        <v>42067.923668981486</v>
      </c>
      <c r="R1958">
        <f>YEAR(Q1958)</f>
        <v>2015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8323</v>
      </c>
      <c r="P1959" s="10">
        <f>I1959/60/60/24+DATE(1970,1,1)</f>
        <v>41209.098530092589</v>
      </c>
      <c r="Q1959" s="10">
        <f>J1959/60/60/24+DATE(1970,1,1)</f>
        <v>41179.098530092589</v>
      </c>
      <c r="R1959">
        <f>YEAR(Q1959)</f>
        <v>2012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8323</v>
      </c>
      <c r="P1960" s="10">
        <f>I1960/60/60/24+DATE(1970,1,1)</f>
        <v>41356.94630787037</v>
      </c>
      <c r="Q1960" s="10">
        <f>J1960/60/60/24+DATE(1970,1,1)</f>
        <v>41326.987974537034</v>
      </c>
      <c r="R1960">
        <f>YEAR(Q1960)</f>
        <v>2013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8323</v>
      </c>
      <c r="P1961" s="10">
        <f>I1961/60/60/24+DATE(1970,1,1)</f>
        <v>41913</v>
      </c>
      <c r="Q1961" s="10">
        <f>J1961/60/60/24+DATE(1970,1,1)</f>
        <v>41871.845601851855</v>
      </c>
      <c r="R1961">
        <f>YEAR(Q1961)</f>
        <v>2014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8323</v>
      </c>
      <c r="P1962" s="10">
        <f>I1962/60/60/24+DATE(1970,1,1)</f>
        <v>41994.362743055557</v>
      </c>
      <c r="Q1962" s="10">
        <f>J1962/60/60/24+DATE(1970,1,1)</f>
        <v>41964.362743055557</v>
      </c>
      <c r="R1962">
        <f>YEAR(Q1962)</f>
        <v>2014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8323</v>
      </c>
      <c r="P1963" s="10">
        <f>I1963/60/60/24+DATE(1970,1,1)</f>
        <v>41188.165972222225</v>
      </c>
      <c r="Q1963" s="10">
        <f>J1963/60/60/24+DATE(1970,1,1)</f>
        <v>41148.194641203707</v>
      </c>
      <c r="R1963">
        <f>YEAR(Q1963)</f>
        <v>2012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8323</v>
      </c>
      <c r="P1964" s="10">
        <f>I1964/60/60/24+DATE(1970,1,1)</f>
        <v>41772.780509259261</v>
      </c>
      <c r="Q1964" s="10">
        <f>J1964/60/60/24+DATE(1970,1,1)</f>
        <v>41742.780509259261</v>
      </c>
      <c r="R1964">
        <f>YEAR(Q1964)</f>
        <v>2014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8323</v>
      </c>
      <c r="P1965" s="10">
        <f>I1965/60/60/24+DATE(1970,1,1)</f>
        <v>41898.429791666669</v>
      </c>
      <c r="Q1965" s="10">
        <f>J1965/60/60/24+DATE(1970,1,1)</f>
        <v>41863.429791666669</v>
      </c>
      <c r="R1965">
        <f>YEAR(Q1965)</f>
        <v>2014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8323</v>
      </c>
      <c r="P1966" s="10">
        <f>I1966/60/60/24+DATE(1970,1,1)</f>
        <v>42482.272824074069</v>
      </c>
      <c r="Q1966" s="10">
        <f>J1966/60/60/24+DATE(1970,1,1)</f>
        <v>42452.272824074069</v>
      </c>
      <c r="R1966">
        <f>YEAR(Q1966)</f>
        <v>2016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8323</v>
      </c>
      <c r="P1967" s="10">
        <f>I1967/60/60/24+DATE(1970,1,1)</f>
        <v>40920.041666666664</v>
      </c>
      <c r="Q1967" s="10">
        <f>J1967/60/60/24+DATE(1970,1,1)</f>
        <v>40898.089236111111</v>
      </c>
      <c r="R1967">
        <f>YEAR(Q1967)</f>
        <v>2011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8323</v>
      </c>
      <c r="P1968" s="10">
        <f>I1968/60/60/24+DATE(1970,1,1)</f>
        <v>41865.540486111109</v>
      </c>
      <c r="Q1968" s="10">
        <f>J1968/60/60/24+DATE(1970,1,1)</f>
        <v>41835.540486111109</v>
      </c>
      <c r="R1968">
        <f>YEAR(Q1968)</f>
        <v>2014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8323</v>
      </c>
      <c r="P1969" s="10">
        <f>I1969/60/60/24+DATE(1970,1,1)</f>
        <v>41760.663530092592</v>
      </c>
      <c r="Q1969" s="10">
        <f>J1969/60/60/24+DATE(1970,1,1)</f>
        <v>41730.663530092592</v>
      </c>
      <c r="R1969">
        <f>YEAR(Q1969)</f>
        <v>2014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8323</v>
      </c>
      <c r="P1970" s="10">
        <f>I1970/60/60/24+DATE(1970,1,1)</f>
        <v>42707.628645833334</v>
      </c>
      <c r="Q1970" s="10">
        <f>J1970/60/60/24+DATE(1970,1,1)</f>
        <v>42676.586979166663</v>
      </c>
      <c r="R1970">
        <f>YEAR(Q1970)</f>
        <v>2016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8323</v>
      </c>
      <c r="P1971" s="10">
        <f>I1971/60/60/24+DATE(1970,1,1)</f>
        <v>42587.792453703703</v>
      </c>
      <c r="Q1971" s="10">
        <f>J1971/60/60/24+DATE(1970,1,1)</f>
        <v>42557.792453703703</v>
      </c>
      <c r="R1971">
        <f>YEAR(Q1971)</f>
        <v>2016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8323</v>
      </c>
      <c r="P1972" s="10">
        <f>I1972/60/60/24+DATE(1970,1,1)</f>
        <v>41384.151631944449</v>
      </c>
      <c r="Q1972" s="10">
        <f>J1972/60/60/24+DATE(1970,1,1)</f>
        <v>41324.193298611113</v>
      </c>
      <c r="R1972">
        <f>YEAR(Q1972)</f>
        <v>2013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8323</v>
      </c>
      <c r="P1973" s="10">
        <f>I1973/60/60/24+DATE(1970,1,1)</f>
        <v>41593.166666666664</v>
      </c>
      <c r="Q1973" s="10">
        <f>J1973/60/60/24+DATE(1970,1,1)</f>
        <v>41561.500706018516</v>
      </c>
      <c r="R1973">
        <f>YEAR(Q1973)</f>
        <v>2013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8323</v>
      </c>
      <c r="P1974" s="10">
        <f>I1974/60/60/24+DATE(1970,1,1)</f>
        <v>41231.053749999999</v>
      </c>
      <c r="Q1974" s="10">
        <f>J1974/60/60/24+DATE(1970,1,1)</f>
        <v>41201.012083333335</v>
      </c>
      <c r="R1974">
        <f>YEAR(Q1974)</f>
        <v>2012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8323</v>
      </c>
      <c r="P1975" s="10">
        <f>I1975/60/60/24+DATE(1970,1,1)</f>
        <v>42588.291666666672</v>
      </c>
      <c r="Q1975" s="10">
        <f>J1975/60/60/24+DATE(1970,1,1)</f>
        <v>42549.722962962958</v>
      </c>
      <c r="R1975">
        <f>YEAR(Q1975)</f>
        <v>2016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8323</v>
      </c>
      <c r="P1976" s="10">
        <f>I1976/60/60/24+DATE(1970,1,1)</f>
        <v>41505.334131944444</v>
      </c>
      <c r="Q1976" s="10">
        <f>J1976/60/60/24+DATE(1970,1,1)</f>
        <v>41445.334131944444</v>
      </c>
      <c r="R1976">
        <f>YEAR(Q1976)</f>
        <v>2013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8323</v>
      </c>
      <c r="P1977" s="10">
        <f>I1977/60/60/24+DATE(1970,1,1)</f>
        <v>41343.755219907405</v>
      </c>
      <c r="Q1977" s="10">
        <f>J1977/60/60/24+DATE(1970,1,1)</f>
        <v>41313.755219907405</v>
      </c>
      <c r="R1977">
        <f>YEAR(Q1977)</f>
        <v>2013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8323</v>
      </c>
      <c r="P1978" s="10">
        <f>I1978/60/60/24+DATE(1970,1,1)</f>
        <v>41468.899594907409</v>
      </c>
      <c r="Q1978" s="10">
        <f>J1978/60/60/24+DATE(1970,1,1)</f>
        <v>41438.899594907409</v>
      </c>
      <c r="R1978">
        <f>YEAR(Q1978)</f>
        <v>2013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8323</v>
      </c>
      <c r="P1979" s="10">
        <f>I1979/60/60/24+DATE(1970,1,1)</f>
        <v>42357.332638888889</v>
      </c>
      <c r="Q1979" s="10">
        <f>J1979/60/60/24+DATE(1970,1,1)</f>
        <v>42311.216898148152</v>
      </c>
      <c r="R1979">
        <f>YEAR(Q1979)</f>
        <v>2015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8323</v>
      </c>
      <c r="P1980" s="10">
        <f>I1980/60/60/24+DATE(1970,1,1)</f>
        <v>41072.291666666664</v>
      </c>
      <c r="Q1980" s="10">
        <f>J1980/60/60/24+DATE(1970,1,1)</f>
        <v>41039.225601851853</v>
      </c>
      <c r="R1980">
        <f>YEAR(Q1980)</f>
        <v>2012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8323</v>
      </c>
      <c r="P1981" s="10">
        <f>I1981/60/60/24+DATE(1970,1,1)</f>
        <v>42327.207638888889</v>
      </c>
      <c r="Q1981" s="10">
        <f>J1981/60/60/24+DATE(1970,1,1)</f>
        <v>42290.460023148145</v>
      </c>
      <c r="R1981">
        <f>YEAR(Q1981)</f>
        <v>2015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8323</v>
      </c>
      <c r="P1982" s="10">
        <f>I1982/60/60/24+DATE(1970,1,1)</f>
        <v>42463.500717592593</v>
      </c>
      <c r="Q1982" s="10">
        <f>J1982/60/60/24+DATE(1970,1,1)</f>
        <v>42423.542384259257</v>
      </c>
      <c r="R1982">
        <f>YEAR(Q1982)</f>
        <v>2016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8312</v>
      </c>
      <c r="O1983" t="s">
        <v>8324</v>
      </c>
      <c r="P1983" s="10">
        <f>I1983/60/60/24+DATE(1970,1,1)</f>
        <v>41829.725289351853</v>
      </c>
      <c r="Q1983" s="10">
        <f>J1983/60/60/24+DATE(1970,1,1)</f>
        <v>41799.725289351853</v>
      </c>
      <c r="R1983">
        <f>YEAR(Q1983)</f>
        <v>2014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8312</v>
      </c>
      <c r="O1984" t="s">
        <v>8324</v>
      </c>
      <c r="P1984" s="10">
        <f>I1984/60/60/24+DATE(1970,1,1)</f>
        <v>42708.628321759257</v>
      </c>
      <c r="Q1984" s="10">
        <f>J1984/60/60/24+DATE(1970,1,1)</f>
        <v>42678.586655092593</v>
      </c>
      <c r="R1984">
        <f>YEAR(Q1984)</f>
        <v>2016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8312</v>
      </c>
      <c r="O1985" t="s">
        <v>8324</v>
      </c>
      <c r="P1985" s="10">
        <f>I1985/60/60/24+DATE(1970,1,1)</f>
        <v>42615.291666666672</v>
      </c>
      <c r="Q1985" s="10">
        <f>J1985/60/60/24+DATE(1970,1,1)</f>
        <v>42593.011782407411</v>
      </c>
      <c r="R1985">
        <f>YEAR(Q1985)</f>
        <v>2016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8312</v>
      </c>
      <c r="O1986" t="s">
        <v>8324</v>
      </c>
      <c r="P1986" s="10">
        <f>I1986/60/60/24+DATE(1970,1,1)</f>
        <v>41973.831956018519</v>
      </c>
      <c r="Q1986" s="10">
        <f>J1986/60/60/24+DATE(1970,1,1)</f>
        <v>41913.790289351848</v>
      </c>
      <c r="R1986">
        <f>YEAR(Q1986)</f>
        <v>2014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8312</v>
      </c>
      <c r="O1987" t="s">
        <v>8324</v>
      </c>
      <c r="P1987" s="10">
        <f>I1987/60/60/24+DATE(1970,1,1)</f>
        <v>42584.958333333328</v>
      </c>
      <c r="Q1987" s="10">
        <f>J1987/60/60/24+DATE(1970,1,1)</f>
        <v>42555.698738425926</v>
      </c>
      <c r="R1987">
        <f>YEAR(Q1987)</f>
        <v>2016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8312</v>
      </c>
      <c r="O1988" t="s">
        <v>8324</v>
      </c>
      <c r="P1988" s="10">
        <f>I1988/60/60/24+DATE(1970,1,1)</f>
        <v>42443.392164351855</v>
      </c>
      <c r="Q1988" s="10">
        <f>J1988/60/60/24+DATE(1970,1,1)</f>
        <v>42413.433831018512</v>
      </c>
      <c r="R1988">
        <f>YEAR(Q1988)</f>
        <v>2016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8312</v>
      </c>
      <c r="O1989" t="s">
        <v>8324</v>
      </c>
      <c r="P1989" s="10">
        <f>I1989/60/60/24+DATE(1970,1,1)</f>
        <v>42064.639768518522</v>
      </c>
      <c r="Q1989" s="10">
        <f>J1989/60/60/24+DATE(1970,1,1)</f>
        <v>42034.639768518522</v>
      </c>
      <c r="R1989">
        <f>YEAR(Q1989)</f>
        <v>2015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8312</v>
      </c>
      <c r="O1990" t="s">
        <v>8324</v>
      </c>
      <c r="P1990" s="10">
        <f>I1990/60/60/24+DATE(1970,1,1)</f>
        <v>42236.763217592597</v>
      </c>
      <c r="Q1990" s="10">
        <f>J1990/60/60/24+DATE(1970,1,1)</f>
        <v>42206.763217592597</v>
      </c>
      <c r="R1990">
        <f>YEAR(Q1990)</f>
        <v>2015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8312</v>
      </c>
      <c r="O1991" t="s">
        <v>8324</v>
      </c>
      <c r="P1991" s="10">
        <f>I1991/60/60/24+DATE(1970,1,1)</f>
        <v>42715.680648148147</v>
      </c>
      <c r="Q1991" s="10">
        <f>J1991/60/60/24+DATE(1970,1,1)</f>
        <v>42685.680648148147</v>
      </c>
      <c r="R1991">
        <f>YEAR(Q1991)</f>
        <v>2016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8312</v>
      </c>
      <c r="O1992" t="s">
        <v>8324</v>
      </c>
      <c r="P1992" s="10">
        <f>I1992/60/60/24+DATE(1970,1,1)</f>
        <v>42413.195972222224</v>
      </c>
      <c r="Q1992" s="10">
        <f>J1992/60/60/24+DATE(1970,1,1)</f>
        <v>42398.195972222224</v>
      </c>
      <c r="R1992">
        <f>YEAR(Q1992)</f>
        <v>2016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8312</v>
      </c>
      <c r="O1993" t="s">
        <v>8324</v>
      </c>
      <c r="P1993" s="10">
        <f>I1993/60/60/24+DATE(1970,1,1)</f>
        <v>42188.89335648148</v>
      </c>
      <c r="Q1993" s="10">
        <f>J1993/60/60/24+DATE(1970,1,1)</f>
        <v>42167.89335648148</v>
      </c>
      <c r="R1993">
        <f>YEAR(Q1993)</f>
        <v>2015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8312</v>
      </c>
      <c r="O1994" t="s">
        <v>8324</v>
      </c>
      <c r="P1994" s="10">
        <f>I1994/60/60/24+DATE(1970,1,1)</f>
        <v>42053.143414351856</v>
      </c>
      <c r="Q1994" s="10">
        <f>J1994/60/60/24+DATE(1970,1,1)</f>
        <v>42023.143414351856</v>
      </c>
      <c r="R1994">
        <f>YEAR(Q1994)</f>
        <v>2015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8312</v>
      </c>
      <c r="O1995" t="s">
        <v>8324</v>
      </c>
      <c r="P1995" s="10">
        <f>I1995/60/60/24+DATE(1970,1,1)</f>
        <v>42359.58839120371</v>
      </c>
      <c r="Q1995" s="10">
        <f>J1995/60/60/24+DATE(1970,1,1)</f>
        <v>42329.58839120371</v>
      </c>
      <c r="R1995">
        <f>YEAR(Q1995)</f>
        <v>2015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8312</v>
      </c>
      <c r="O1996" t="s">
        <v>8324</v>
      </c>
      <c r="P1996" s="10">
        <f>I1996/60/60/24+DATE(1970,1,1)</f>
        <v>42711.047939814816</v>
      </c>
      <c r="Q1996" s="10">
        <f>J1996/60/60/24+DATE(1970,1,1)</f>
        <v>42651.006273148145</v>
      </c>
      <c r="R1996">
        <f>YEAR(Q1996)</f>
        <v>2016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8312</v>
      </c>
      <c r="O1997" t="s">
        <v>8324</v>
      </c>
      <c r="P1997" s="10">
        <f>I1997/60/60/24+DATE(1970,1,1)</f>
        <v>42201.902037037042</v>
      </c>
      <c r="Q1997" s="10">
        <f>J1997/60/60/24+DATE(1970,1,1)</f>
        <v>42181.902037037042</v>
      </c>
      <c r="R1997">
        <f>YEAR(Q1997)</f>
        <v>2015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8312</v>
      </c>
      <c r="O1998" t="s">
        <v>8324</v>
      </c>
      <c r="P1998" s="10">
        <f>I1998/60/60/24+DATE(1970,1,1)</f>
        <v>41830.819571759261</v>
      </c>
      <c r="Q1998" s="10">
        <f>J1998/60/60/24+DATE(1970,1,1)</f>
        <v>41800.819571759261</v>
      </c>
      <c r="R1998">
        <f>YEAR(Q1998)</f>
        <v>2014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8312</v>
      </c>
      <c r="O1999" t="s">
        <v>8324</v>
      </c>
      <c r="P1999" s="10">
        <f>I1999/60/60/24+DATE(1970,1,1)</f>
        <v>41877.930694444447</v>
      </c>
      <c r="Q1999" s="10">
        <f>J1999/60/60/24+DATE(1970,1,1)</f>
        <v>41847.930694444447</v>
      </c>
      <c r="R1999">
        <f>YEAR(Q1999)</f>
        <v>2014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8312</v>
      </c>
      <c r="O2000" t="s">
        <v>8324</v>
      </c>
      <c r="P2000" s="10">
        <f>I2000/60/60/24+DATE(1970,1,1)</f>
        <v>41852.118495370371</v>
      </c>
      <c r="Q2000" s="10">
        <f>J2000/60/60/24+DATE(1970,1,1)</f>
        <v>41807.118495370371</v>
      </c>
      <c r="R2000">
        <f>YEAR(Q2000)</f>
        <v>2014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8312</v>
      </c>
      <c r="O2001" t="s">
        <v>8324</v>
      </c>
      <c r="P2001" s="10">
        <f>I2001/60/60/24+DATE(1970,1,1)</f>
        <v>41956.524398148147</v>
      </c>
      <c r="Q2001" s="10">
        <f>J2001/60/60/24+DATE(1970,1,1)</f>
        <v>41926.482731481483</v>
      </c>
      <c r="R2001">
        <f>YEAR(Q2001)</f>
        <v>2014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8312</v>
      </c>
      <c r="O2002" t="s">
        <v>8324</v>
      </c>
      <c r="P2002" s="10">
        <f>I2002/60/60/24+DATE(1970,1,1)</f>
        <v>42375.951539351852</v>
      </c>
      <c r="Q2002" s="10">
        <f>J2002/60/60/24+DATE(1970,1,1)</f>
        <v>42345.951539351852</v>
      </c>
      <c r="R2002">
        <f>YEAR(Q2002)</f>
        <v>2015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8323</v>
      </c>
      <c r="P2003" s="10">
        <f>I2003/60/60/24+DATE(1970,1,1)</f>
        <v>42167.833333333328</v>
      </c>
      <c r="Q2003" s="10">
        <f>J2003/60/60/24+DATE(1970,1,1)</f>
        <v>42136.209675925929</v>
      </c>
      <c r="R2003">
        <f>YEAR(Q2003)</f>
        <v>2015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8323</v>
      </c>
      <c r="P2004" s="10">
        <f>I2004/60/60/24+DATE(1970,1,1)</f>
        <v>42758.71230324074</v>
      </c>
      <c r="Q2004" s="10">
        <f>J2004/60/60/24+DATE(1970,1,1)</f>
        <v>42728.71230324074</v>
      </c>
      <c r="R2004">
        <f>YEAR(Q2004)</f>
        <v>2016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8323</v>
      </c>
      <c r="P2005" s="10">
        <f>I2005/60/60/24+DATE(1970,1,1)</f>
        <v>40361.958333333336</v>
      </c>
      <c r="Q2005" s="10">
        <f>J2005/60/60/24+DATE(1970,1,1)</f>
        <v>40347.125601851854</v>
      </c>
      <c r="R2005">
        <f>YEAR(Q2005)</f>
        <v>2010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8323</v>
      </c>
      <c r="P2006" s="10">
        <f>I2006/60/60/24+DATE(1970,1,1)</f>
        <v>41830.604895833334</v>
      </c>
      <c r="Q2006" s="10">
        <f>J2006/60/60/24+DATE(1970,1,1)</f>
        <v>41800.604895833334</v>
      </c>
      <c r="R2006">
        <f>YEAR(Q2006)</f>
        <v>2014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8323</v>
      </c>
      <c r="P2007" s="10">
        <f>I2007/60/60/24+DATE(1970,1,1)</f>
        <v>41563.165972222225</v>
      </c>
      <c r="Q2007" s="10">
        <f>J2007/60/60/24+DATE(1970,1,1)</f>
        <v>41535.812708333331</v>
      </c>
      <c r="R2007">
        <f>YEAR(Q2007)</f>
        <v>2013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8323</v>
      </c>
      <c r="P2008" s="10">
        <f>I2008/60/60/24+DATE(1970,1,1)</f>
        <v>41976.542187500003</v>
      </c>
      <c r="Q2008" s="10">
        <f>J2008/60/60/24+DATE(1970,1,1)</f>
        <v>41941.500520833331</v>
      </c>
      <c r="R2008">
        <f>YEAR(Q2008)</f>
        <v>2014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8323</v>
      </c>
      <c r="P2009" s="10">
        <f>I2009/60/60/24+DATE(1970,1,1)</f>
        <v>40414.166666666664</v>
      </c>
      <c r="Q2009" s="10">
        <f>J2009/60/60/24+DATE(1970,1,1)</f>
        <v>40347.837800925925</v>
      </c>
      <c r="R2009">
        <f>YEAR(Q2009)</f>
        <v>2010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8323</v>
      </c>
      <c r="P2010" s="10">
        <f>I2010/60/60/24+DATE(1970,1,1)</f>
        <v>40805.604421296295</v>
      </c>
      <c r="Q2010" s="10">
        <f>J2010/60/60/24+DATE(1970,1,1)</f>
        <v>40761.604421296295</v>
      </c>
      <c r="R2010">
        <f>YEAR(Q2010)</f>
        <v>2011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8323</v>
      </c>
      <c r="P2011" s="10">
        <f>I2011/60/60/24+DATE(1970,1,1)</f>
        <v>42697.365081018521</v>
      </c>
      <c r="Q2011" s="10">
        <f>J2011/60/60/24+DATE(1970,1,1)</f>
        <v>42661.323414351849</v>
      </c>
      <c r="R2011">
        <f>YEAR(Q2011)</f>
        <v>2016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8323</v>
      </c>
      <c r="P2012" s="10">
        <f>I2012/60/60/24+DATE(1970,1,1)</f>
        <v>42600.996423611112</v>
      </c>
      <c r="Q2012" s="10">
        <f>J2012/60/60/24+DATE(1970,1,1)</f>
        <v>42570.996423611112</v>
      </c>
      <c r="R2012">
        <f>YEAR(Q2012)</f>
        <v>2016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8323</v>
      </c>
      <c r="P2013" s="10">
        <f>I2013/60/60/24+DATE(1970,1,1)</f>
        <v>42380.958333333328</v>
      </c>
      <c r="Q2013" s="10">
        <f>J2013/60/60/24+DATE(1970,1,1)</f>
        <v>42347.358483796299</v>
      </c>
      <c r="R2013">
        <f>YEAR(Q2013)</f>
        <v>2015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8323</v>
      </c>
      <c r="P2014" s="10">
        <f>I2014/60/60/24+DATE(1970,1,1)</f>
        <v>42040.822233796294</v>
      </c>
      <c r="Q2014" s="10">
        <f>J2014/60/60/24+DATE(1970,1,1)</f>
        <v>42010.822233796294</v>
      </c>
      <c r="R2014">
        <f>YEAR(Q2014)</f>
        <v>2015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8323</v>
      </c>
      <c r="P2015" s="10">
        <f>I2015/60/60/24+DATE(1970,1,1)</f>
        <v>42559.960810185185</v>
      </c>
      <c r="Q2015" s="10">
        <f>J2015/60/60/24+DATE(1970,1,1)</f>
        <v>42499.960810185185</v>
      </c>
      <c r="R2015">
        <f>YEAR(Q2015)</f>
        <v>2016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8323</v>
      </c>
      <c r="P2016" s="10">
        <f>I2016/60/60/24+DATE(1970,1,1)</f>
        <v>41358.172905092593</v>
      </c>
      <c r="Q2016" s="10">
        <f>J2016/60/60/24+DATE(1970,1,1)</f>
        <v>41324.214571759258</v>
      </c>
      <c r="R2016">
        <f>YEAR(Q2016)</f>
        <v>2013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8323</v>
      </c>
      <c r="P2017" s="10">
        <f>I2017/60/60/24+DATE(1970,1,1)</f>
        <v>40795.876886574071</v>
      </c>
      <c r="Q2017" s="10">
        <f>J2017/60/60/24+DATE(1970,1,1)</f>
        <v>40765.876886574071</v>
      </c>
      <c r="R2017">
        <f>YEAR(Q2017)</f>
        <v>2011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8323</v>
      </c>
      <c r="P2018" s="10">
        <f>I2018/60/60/24+DATE(1970,1,1)</f>
        <v>41342.88077546296</v>
      </c>
      <c r="Q2018" s="10">
        <f>J2018/60/60/24+DATE(1970,1,1)</f>
        <v>41312.88077546296</v>
      </c>
      <c r="R2018">
        <f>YEAR(Q2018)</f>
        <v>2013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8323</v>
      </c>
      <c r="P2019" s="10">
        <f>I2019/60/60/24+DATE(1970,1,1)</f>
        <v>40992.166666666664</v>
      </c>
      <c r="Q2019" s="10">
        <f>J2019/60/60/24+DATE(1970,1,1)</f>
        <v>40961.057349537034</v>
      </c>
      <c r="R2019">
        <f>YEAR(Q2019)</f>
        <v>2012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8323</v>
      </c>
      <c r="P2020" s="10">
        <f>I2020/60/60/24+DATE(1970,1,1)</f>
        <v>42229.365844907406</v>
      </c>
      <c r="Q2020" s="10">
        <f>J2020/60/60/24+DATE(1970,1,1)</f>
        <v>42199.365844907406</v>
      </c>
      <c r="R2020">
        <f>YEAR(Q2020)</f>
        <v>2015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8323</v>
      </c>
      <c r="P2021" s="10">
        <f>I2021/60/60/24+DATE(1970,1,1)</f>
        <v>42635.70857638889</v>
      </c>
      <c r="Q2021" s="10">
        <f>J2021/60/60/24+DATE(1970,1,1)</f>
        <v>42605.70857638889</v>
      </c>
      <c r="R2021">
        <f>YEAR(Q2021)</f>
        <v>2016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8323</v>
      </c>
      <c r="P2022" s="10">
        <f>I2022/60/60/24+DATE(1970,1,1)</f>
        <v>41773.961111111108</v>
      </c>
      <c r="Q2022" s="10">
        <f>J2022/60/60/24+DATE(1970,1,1)</f>
        <v>41737.097499999996</v>
      </c>
      <c r="R2022">
        <f>YEAR(Q2022)</f>
        <v>2014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8323</v>
      </c>
      <c r="P2023" s="10">
        <f>I2023/60/60/24+DATE(1970,1,1)</f>
        <v>41906.070567129631</v>
      </c>
      <c r="Q2023" s="10">
        <f>J2023/60/60/24+DATE(1970,1,1)</f>
        <v>41861.070567129631</v>
      </c>
      <c r="R2023">
        <f>YEAR(Q2023)</f>
        <v>2014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8323</v>
      </c>
      <c r="P2024" s="10">
        <f>I2024/60/60/24+DATE(1970,1,1)</f>
        <v>42532.569120370375</v>
      </c>
      <c r="Q2024" s="10">
        <f>J2024/60/60/24+DATE(1970,1,1)</f>
        <v>42502.569120370375</v>
      </c>
      <c r="R2024">
        <f>YEAR(Q2024)</f>
        <v>2016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8323</v>
      </c>
      <c r="P2025" s="10">
        <f>I2025/60/60/24+DATE(1970,1,1)</f>
        <v>42166.420752314814</v>
      </c>
      <c r="Q2025" s="10">
        <f>J2025/60/60/24+DATE(1970,1,1)</f>
        <v>42136.420752314814</v>
      </c>
      <c r="R2025">
        <f>YEAR(Q2025)</f>
        <v>2015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8323</v>
      </c>
      <c r="P2026" s="10">
        <f>I2026/60/60/24+DATE(1970,1,1)</f>
        <v>41134.125</v>
      </c>
      <c r="Q2026" s="10">
        <f>J2026/60/60/24+DATE(1970,1,1)</f>
        <v>41099.966944444444</v>
      </c>
      <c r="R2026">
        <f>YEAR(Q2026)</f>
        <v>2012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8323</v>
      </c>
      <c r="P2027" s="10">
        <f>I2027/60/60/24+DATE(1970,1,1)</f>
        <v>42166.184560185182</v>
      </c>
      <c r="Q2027" s="10">
        <f>J2027/60/60/24+DATE(1970,1,1)</f>
        <v>42136.184560185182</v>
      </c>
      <c r="R2027">
        <f>YEAR(Q2027)</f>
        <v>2015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8323</v>
      </c>
      <c r="P2028" s="10">
        <f>I2028/60/60/24+DATE(1970,1,1)</f>
        <v>41750.165972222225</v>
      </c>
      <c r="Q2028" s="10">
        <f>J2028/60/60/24+DATE(1970,1,1)</f>
        <v>41704.735937500001</v>
      </c>
      <c r="R2028">
        <f>YEAR(Q2028)</f>
        <v>2014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8323</v>
      </c>
      <c r="P2029" s="10">
        <f>I2029/60/60/24+DATE(1970,1,1)</f>
        <v>42093.772210648152</v>
      </c>
      <c r="Q2029" s="10">
        <f>J2029/60/60/24+DATE(1970,1,1)</f>
        <v>42048.813877314817</v>
      </c>
      <c r="R2029">
        <f>YEAR(Q2029)</f>
        <v>2015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8323</v>
      </c>
      <c r="P2030" s="10">
        <f>I2030/60/60/24+DATE(1970,1,1)</f>
        <v>40252.913194444445</v>
      </c>
      <c r="Q2030" s="10">
        <f>J2030/60/60/24+DATE(1970,1,1)</f>
        <v>40215.919050925928</v>
      </c>
      <c r="R2030">
        <f>YEAR(Q2030)</f>
        <v>2010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8323</v>
      </c>
      <c r="P2031" s="10">
        <f>I2031/60/60/24+DATE(1970,1,1)</f>
        <v>41878.021770833337</v>
      </c>
      <c r="Q2031" s="10">
        <f>J2031/60/60/24+DATE(1970,1,1)</f>
        <v>41848.021770833337</v>
      </c>
      <c r="R2031">
        <f>YEAR(Q2031)</f>
        <v>2014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8323</v>
      </c>
      <c r="P2032" s="10">
        <f>I2032/60/60/24+DATE(1970,1,1)</f>
        <v>41242.996481481481</v>
      </c>
      <c r="Q2032" s="10">
        <f>J2032/60/60/24+DATE(1970,1,1)</f>
        <v>41212.996481481481</v>
      </c>
      <c r="R2032">
        <f>YEAR(Q2032)</f>
        <v>2012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8323</v>
      </c>
      <c r="P2033" s="10">
        <f>I2033/60/60/24+DATE(1970,1,1)</f>
        <v>42013.041666666672</v>
      </c>
      <c r="Q2033" s="10">
        <f>J2033/60/60/24+DATE(1970,1,1)</f>
        <v>41975.329317129625</v>
      </c>
      <c r="R2033">
        <f>YEAR(Q2033)</f>
        <v>2014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8323</v>
      </c>
      <c r="P2034" s="10">
        <f>I2034/60/60/24+DATE(1970,1,1)</f>
        <v>42719.208333333328</v>
      </c>
      <c r="Q2034" s="10">
        <f>J2034/60/60/24+DATE(1970,1,1)</f>
        <v>42689.565671296295</v>
      </c>
      <c r="R2034">
        <f>YEAR(Q2034)</f>
        <v>2016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8323</v>
      </c>
      <c r="P2035" s="10">
        <f>I2035/60/60/24+DATE(1970,1,1)</f>
        <v>41755.082384259258</v>
      </c>
      <c r="Q2035" s="10">
        <f>J2035/60/60/24+DATE(1970,1,1)</f>
        <v>41725.082384259258</v>
      </c>
      <c r="R2035">
        <f>YEAR(Q2035)</f>
        <v>2014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8323</v>
      </c>
      <c r="P2036" s="10">
        <f>I2036/60/60/24+DATE(1970,1,1)</f>
        <v>42131.290277777778</v>
      </c>
      <c r="Q2036" s="10">
        <f>J2036/60/60/24+DATE(1970,1,1)</f>
        <v>42076.130011574074</v>
      </c>
      <c r="R2036">
        <f>YEAR(Q2036)</f>
        <v>2015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8323</v>
      </c>
      <c r="P2037" s="10">
        <f>I2037/60/60/24+DATE(1970,1,1)</f>
        <v>42357.041666666672</v>
      </c>
      <c r="Q2037" s="10">
        <f>J2037/60/60/24+DATE(1970,1,1)</f>
        <v>42311.625081018516</v>
      </c>
      <c r="R2037">
        <f>YEAR(Q2037)</f>
        <v>2015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8323</v>
      </c>
      <c r="P2038" s="10">
        <f>I2038/60/60/24+DATE(1970,1,1)</f>
        <v>41768.864803240744</v>
      </c>
      <c r="Q2038" s="10">
        <f>J2038/60/60/24+DATE(1970,1,1)</f>
        <v>41738.864803240744</v>
      </c>
      <c r="R2038">
        <f>YEAR(Q2038)</f>
        <v>2014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8323</v>
      </c>
      <c r="P2039" s="10">
        <f>I2039/60/60/24+DATE(1970,1,1)</f>
        <v>41638.251770833333</v>
      </c>
      <c r="Q2039" s="10">
        <f>J2039/60/60/24+DATE(1970,1,1)</f>
        <v>41578.210104166668</v>
      </c>
      <c r="R2039">
        <f>YEAR(Q2039)</f>
        <v>2013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8323</v>
      </c>
      <c r="P2040" s="10">
        <f>I2040/60/60/24+DATE(1970,1,1)</f>
        <v>41456.75</v>
      </c>
      <c r="Q2040" s="10">
        <f>J2040/60/60/24+DATE(1970,1,1)</f>
        <v>41424.27107638889</v>
      </c>
      <c r="R2040">
        <f>YEAR(Q2040)</f>
        <v>2013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8323</v>
      </c>
      <c r="P2041" s="10">
        <f>I2041/60/60/24+DATE(1970,1,1)</f>
        <v>42705.207638888889</v>
      </c>
      <c r="Q2041" s="10">
        <f>J2041/60/60/24+DATE(1970,1,1)</f>
        <v>42675.438946759255</v>
      </c>
      <c r="R2041">
        <f>YEAR(Q2041)</f>
        <v>2016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8323</v>
      </c>
      <c r="P2042" s="10">
        <f>I2042/60/60/24+DATE(1970,1,1)</f>
        <v>41593.968784722223</v>
      </c>
      <c r="Q2042" s="10">
        <f>J2042/60/60/24+DATE(1970,1,1)</f>
        <v>41578.927118055559</v>
      </c>
      <c r="R2042">
        <f>YEAR(Q2042)</f>
        <v>2013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8323</v>
      </c>
      <c r="P2043" s="10">
        <f>I2043/60/60/24+DATE(1970,1,1)</f>
        <v>42684.567442129628</v>
      </c>
      <c r="Q2043" s="10">
        <f>J2043/60/60/24+DATE(1970,1,1)</f>
        <v>42654.525775462964</v>
      </c>
      <c r="R2043">
        <f>YEAR(Q2043)</f>
        <v>2016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8323</v>
      </c>
      <c r="P2044" s="10">
        <f>I2044/60/60/24+DATE(1970,1,1)</f>
        <v>42391.708032407405</v>
      </c>
      <c r="Q2044" s="10">
        <f>J2044/60/60/24+DATE(1970,1,1)</f>
        <v>42331.708032407405</v>
      </c>
      <c r="R2044">
        <f>YEAR(Q2044)</f>
        <v>2015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8323</v>
      </c>
      <c r="P2045" s="10">
        <f>I2045/60/60/24+DATE(1970,1,1)</f>
        <v>42715.207638888889</v>
      </c>
      <c r="Q2045" s="10">
        <f>J2045/60/60/24+DATE(1970,1,1)</f>
        <v>42661.176817129628</v>
      </c>
      <c r="R2045">
        <f>YEAR(Q2045)</f>
        <v>2016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8323</v>
      </c>
      <c r="P2046" s="10">
        <f>I2046/60/60/24+DATE(1970,1,1)</f>
        <v>42168.684189814812</v>
      </c>
      <c r="Q2046" s="10">
        <f>J2046/60/60/24+DATE(1970,1,1)</f>
        <v>42138.684189814812</v>
      </c>
      <c r="R2046">
        <f>YEAR(Q2046)</f>
        <v>2015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8323</v>
      </c>
      <c r="P2047" s="10">
        <f>I2047/60/60/24+DATE(1970,1,1)</f>
        <v>41099.088506944441</v>
      </c>
      <c r="Q2047" s="10">
        <f>J2047/60/60/24+DATE(1970,1,1)</f>
        <v>41069.088506944441</v>
      </c>
      <c r="R2047">
        <f>YEAR(Q2047)</f>
        <v>2012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8323</v>
      </c>
      <c r="P2048" s="10">
        <f>I2048/60/60/24+DATE(1970,1,1)</f>
        <v>41417.171805555554</v>
      </c>
      <c r="Q2048" s="10">
        <f>J2048/60/60/24+DATE(1970,1,1)</f>
        <v>41387.171805555554</v>
      </c>
      <c r="R2048">
        <f>YEAR(Q2048)</f>
        <v>2013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8323</v>
      </c>
      <c r="P2049" s="10">
        <f>I2049/60/60/24+DATE(1970,1,1)</f>
        <v>42111</v>
      </c>
      <c r="Q2049" s="10">
        <f>J2049/60/60/24+DATE(1970,1,1)</f>
        <v>42081.903587962966</v>
      </c>
      <c r="R2049">
        <f>YEAR(Q2049)</f>
        <v>2015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8323</v>
      </c>
      <c r="P2050" s="10">
        <f>I2050/60/60/24+DATE(1970,1,1)</f>
        <v>41417.651516203703</v>
      </c>
      <c r="Q2050" s="10">
        <f>J2050/60/60/24+DATE(1970,1,1)</f>
        <v>41387.651516203703</v>
      </c>
      <c r="R2050">
        <f>YEAR(Q2050)</f>
        <v>2013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8323</v>
      </c>
      <c r="P2051" s="10">
        <f>I2051/60/60/24+DATE(1970,1,1)</f>
        <v>41610.957638888889</v>
      </c>
      <c r="Q2051" s="10">
        <f>J2051/60/60/24+DATE(1970,1,1)</f>
        <v>41575.527349537035</v>
      </c>
      <c r="R2051">
        <f>YEAR(Q2051)</f>
        <v>2013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8323</v>
      </c>
      <c r="P2052" s="10">
        <f>I2052/60/60/24+DATE(1970,1,1)</f>
        <v>42155.071504629625</v>
      </c>
      <c r="Q2052" s="10">
        <f>J2052/60/60/24+DATE(1970,1,1)</f>
        <v>42115.071504629625</v>
      </c>
      <c r="R2052">
        <f>YEAR(Q2052)</f>
        <v>2015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8323</v>
      </c>
      <c r="P2053" s="10">
        <f>I2053/60/60/24+DATE(1970,1,1)</f>
        <v>41634.022418981483</v>
      </c>
      <c r="Q2053" s="10">
        <f>J2053/60/60/24+DATE(1970,1,1)</f>
        <v>41604.022418981483</v>
      </c>
      <c r="R2053">
        <f>YEAR(Q2053)</f>
        <v>2013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8323</v>
      </c>
      <c r="P2054" s="10">
        <f>I2054/60/60/24+DATE(1970,1,1)</f>
        <v>42420.08394675926</v>
      </c>
      <c r="Q2054" s="10">
        <f>J2054/60/60/24+DATE(1970,1,1)</f>
        <v>42375.08394675926</v>
      </c>
      <c r="R2054">
        <f>YEAR(Q2054)</f>
        <v>2016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8323</v>
      </c>
      <c r="P2055" s="10">
        <f>I2055/60/60/24+DATE(1970,1,1)</f>
        <v>42333.659155092595</v>
      </c>
      <c r="Q2055" s="10">
        <f>J2055/60/60/24+DATE(1970,1,1)</f>
        <v>42303.617488425924</v>
      </c>
      <c r="R2055">
        <f>YEAR(Q2055)</f>
        <v>2015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8323</v>
      </c>
      <c r="P2056" s="10">
        <f>I2056/60/60/24+DATE(1970,1,1)</f>
        <v>41761.520949074074</v>
      </c>
      <c r="Q2056" s="10">
        <f>J2056/60/60/24+DATE(1970,1,1)</f>
        <v>41731.520949074074</v>
      </c>
      <c r="R2056">
        <f>YEAR(Q2056)</f>
        <v>2014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8323</v>
      </c>
      <c r="P2057" s="10">
        <f>I2057/60/60/24+DATE(1970,1,1)</f>
        <v>41976.166666666672</v>
      </c>
      <c r="Q2057" s="10">
        <f>J2057/60/60/24+DATE(1970,1,1)</f>
        <v>41946.674108796295</v>
      </c>
      <c r="R2057">
        <f>YEAR(Q2057)</f>
        <v>2014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8323</v>
      </c>
      <c r="P2058" s="10">
        <f>I2058/60/60/24+DATE(1970,1,1)</f>
        <v>41381.76090277778</v>
      </c>
      <c r="Q2058" s="10">
        <f>J2058/60/60/24+DATE(1970,1,1)</f>
        <v>41351.76090277778</v>
      </c>
      <c r="R2058">
        <f>YEAR(Q2058)</f>
        <v>2013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8323</v>
      </c>
      <c r="P2059" s="10">
        <f>I2059/60/60/24+DATE(1970,1,1)</f>
        <v>42426.494583333333</v>
      </c>
      <c r="Q2059" s="10">
        <f>J2059/60/60/24+DATE(1970,1,1)</f>
        <v>42396.494583333333</v>
      </c>
      <c r="R2059">
        <f>YEAR(Q2059)</f>
        <v>2016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8323</v>
      </c>
      <c r="P2060" s="10">
        <f>I2060/60/60/24+DATE(1970,1,1)</f>
        <v>42065.833333333328</v>
      </c>
      <c r="Q2060" s="10">
        <f>J2060/60/60/24+DATE(1970,1,1)</f>
        <v>42026.370717592596</v>
      </c>
      <c r="R2060">
        <f>YEAR(Q2060)</f>
        <v>2015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8323</v>
      </c>
      <c r="P2061" s="10">
        <f>I2061/60/60/24+DATE(1970,1,1)</f>
        <v>42400.915972222225</v>
      </c>
      <c r="Q2061" s="10">
        <f>J2061/60/60/24+DATE(1970,1,1)</f>
        <v>42361.602476851855</v>
      </c>
      <c r="R2061">
        <f>YEAR(Q2061)</f>
        <v>2015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8323</v>
      </c>
      <c r="P2062" s="10">
        <f>I2062/60/60/24+DATE(1970,1,1)</f>
        <v>41843.642939814818</v>
      </c>
      <c r="Q2062" s="10">
        <f>J2062/60/60/24+DATE(1970,1,1)</f>
        <v>41783.642939814818</v>
      </c>
      <c r="R2062">
        <f>YEAR(Q2062)</f>
        <v>2014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8323</v>
      </c>
      <c r="P2063" s="10">
        <f>I2063/60/60/24+DATE(1970,1,1)</f>
        <v>42735.764513888891</v>
      </c>
      <c r="Q2063" s="10">
        <f>J2063/60/60/24+DATE(1970,1,1)</f>
        <v>42705.764513888891</v>
      </c>
      <c r="R2063">
        <f>YEAR(Q2063)</f>
        <v>2016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8323</v>
      </c>
      <c r="P2064" s="10">
        <f>I2064/60/60/24+DATE(1970,1,1)</f>
        <v>42453.341412037036</v>
      </c>
      <c r="Q2064" s="10">
        <f>J2064/60/60/24+DATE(1970,1,1)</f>
        <v>42423.3830787037</v>
      </c>
      <c r="R2064">
        <f>YEAR(Q2064)</f>
        <v>2016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8323</v>
      </c>
      <c r="P2065" s="10">
        <f>I2065/60/60/24+DATE(1970,1,1)</f>
        <v>42505.73265046296</v>
      </c>
      <c r="Q2065" s="10">
        <f>J2065/60/60/24+DATE(1970,1,1)</f>
        <v>42472.73265046296</v>
      </c>
      <c r="R2065">
        <f>YEAR(Q2065)</f>
        <v>2016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8323</v>
      </c>
      <c r="P2066" s="10">
        <f>I2066/60/60/24+DATE(1970,1,1)</f>
        <v>41425.5</v>
      </c>
      <c r="Q2066" s="10">
        <f>J2066/60/60/24+DATE(1970,1,1)</f>
        <v>41389.364849537036</v>
      </c>
      <c r="R2066">
        <f>YEAR(Q2066)</f>
        <v>2013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8323</v>
      </c>
      <c r="P2067" s="10">
        <f>I2067/60/60/24+DATE(1970,1,1)</f>
        <v>41633.333668981482</v>
      </c>
      <c r="Q2067" s="10">
        <f>J2067/60/60/24+DATE(1970,1,1)</f>
        <v>41603.333668981482</v>
      </c>
      <c r="R2067">
        <f>YEAR(Q2067)</f>
        <v>2013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8323</v>
      </c>
      <c r="P2068" s="10">
        <f>I2068/60/60/24+DATE(1970,1,1)</f>
        <v>41874.771793981483</v>
      </c>
      <c r="Q2068" s="10">
        <f>J2068/60/60/24+DATE(1970,1,1)</f>
        <v>41844.771793981483</v>
      </c>
      <c r="R2068">
        <f>YEAR(Q2068)</f>
        <v>2014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8323</v>
      </c>
      <c r="P2069" s="10">
        <f>I2069/60/60/24+DATE(1970,1,1)</f>
        <v>42148.853888888887</v>
      </c>
      <c r="Q2069" s="10">
        <f>J2069/60/60/24+DATE(1970,1,1)</f>
        <v>42115.853888888887</v>
      </c>
      <c r="R2069">
        <f>YEAR(Q2069)</f>
        <v>2015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8323</v>
      </c>
      <c r="P2070" s="10">
        <f>I2070/60/60/24+DATE(1970,1,1)</f>
        <v>42663.841608796298</v>
      </c>
      <c r="Q2070" s="10">
        <f>J2070/60/60/24+DATE(1970,1,1)</f>
        <v>42633.841608796298</v>
      </c>
      <c r="R2070">
        <f>YEAR(Q2070)</f>
        <v>2016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8323</v>
      </c>
      <c r="P2071" s="10">
        <f>I2071/60/60/24+DATE(1970,1,1)</f>
        <v>42371.972118055557</v>
      </c>
      <c r="Q2071" s="10">
        <f>J2071/60/60/24+DATE(1970,1,1)</f>
        <v>42340.972118055557</v>
      </c>
      <c r="R2071">
        <f>YEAR(Q2071)</f>
        <v>2015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8323</v>
      </c>
      <c r="P2072" s="10">
        <f>I2072/60/60/24+DATE(1970,1,1)</f>
        <v>42549.6565162037</v>
      </c>
      <c r="Q2072" s="10">
        <f>J2072/60/60/24+DATE(1970,1,1)</f>
        <v>42519.6565162037</v>
      </c>
      <c r="R2072">
        <f>YEAR(Q2072)</f>
        <v>2016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8323</v>
      </c>
      <c r="P2073" s="10">
        <f>I2073/60/60/24+DATE(1970,1,1)</f>
        <v>42645.278749999998</v>
      </c>
      <c r="Q2073" s="10">
        <f>J2073/60/60/24+DATE(1970,1,1)</f>
        <v>42600.278749999998</v>
      </c>
      <c r="R2073">
        <f>YEAR(Q2073)</f>
        <v>2016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8323</v>
      </c>
      <c r="P2074" s="10">
        <f>I2074/60/60/24+DATE(1970,1,1)</f>
        <v>42497.581388888888</v>
      </c>
      <c r="Q2074" s="10">
        <f>J2074/60/60/24+DATE(1970,1,1)</f>
        <v>42467.581388888888</v>
      </c>
      <c r="R2074">
        <f>YEAR(Q2074)</f>
        <v>2016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8323</v>
      </c>
      <c r="P2075" s="10">
        <f>I2075/60/60/24+DATE(1970,1,1)</f>
        <v>42132.668032407411</v>
      </c>
      <c r="Q2075" s="10">
        <f>J2075/60/60/24+DATE(1970,1,1)</f>
        <v>42087.668032407411</v>
      </c>
      <c r="R2075">
        <f>YEAR(Q2075)</f>
        <v>2015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8323</v>
      </c>
      <c r="P2076" s="10">
        <f>I2076/60/60/24+DATE(1970,1,1)</f>
        <v>42496.826180555552</v>
      </c>
      <c r="Q2076" s="10">
        <f>J2076/60/60/24+DATE(1970,1,1)</f>
        <v>42466.826180555552</v>
      </c>
      <c r="R2076">
        <f>YEAR(Q2076)</f>
        <v>2016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8323</v>
      </c>
      <c r="P2077" s="10">
        <f>I2077/60/60/24+DATE(1970,1,1)</f>
        <v>41480.681574074071</v>
      </c>
      <c r="Q2077" s="10">
        <f>J2077/60/60/24+DATE(1970,1,1)</f>
        <v>41450.681574074071</v>
      </c>
      <c r="R2077">
        <f>YEAR(Q2077)</f>
        <v>2013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8323</v>
      </c>
      <c r="P2078" s="10">
        <f>I2078/60/60/24+DATE(1970,1,1)</f>
        <v>41843.880659722221</v>
      </c>
      <c r="Q2078" s="10">
        <f>J2078/60/60/24+DATE(1970,1,1)</f>
        <v>41803.880659722221</v>
      </c>
      <c r="R2078">
        <f>YEAR(Q2078)</f>
        <v>2014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8323</v>
      </c>
      <c r="P2079" s="10">
        <f>I2079/60/60/24+DATE(1970,1,1)</f>
        <v>42160.875</v>
      </c>
      <c r="Q2079" s="10">
        <f>J2079/60/60/24+DATE(1970,1,1)</f>
        <v>42103.042546296296</v>
      </c>
      <c r="R2079">
        <f>YEAR(Q2079)</f>
        <v>2015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8323</v>
      </c>
      <c r="P2080" s="10">
        <f>I2080/60/60/24+DATE(1970,1,1)</f>
        <v>42722.771493055552</v>
      </c>
      <c r="Q2080" s="10">
        <f>J2080/60/60/24+DATE(1970,1,1)</f>
        <v>42692.771493055552</v>
      </c>
      <c r="R2080">
        <f>YEAR(Q2080)</f>
        <v>2016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8323</v>
      </c>
      <c r="P2081" s="10">
        <f>I2081/60/60/24+DATE(1970,1,1)</f>
        <v>42180.791666666672</v>
      </c>
      <c r="Q2081" s="10">
        <f>J2081/60/60/24+DATE(1970,1,1)</f>
        <v>42150.71056712963</v>
      </c>
      <c r="R2081">
        <f>YEAR(Q2081)</f>
        <v>2015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8323</v>
      </c>
      <c r="P2082" s="10">
        <f>I2082/60/60/24+DATE(1970,1,1)</f>
        <v>42319.998842592591</v>
      </c>
      <c r="Q2082" s="10">
        <f>J2082/60/60/24+DATE(1970,1,1)</f>
        <v>42289.957175925927</v>
      </c>
      <c r="R2082">
        <f>YEAR(Q2082)</f>
        <v>2015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8299</v>
      </c>
      <c r="O2083" t="s">
        <v>8303</v>
      </c>
      <c r="P2083" s="10">
        <f>I2083/60/60/24+DATE(1970,1,1)</f>
        <v>41045.207638888889</v>
      </c>
      <c r="Q2083" s="10">
        <f>J2083/60/60/24+DATE(1970,1,1)</f>
        <v>41004.156886574077</v>
      </c>
      <c r="R2083">
        <f>YEAR(Q2083)</f>
        <v>2012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8299</v>
      </c>
      <c r="O2084" t="s">
        <v>8303</v>
      </c>
      <c r="P2084" s="10">
        <f>I2084/60/60/24+DATE(1970,1,1)</f>
        <v>40871.161990740737</v>
      </c>
      <c r="Q2084" s="10">
        <f>J2084/60/60/24+DATE(1970,1,1)</f>
        <v>40811.120324074072</v>
      </c>
      <c r="R2084">
        <f>YEAR(Q2084)</f>
        <v>2011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8299</v>
      </c>
      <c r="O2085" t="s">
        <v>8303</v>
      </c>
      <c r="P2085" s="10">
        <f>I2085/60/60/24+DATE(1970,1,1)</f>
        <v>41064.72216435185</v>
      </c>
      <c r="Q2085" s="10">
        <f>J2085/60/60/24+DATE(1970,1,1)</f>
        <v>41034.72216435185</v>
      </c>
      <c r="R2085">
        <f>YEAR(Q2085)</f>
        <v>2012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8299</v>
      </c>
      <c r="O2086" t="s">
        <v>8303</v>
      </c>
      <c r="P2086" s="10">
        <f>I2086/60/60/24+DATE(1970,1,1)</f>
        <v>41763.290972222225</v>
      </c>
      <c r="Q2086" s="10">
        <f>J2086/60/60/24+DATE(1970,1,1)</f>
        <v>41731.833124999997</v>
      </c>
      <c r="R2086">
        <f>YEAR(Q2086)</f>
        <v>2014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8299</v>
      </c>
      <c r="O2087" t="s">
        <v>8303</v>
      </c>
      <c r="P2087" s="10">
        <f>I2087/60/60/24+DATE(1970,1,1)</f>
        <v>41105.835497685184</v>
      </c>
      <c r="Q2087" s="10">
        <f>J2087/60/60/24+DATE(1970,1,1)</f>
        <v>41075.835497685184</v>
      </c>
      <c r="R2087">
        <f>YEAR(Q2087)</f>
        <v>2012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8299</v>
      </c>
      <c r="O2088" t="s">
        <v>8303</v>
      </c>
      <c r="P2088" s="10">
        <f>I2088/60/60/24+DATE(1970,1,1)</f>
        <v>40891.207638888889</v>
      </c>
      <c r="Q2088" s="10">
        <f>J2088/60/60/24+DATE(1970,1,1)</f>
        <v>40860.67050925926</v>
      </c>
      <c r="R2088">
        <f>YEAR(Q2088)</f>
        <v>2011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8299</v>
      </c>
      <c r="O2089" t="s">
        <v>8303</v>
      </c>
      <c r="P2089" s="10">
        <f>I2089/60/60/24+DATE(1970,1,1)</f>
        <v>40794.204375000001</v>
      </c>
      <c r="Q2089" s="10">
        <f>J2089/60/60/24+DATE(1970,1,1)</f>
        <v>40764.204375000001</v>
      </c>
      <c r="R2089">
        <f>YEAR(Q2089)</f>
        <v>2011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8299</v>
      </c>
      <c r="O2090" t="s">
        <v>8303</v>
      </c>
      <c r="P2090" s="10">
        <f>I2090/60/60/24+DATE(1970,1,1)</f>
        <v>40432.165972222225</v>
      </c>
      <c r="Q2090" s="10">
        <f>J2090/60/60/24+DATE(1970,1,1)</f>
        <v>40395.714722222219</v>
      </c>
      <c r="R2090">
        <f>YEAR(Q2090)</f>
        <v>2010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8299</v>
      </c>
      <c r="O2091" t="s">
        <v>8303</v>
      </c>
      <c r="P2091" s="10">
        <f>I2091/60/60/24+DATE(1970,1,1)</f>
        <v>41488.076319444444</v>
      </c>
      <c r="Q2091" s="10">
        <f>J2091/60/60/24+DATE(1970,1,1)</f>
        <v>41453.076319444444</v>
      </c>
      <c r="R2091">
        <f>YEAR(Q2091)</f>
        <v>2013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8299</v>
      </c>
      <c r="O2092" t="s">
        <v>8303</v>
      </c>
      <c r="P2092" s="10">
        <f>I2092/60/60/24+DATE(1970,1,1)</f>
        <v>41329.381423611114</v>
      </c>
      <c r="Q2092" s="10">
        <f>J2092/60/60/24+DATE(1970,1,1)</f>
        <v>41299.381423611114</v>
      </c>
      <c r="R2092">
        <f>YEAR(Q2092)</f>
        <v>2013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8299</v>
      </c>
      <c r="O2093" t="s">
        <v>8303</v>
      </c>
      <c r="P2093" s="10">
        <f>I2093/60/60/24+DATE(1970,1,1)</f>
        <v>40603.833333333336</v>
      </c>
      <c r="Q2093" s="10">
        <f>J2093/60/60/24+DATE(1970,1,1)</f>
        <v>40555.322662037033</v>
      </c>
      <c r="R2093">
        <f>YEAR(Q2093)</f>
        <v>2011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8299</v>
      </c>
      <c r="O2094" t="s">
        <v>8303</v>
      </c>
      <c r="P2094" s="10">
        <f>I2094/60/60/24+DATE(1970,1,1)</f>
        <v>40823.707546296297</v>
      </c>
      <c r="Q2094" s="10">
        <f>J2094/60/60/24+DATE(1970,1,1)</f>
        <v>40763.707546296297</v>
      </c>
      <c r="R2094">
        <f>YEAR(Q2094)</f>
        <v>2011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8299</v>
      </c>
      <c r="O2095" t="s">
        <v>8303</v>
      </c>
      <c r="P2095" s="10">
        <f>I2095/60/60/24+DATE(1970,1,1)</f>
        <v>41265.896203703705</v>
      </c>
      <c r="Q2095" s="10">
        <f>J2095/60/60/24+DATE(1970,1,1)</f>
        <v>41205.854537037041</v>
      </c>
      <c r="R2095">
        <f>YEAR(Q2095)</f>
        <v>2012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8299</v>
      </c>
      <c r="O2096" t="s">
        <v>8303</v>
      </c>
      <c r="P2096" s="10">
        <f>I2096/60/60/24+DATE(1970,1,1)</f>
        <v>40973.125</v>
      </c>
      <c r="Q2096" s="10">
        <f>J2096/60/60/24+DATE(1970,1,1)</f>
        <v>40939.02002314815</v>
      </c>
      <c r="R2096">
        <f>YEAR(Q2096)</f>
        <v>2012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8299</v>
      </c>
      <c r="O2097" t="s">
        <v>8303</v>
      </c>
      <c r="P2097" s="10">
        <f>I2097/60/60/24+DATE(1970,1,1)</f>
        <v>40818.733483796292</v>
      </c>
      <c r="Q2097" s="10">
        <f>J2097/60/60/24+DATE(1970,1,1)</f>
        <v>40758.733483796292</v>
      </c>
      <c r="R2097">
        <f>YEAR(Q2097)</f>
        <v>2011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8299</v>
      </c>
      <c r="O2098" t="s">
        <v>8303</v>
      </c>
      <c r="P2098" s="10">
        <f>I2098/60/60/24+DATE(1970,1,1)</f>
        <v>41208.165972222225</v>
      </c>
      <c r="Q2098" s="10">
        <f>J2098/60/60/24+DATE(1970,1,1)</f>
        <v>41192.758506944447</v>
      </c>
      <c r="R2098">
        <f>YEAR(Q2098)</f>
        <v>2012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8299</v>
      </c>
      <c r="O2099" t="s">
        <v>8303</v>
      </c>
      <c r="P2099" s="10">
        <f>I2099/60/60/24+DATE(1970,1,1)</f>
        <v>40878.626562500001</v>
      </c>
      <c r="Q2099" s="10">
        <f>J2099/60/60/24+DATE(1970,1,1)</f>
        <v>40818.58489583333</v>
      </c>
      <c r="R2099">
        <f>YEAR(Q2099)</f>
        <v>2011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8299</v>
      </c>
      <c r="O2100" t="s">
        <v>8303</v>
      </c>
      <c r="P2100" s="10">
        <f>I2100/60/60/24+DATE(1970,1,1)</f>
        <v>40976.11383101852</v>
      </c>
      <c r="Q2100" s="10">
        <f>J2100/60/60/24+DATE(1970,1,1)</f>
        <v>40946.11383101852</v>
      </c>
      <c r="R2100">
        <f>YEAR(Q2100)</f>
        <v>2012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8299</v>
      </c>
      <c r="O2101" t="s">
        <v>8303</v>
      </c>
      <c r="P2101" s="10">
        <f>I2101/60/60/24+DATE(1970,1,1)</f>
        <v>42187.152777777781</v>
      </c>
      <c r="Q2101" s="10">
        <f>J2101/60/60/24+DATE(1970,1,1)</f>
        <v>42173.746342592596</v>
      </c>
      <c r="R2101">
        <f>YEAR(Q2101)</f>
        <v>2015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8299</v>
      </c>
      <c r="O2102" t="s">
        <v>8303</v>
      </c>
      <c r="P2102" s="10">
        <f>I2102/60/60/24+DATE(1970,1,1)</f>
        <v>41090.165972222225</v>
      </c>
      <c r="Q2102" s="10">
        <f>J2102/60/60/24+DATE(1970,1,1)</f>
        <v>41074.834965277776</v>
      </c>
      <c r="R2102">
        <f>YEAR(Q2102)</f>
        <v>2012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8299</v>
      </c>
      <c r="O2103" t="s">
        <v>8303</v>
      </c>
      <c r="P2103" s="10">
        <f>I2103/60/60/24+DATE(1970,1,1)</f>
        <v>40952.149467592593</v>
      </c>
      <c r="Q2103" s="10">
        <f>J2103/60/60/24+DATE(1970,1,1)</f>
        <v>40892.149467592593</v>
      </c>
      <c r="R2103">
        <f>YEAR(Q2103)</f>
        <v>2011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8299</v>
      </c>
      <c r="O2104" t="s">
        <v>8303</v>
      </c>
      <c r="P2104" s="10">
        <f>I2104/60/60/24+DATE(1970,1,1)</f>
        <v>40668.868611111109</v>
      </c>
      <c r="Q2104" s="10">
        <f>J2104/60/60/24+DATE(1970,1,1)</f>
        <v>40638.868611111109</v>
      </c>
      <c r="R2104">
        <f>YEAR(Q2104)</f>
        <v>2011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8299</v>
      </c>
      <c r="O2105" t="s">
        <v>8303</v>
      </c>
      <c r="P2105" s="10">
        <f>I2105/60/60/24+DATE(1970,1,1)</f>
        <v>41222.7966087963</v>
      </c>
      <c r="Q2105" s="10">
        <f>J2105/60/60/24+DATE(1970,1,1)</f>
        <v>41192.754942129628</v>
      </c>
      <c r="R2105">
        <f>YEAR(Q2105)</f>
        <v>2012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8299</v>
      </c>
      <c r="O2106" t="s">
        <v>8303</v>
      </c>
      <c r="P2106" s="10">
        <f>I2106/60/60/24+DATE(1970,1,1)</f>
        <v>41425</v>
      </c>
      <c r="Q2106" s="10">
        <f>J2106/60/60/24+DATE(1970,1,1)</f>
        <v>41394.074467592596</v>
      </c>
      <c r="R2106">
        <f>YEAR(Q2106)</f>
        <v>2013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8299</v>
      </c>
      <c r="O2107" t="s">
        <v>8303</v>
      </c>
      <c r="P2107" s="10">
        <f>I2107/60/60/24+DATE(1970,1,1)</f>
        <v>41964.166666666672</v>
      </c>
      <c r="Q2107" s="10">
        <f>J2107/60/60/24+DATE(1970,1,1)</f>
        <v>41951.788807870369</v>
      </c>
      <c r="R2107">
        <f>YEAR(Q2107)</f>
        <v>2014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8299</v>
      </c>
      <c r="O2108" t="s">
        <v>8303</v>
      </c>
      <c r="P2108" s="10">
        <f>I2108/60/60/24+DATE(1970,1,1)</f>
        <v>41300.21497685185</v>
      </c>
      <c r="Q2108" s="10">
        <f>J2108/60/60/24+DATE(1970,1,1)</f>
        <v>41270.21497685185</v>
      </c>
      <c r="R2108">
        <f>YEAR(Q2108)</f>
        <v>2012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8299</v>
      </c>
      <c r="O2109" t="s">
        <v>8303</v>
      </c>
      <c r="P2109" s="10">
        <f>I2109/60/60/24+DATE(1970,1,1)</f>
        <v>41955.752233796295</v>
      </c>
      <c r="Q2109" s="10">
        <f>J2109/60/60/24+DATE(1970,1,1)</f>
        <v>41934.71056712963</v>
      </c>
      <c r="R2109">
        <f>YEAR(Q2109)</f>
        <v>2014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8299</v>
      </c>
      <c r="O2110" t="s">
        <v>8303</v>
      </c>
      <c r="P2110" s="10">
        <f>I2110/60/60/24+DATE(1970,1,1)</f>
        <v>41162.163194444445</v>
      </c>
      <c r="Q2110" s="10">
        <f>J2110/60/60/24+DATE(1970,1,1)</f>
        <v>41135.175694444442</v>
      </c>
      <c r="R2110">
        <f>YEAR(Q2110)</f>
        <v>2012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8299</v>
      </c>
      <c r="O2111" t="s">
        <v>8303</v>
      </c>
      <c r="P2111" s="10">
        <f>I2111/60/60/24+DATE(1970,1,1)</f>
        <v>42190.708530092597</v>
      </c>
      <c r="Q2111" s="10">
        <f>J2111/60/60/24+DATE(1970,1,1)</f>
        <v>42160.708530092597</v>
      </c>
      <c r="R2111">
        <f>YEAR(Q2111)</f>
        <v>2015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8299</v>
      </c>
      <c r="O2112" t="s">
        <v>8303</v>
      </c>
      <c r="P2112" s="10">
        <f>I2112/60/60/24+DATE(1970,1,1)</f>
        <v>41787.207638888889</v>
      </c>
      <c r="Q2112" s="10">
        <f>J2112/60/60/24+DATE(1970,1,1)</f>
        <v>41759.670937499999</v>
      </c>
      <c r="R2112">
        <f>YEAR(Q2112)</f>
        <v>2014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8299</v>
      </c>
      <c r="O2113" t="s">
        <v>8303</v>
      </c>
      <c r="P2113" s="10">
        <f>I2113/60/60/24+DATE(1970,1,1)</f>
        <v>40770.041666666664</v>
      </c>
      <c r="Q2113" s="10">
        <f>J2113/60/60/24+DATE(1970,1,1)</f>
        <v>40703.197048611109</v>
      </c>
      <c r="R2113">
        <f>YEAR(Q2113)</f>
        <v>2011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8299</v>
      </c>
      <c r="O2114" t="s">
        <v>8303</v>
      </c>
      <c r="P2114" s="10">
        <f>I2114/60/60/24+DATE(1970,1,1)</f>
        <v>41379.928159722222</v>
      </c>
      <c r="Q2114" s="10">
        <f>J2114/60/60/24+DATE(1970,1,1)</f>
        <v>41365.928159722222</v>
      </c>
      <c r="R2114">
        <f>YEAR(Q2114)</f>
        <v>2013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8299</v>
      </c>
      <c r="O2115" t="s">
        <v>8303</v>
      </c>
      <c r="P2115" s="10">
        <f>I2115/60/60/24+DATE(1970,1,1)</f>
        <v>41905.86546296296</v>
      </c>
      <c r="Q2115" s="10">
        <f>J2115/60/60/24+DATE(1970,1,1)</f>
        <v>41870.86546296296</v>
      </c>
      <c r="R2115">
        <f>YEAR(Q2115)</f>
        <v>2014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8299</v>
      </c>
      <c r="O2116" t="s">
        <v>8303</v>
      </c>
      <c r="P2116" s="10">
        <f>I2116/60/60/24+DATE(1970,1,1)</f>
        <v>40521.207638888889</v>
      </c>
      <c r="Q2116" s="10">
        <f>J2116/60/60/24+DATE(1970,1,1)</f>
        <v>40458.815625000003</v>
      </c>
      <c r="R2116">
        <f>YEAR(Q2116)</f>
        <v>2010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8299</v>
      </c>
      <c r="O2117" t="s">
        <v>8303</v>
      </c>
      <c r="P2117" s="10">
        <f>I2117/60/60/24+DATE(1970,1,1)</f>
        <v>40594.081030092595</v>
      </c>
      <c r="Q2117" s="10">
        <f>J2117/60/60/24+DATE(1970,1,1)</f>
        <v>40564.081030092595</v>
      </c>
      <c r="R2117">
        <f>YEAR(Q2117)</f>
        <v>2011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8299</v>
      </c>
      <c r="O2118" t="s">
        <v>8303</v>
      </c>
      <c r="P2118" s="10">
        <f>I2118/60/60/24+DATE(1970,1,1)</f>
        <v>41184.777812500004</v>
      </c>
      <c r="Q2118" s="10">
        <f>J2118/60/60/24+DATE(1970,1,1)</f>
        <v>41136.777812500004</v>
      </c>
      <c r="R2118">
        <f>YEAR(Q2118)</f>
        <v>2012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8299</v>
      </c>
      <c r="O2119" t="s">
        <v>8303</v>
      </c>
      <c r="P2119" s="10">
        <f>I2119/60/60/24+DATE(1970,1,1)</f>
        <v>42304.207638888889</v>
      </c>
      <c r="Q2119" s="10">
        <f>J2119/60/60/24+DATE(1970,1,1)</f>
        <v>42290.059594907405</v>
      </c>
      <c r="R2119">
        <f>YEAR(Q2119)</f>
        <v>2015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8299</v>
      </c>
      <c r="O2120" t="s">
        <v>8303</v>
      </c>
      <c r="P2120" s="10">
        <f>I2120/60/60/24+DATE(1970,1,1)</f>
        <v>40748.839537037034</v>
      </c>
      <c r="Q2120" s="10">
        <f>J2120/60/60/24+DATE(1970,1,1)</f>
        <v>40718.839537037034</v>
      </c>
      <c r="R2120">
        <f>YEAR(Q2120)</f>
        <v>2011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8299</v>
      </c>
      <c r="O2121" t="s">
        <v>8303</v>
      </c>
      <c r="P2121" s="10">
        <f>I2121/60/60/24+DATE(1970,1,1)</f>
        <v>41137.130150462966</v>
      </c>
      <c r="Q2121" s="10">
        <f>J2121/60/60/24+DATE(1970,1,1)</f>
        <v>41107.130150462966</v>
      </c>
      <c r="R2121">
        <f>YEAR(Q2121)</f>
        <v>2012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8299</v>
      </c>
      <c r="O2122" t="s">
        <v>8303</v>
      </c>
      <c r="P2122" s="10">
        <f>I2122/60/60/24+DATE(1970,1,1)</f>
        <v>41640.964537037034</v>
      </c>
      <c r="Q2122" s="10">
        <f>J2122/60/60/24+DATE(1970,1,1)</f>
        <v>41591.964537037034</v>
      </c>
      <c r="R2122">
        <f>YEAR(Q2122)</f>
        <v>2013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8307</v>
      </c>
      <c r="O2123" t="s">
        <v>8308</v>
      </c>
      <c r="P2123" s="10">
        <f>I2123/60/60/24+DATE(1970,1,1)</f>
        <v>42746.7424537037</v>
      </c>
      <c r="Q2123" s="10">
        <f>J2123/60/60/24+DATE(1970,1,1)</f>
        <v>42716.7424537037</v>
      </c>
      <c r="R2123">
        <f>YEAR(Q2123)</f>
        <v>2016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8307</v>
      </c>
      <c r="O2124" t="s">
        <v>8308</v>
      </c>
      <c r="P2124" s="10">
        <f>I2124/60/60/24+DATE(1970,1,1)</f>
        <v>42742.300567129627</v>
      </c>
      <c r="Q2124" s="10">
        <f>J2124/60/60/24+DATE(1970,1,1)</f>
        <v>42712.300567129627</v>
      </c>
      <c r="R2124">
        <f>YEAR(Q2124)</f>
        <v>2016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8307</v>
      </c>
      <c r="O2125" t="s">
        <v>8308</v>
      </c>
      <c r="P2125" s="10">
        <f>I2125/60/60/24+DATE(1970,1,1)</f>
        <v>40252.290972222225</v>
      </c>
      <c r="Q2125" s="10">
        <f>J2125/60/60/24+DATE(1970,1,1)</f>
        <v>40198.424849537041</v>
      </c>
      <c r="R2125">
        <f>YEAR(Q2125)</f>
        <v>2010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8307</v>
      </c>
      <c r="O2126" t="s">
        <v>8308</v>
      </c>
      <c r="P2126" s="10">
        <f>I2126/60/60/24+DATE(1970,1,1)</f>
        <v>40512.208333333336</v>
      </c>
      <c r="Q2126" s="10">
        <f>J2126/60/60/24+DATE(1970,1,1)</f>
        <v>40464.028182870366</v>
      </c>
      <c r="R2126">
        <f>YEAR(Q2126)</f>
        <v>2010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8307</v>
      </c>
      <c r="O2127" t="s">
        <v>8308</v>
      </c>
      <c r="P2127" s="10">
        <f>I2127/60/60/24+DATE(1970,1,1)</f>
        <v>42221.023530092592</v>
      </c>
      <c r="Q2127" s="10">
        <f>J2127/60/60/24+DATE(1970,1,1)</f>
        <v>42191.023530092592</v>
      </c>
      <c r="R2127">
        <f>YEAR(Q2127)</f>
        <v>2015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8307</v>
      </c>
      <c r="O2128" t="s">
        <v>8308</v>
      </c>
      <c r="P2128" s="10">
        <f>I2128/60/60/24+DATE(1970,1,1)</f>
        <v>41981.973229166666</v>
      </c>
      <c r="Q2128" s="10">
        <f>J2128/60/60/24+DATE(1970,1,1)</f>
        <v>41951.973229166666</v>
      </c>
      <c r="R2128">
        <f>YEAR(Q2128)</f>
        <v>2014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8307</v>
      </c>
      <c r="O2129" t="s">
        <v>8308</v>
      </c>
      <c r="P2129" s="10">
        <f>I2129/60/60/24+DATE(1970,1,1)</f>
        <v>42075.463692129633</v>
      </c>
      <c r="Q2129" s="10">
        <f>J2129/60/60/24+DATE(1970,1,1)</f>
        <v>42045.50535879629</v>
      </c>
      <c r="R2129">
        <f>YEAR(Q2129)</f>
        <v>2015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8307</v>
      </c>
      <c r="O2130" t="s">
        <v>8308</v>
      </c>
      <c r="P2130" s="10">
        <f>I2130/60/60/24+DATE(1970,1,1)</f>
        <v>41903.772789351853</v>
      </c>
      <c r="Q2130" s="10">
        <f>J2130/60/60/24+DATE(1970,1,1)</f>
        <v>41843.772789351853</v>
      </c>
      <c r="R2130">
        <f>YEAR(Q2130)</f>
        <v>2014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8307</v>
      </c>
      <c r="O2131" t="s">
        <v>8308</v>
      </c>
      <c r="P2131" s="10">
        <f>I2131/60/60/24+DATE(1970,1,1)</f>
        <v>42439.024305555555</v>
      </c>
      <c r="Q2131" s="10">
        <f>J2131/60/60/24+DATE(1970,1,1)</f>
        <v>42409.024305555555</v>
      </c>
      <c r="R2131">
        <f>YEAR(Q2131)</f>
        <v>2016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8307</v>
      </c>
      <c r="O2132" t="s">
        <v>8308</v>
      </c>
      <c r="P2132" s="10">
        <f>I2132/60/60/24+DATE(1970,1,1)</f>
        <v>41867.086377314816</v>
      </c>
      <c r="Q2132" s="10">
        <f>J2132/60/60/24+DATE(1970,1,1)</f>
        <v>41832.086377314816</v>
      </c>
      <c r="R2132">
        <f>YEAR(Q2132)</f>
        <v>2014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8307</v>
      </c>
      <c r="O2133" t="s">
        <v>8308</v>
      </c>
      <c r="P2133" s="10">
        <f>I2133/60/60/24+DATE(1970,1,1)</f>
        <v>42197.207071759258</v>
      </c>
      <c r="Q2133" s="10">
        <f>J2133/60/60/24+DATE(1970,1,1)</f>
        <v>42167.207071759258</v>
      </c>
      <c r="R2133">
        <f>YEAR(Q2133)</f>
        <v>2015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8307</v>
      </c>
      <c r="O2134" t="s">
        <v>8308</v>
      </c>
      <c r="P2134" s="10">
        <f>I2134/60/60/24+DATE(1970,1,1)</f>
        <v>41673.487175925926</v>
      </c>
      <c r="Q2134" s="10">
        <f>J2134/60/60/24+DATE(1970,1,1)</f>
        <v>41643.487175925926</v>
      </c>
      <c r="R2134">
        <f>YEAR(Q2134)</f>
        <v>2014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8307</v>
      </c>
      <c r="O2135" t="s">
        <v>8308</v>
      </c>
      <c r="P2135" s="10">
        <f>I2135/60/60/24+DATE(1970,1,1)</f>
        <v>40657.290972222225</v>
      </c>
      <c r="Q2135" s="10">
        <f>J2135/60/60/24+DATE(1970,1,1)</f>
        <v>40619.097210648149</v>
      </c>
      <c r="R2135">
        <f>YEAR(Q2135)</f>
        <v>2011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8307</v>
      </c>
      <c r="O2136" t="s">
        <v>8308</v>
      </c>
      <c r="P2136" s="10">
        <f>I2136/60/60/24+DATE(1970,1,1)</f>
        <v>41391.886469907404</v>
      </c>
      <c r="Q2136" s="10">
        <f>J2136/60/60/24+DATE(1970,1,1)</f>
        <v>41361.886469907404</v>
      </c>
      <c r="R2136">
        <f>YEAR(Q2136)</f>
        <v>2013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8307</v>
      </c>
      <c r="O2137" t="s">
        <v>8308</v>
      </c>
      <c r="P2137" s="10">
        <f>I2137/60/60/24+DATE(1970,1,1)</f>
        <v>41186.963344907403</v>
      </c>
      <c r="Q2137" s="10">
        <f>J2137/60/60/24+DATE(1970,1,1)</f>
        <v>41156.963344907403</v>
      </c>
      <c r="R2137">
        <f>YEAR(Q2137)</f>
        <v>2012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8307</v>
      </c>
      <c r="O2138" t="s">
        <v>8308</v>
      </c>
      <c r="P2138" s="10">
        <f>I2138/60/60/24+DATE(1970,1,1)</f>
        <v>41566.509097222224</v>
      </c>
      <c r="Q2138" s="10">
        <f>J2138/60/60/24+DATE(1970,1,1)</f>
        <v>41536.509097222224</v>
      </c>
      <c r="R2138">
        <f>YEAR(Q2138)</f>
        <v>2013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8307</v>
      </c>
      <c r="O2139" t="s">
        <v>8308</v>
      </c>
      <c r="P2139" s="10">
        <f>I2139/60/60/24+DATE(1970,1,1)</f>
        <v>41978.771168981482</v>
      </c>
      <c r="Q2139" s="10">
        <f>J2139/60/60/24+DATE(1970,1,1)</f>
        <v>41948.771168981482</v>
      </c>
      <c r="R2139">
        <f>YEAR(Q2139)</f>
        <v>2014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8307</v>
      </c>
      <c r="O2140" t="s">
        <v>8308</v>
      </c>
      <c r="P2140" s="10">
        <f>I2140/60/60/24+DATE(1970,1,1)</f>
        <v>41587.054849537039</v>
      </c>
      <c r="Q2140" s="10">
        <f>J2140/60/60/24+DATE(1970,1,1)</f>
        <v>41557.013182870374</v>
      </c>
      <c r="R2140">
        <f>YEAR(Q2140)</f>
        <v>2013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8307</v>
      </c>
      <c r="O2141" t="s">
        <v>8308</v>
      </c>
      <c r="P2141" s="10">
        <f>I2141/60/60/24+DATE(1970,1,1)</f>
        <v>42677.750092592592</v>
      </c>
      <c r="Q2141" s="10">
        <f>J2141/60/60/24+DATE(1970,1,1)</f>
        <v>42647.750092592592</v>
      </c>
      <c r="R2141">
        <f>YEAR(Q2141)</f>
        <v>2016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8307</v>
      </c>
      <c r="O2142" t="s">
        <v>8308</v>
      </c>
      <c r="P2142" s="10">
        <f>I2142/60/60/24+DATE(1970,1,1)</f>
        <v>41285.833611111113</v>
      </c>
      <c r="Q2142" s="10">
        <f>J2142/60/60/24+DATE(1970,1,1)</f>
        <v>41255.833611111113</v>
      </c>
      <c r="R2142">
        <f>YEAR(Q2142)</f>
        <v>2012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8307</v>
      </c>
      <c r="O2143" t="s">
        <v>8308</v>
      </c>
      <c r="P2143" s="10">
        <f>I2143/60/60/24+DATE(1970,1,1)</f>
        <v>41957.277303240742</v>
      </c>
      <c r="Q2143" s="10">
        <f>J2143/60/60/24+DATE(1970,1,1)</f>
        <v>41927.235636574071</v>
      </c>
      <c r="R2143">
        <f>YEAR(Q2143)</f>
        <v>2014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8307</v>
      </c>
      <c r="O2144" t="s">
        <v>8308</v>
      </c>
      <c r="P2144" s="10">
        <f>I2144/60/60/24+DATE(1970,1,1)</f>
        <v>42368.701504629629</v>
      </c>
      <c r="Q2144" s="10">
        <f>J2144/60/60/24+DATE(1970,1,1)</f>
        <v>42340.701504629629</v>
      </c>
      <c r="R2144">
        <f>YEAR(Q2144)</f>
        <v>2015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8307</v>
      </c>
      <c r="O2145" t="s">
        <v>8308</v>
      </c>
      <c r="P2145" s="10">
        <f>I2145/60/60/24+DATE(1970,1,1)</f>
        <v>40380.791666666664</v>
      </c>
      <c r="Q2145" s="10">
        <f>J2145/60/60/24+DATE(1970,1,1)</f>
        <v>40332.886712962965</v>
      </c>
      <c r="R2145">
        <f>YEAR(Q2145)</f>
        <v>2010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8307</v>
      </c>
      <c r="O2146" t="s">
        <v>8308</v>
      </c>
      <c r="P2146" s="10">
        <f>I2146/60/60/24+DATE(1970,1,1)</f>
        <v>41531.546759259261</v>
      </c>
      <c r="Q2146" s="10">
        <f>J2146/60/60/24+DATE(1970,1,1)</f>
        <v>41499.546759259261</v>
      </c>
      <c r="R2146">
        <f>YEAR(Q2146)</f>
        <v>2013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8307</v>
      </c>
      <c r="O2147" t="s">
        <v>8308</v>
      </c>
      <c r="P2147" s="10">
        <f>I2147/60/60/24+DATE(1970,1,1)</f>
        <v>41605.279097222221</v>
      </c>
      <c r="Q2147" s="10">
        <f>J2147/60/60/24+DATE(1970,1,1)</f>
        <v>41575.237430555557</v>
      </c>
      <c r="R2147">
        <f>YEAR(Q2147)</f>
        <v>2013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8307</v>
      </c>
      <c r="O2148" t="s">
        <v>8308</v>
      </c>
      <c r="P2148" s="10">
        <f>I2148/60/60/24+DATE(1970,1,1)</f>
        <v>42411.679513888885</v>
      </c>
      <c r="Q2148" s="10">
        <f>J2148/60/60/24+DATE(1970,1,1)</f>
        <v>42397.679513888885</v>
      </c>
      <c r="R2148">
        <f>YEAR(Q2148)</f>
        <v>2016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8307</v>
      </c>
      <c r="O2149" t="s">
        <v>8308</v>
      </c>
      <c r="P2149" s="10">
        <f>I2149/60/60/24+DATE(1970,1,1)</f>
        <v>41959.337361111116</v>
      </c>
      <c r="Q2149" s="10">
        <f>J2149/60/60/24+DATE(1970,1,1)</f>
        <v>41927.295694444445</v>
      </c>
      <c r="R2149">
        <f>YEAR(Q2149)</f>
        <v>2014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8307</v>
      </c>
      <c r="O2150" t="s">
        <v>8308</v>
      </c>
      <c r="P2150" s="10">
        <f>I2150/60/60/24+DATE(1970,1,1)</f>
        <v>42096.691921296297</v>
      </c>
      <c r="Q2150" s="10">
        <f>J2150/60/60/24+DATE(1970,1,1)</f>
        <v>42066.733587962968</v>
      </c>
      <c r="R2150">
        <f>YEAR(Q2150)</f>
        <v>2015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8307</v>
      </c>
      <c r="O2151" t="s">
        <v>8308</v>
      </c>
      <c r="P2151" s="10">
        <f>I2151/60/60/24+DATE(1970,1,1)</f>
        <v>40390</v>
      </c>
      <c r="Q2151" s="10">
        <f>J2151/60/60/24+DATE(1970,1,1)</f>
        <v>40355.024953703702</v>
      </c>
      <c r="R2151">
        <f>YEAR(Q2151)</f>
        <v>2010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8307</v>
      </c>
      <c r="O2152" t="s">
        <v>8308</v>
      </c>
      <c r="P2152" s="10">
        <f>I2152/60/60/24+DATE(1970,1,1)</f>
        <v>42564.284710648149</v>
      </c>
      <c r="Q2152" s="10">
        <f>J2152/60/60/24+DATE(1970,1,1)</f>
        <v>42534.284710648149</v>
      </c>
      <c r="R2152">
        <f>YEAR(Q2152)</f>
        <v>2016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8307</v>
      </c>
      <c r="O2153" t="s">
        <v>8308</v>
      </c>
      <c r="P2153" s="10">
        <f>I2153/60/60/24+DATE(1970,1,1)</f>
        <v>42550.847384259265</v>
      </c>
      <c r="Q2153" s="10">
        <f>J2153/60/60/24+DATE(1970,1,1)</f>
        <v>42520.847384259265</v>
      </c>
      <c r="R2153">
        <f>YEAR(Q2153)</f>
        <v>2016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8307</v>
      </c>
      <c r="O2154" t="s">
        <v>8308</v>
      </c>
      <c r="P2154" s="10">
        <f>I2154/60/60/24+DATE(1970,1,1)</f>
        <v>41713.790613425925</v>
      </c>
      <c r="Q2154" s="10">
        <f>J2154/60/60/24+DATE(1970,1,1)</f>
        <v>41683.832280092596</v>
      </c>
      <c r="R2154">
        <f>YEAR(Q2154)</f>
        <v>2014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8307</v>
      </c>
      <c r="O2155" t="s">
        <v>8308</v>
      </c>
      <c r="P2155" s="10">
        <f>I2155/60/60/24+DATE(1970,1,1)</f>
        <v>42014.332638888889</v>
      </c>
      <c r="Q2155" s="10">
        <f>J2155/60/60/24+DATE(1970,1,1)</f>
        <v>41974.911087962959</v>
      </c>
      <c r="R2155">
        <f>YEAR(Q2155)</f>
        <v>2014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8307</v>
      </c>
      <c r="O2156" t="s">
        <v>8308</v>
      </c>
      <c r="P2156" s="10">
        <f>I2156/60/60/24+DATE(1970,1,1)</f>
        <v>41667.632256944446</v>
      </c>
      <c r="Q2156" s="10">
        <f>J2156/60/60/24+DATE(1970,1,1)</f>
        <v>41647.632256944446</v>
      </c>
      <c r="R2156">
        <f>YEAR(Q2156)</f>
        <v>2014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8307</v>
      </c>
      <c r="O2157" t="s">
        <v>8308</v>
      </c>
      <c r="P2157" s="10">
        <f>I2157/60/60/24+DATE(1970,1,1)</f>
        <v>42460.70584490741</v>
      </c>
      <c r="Q2157" s="10">
        <f>J2157/60/60/24+DATE(1970,1,1)</f>
        <v>42430.747511574074</v>
      </c>
      <c r="R2157">
        <f>YEAR(Q2157)</f>
        <v>2016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8307</v>
      </c>
      <c r="O2158" t="s">
        <v>8308</v>
      </c>
      <c r="P2158" s="10">
        <f>I2158/60/60/24+DATE(1970,1,1)</f>
        <v>41533.85423611111</v>
      </c>
      <c r="Q2158" s="10">
        <f>J2158/60/60/24+DATE(1970,1,1)</f>
        <v>41488.85423611111</v>
      </c>
      <c r="R2158">
        <f>YEAR(Q2158)</f>
        <v>2013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8307</v>
      </c>
      <c r="O2159" t="s">
        <v>8308</v>
      </c>
      <c r="P2159" s="10">
        <f>I2159/60/60/24+DATE(1970,1,1)</f>
        <v>42727.332638888889</v>
      </c>
      <c r="Q2159" s="10">
        <f>J2159/60/60/24+DATE(1970,1,1)</f>
        <v>42694.98128472222</v>
      </c>
      <c r="R2159">
        <f>YEAR(Q2159)</f>
        <v>2016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8307</v>
      </c>
      <c r="O2160" t="s">
        <v>8308</v>
      </c>
      <c r="P2160" s="10">
        <f>I2160/60/60/24+DATE(1970,1,1)</f>
        <v>41309.853865740741</v>
      </c>
      <c r="Q2160" s="10">
        <f>J2160/60/60/24+DATE(1970,1,1)</f>
        <v>41264.853865740741</v>
      </c>
      <c r="R2160">
        <f>YEAR(Q2160)</f>
        <v>2012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8307</v>
      </c>
      <c r="O2161" t="s">
        <v>8308</v>
      </c>
      <c r="P2161" s="10">
        <f>I2161/60/60/24+DATE(1970,1,1)</f>
        <v>40740.731180555551</v>
      </c>
      <c r="Q2161" s="10">
        <f>J2161/60/60/24+DATE(1970,1,1)</f>
        <v>40710.731180555551</v>
      </c>
      <c r="R2161">
        <f>YEAR(Q2161)</f>
        <v>2011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8307</v>
      </c>
      <c r="O2162" t="s">
        <v>8308</v>
      </c>
      <c r="P2162" s="10">
        <f>I2162/60/60/24+DATE(1970,1,1)</f>
        <v>41048.711863425924</v>
      </c>
      <c r="Q2162" s="10">
        <f>J2162/60/60/24+DATE(1970,1,1)</f>
        <v>41018.711863425924</v>
      </c>
      <c r="R2162">
        <f>YEAR(Q2162)</f>
        <v>2012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8299</v>
      </c>
      <c r="O2163" t="s">
        <v>8300</v>
      </c>
      <c r="P2163" s="10">
        <f>I2163/60/60/24+DATE(1970,1,1)</f>
        <v>42270.852534722217</v>
      </c>
      <c r="Q2163" s="10">
        <f>J2163/60/60/24+DATE(1970,1,1)</f>
        <v>42240.852534722217</v>
      </c>
      <c r="R2163">
        <f>YEAR(Q2163)</f>
        <v>2015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8299</v>
      </c>
      <c r="O2164" t="s">
        <v>8300</v>
      </c>
      <c r="P2164" s="10">
        <f>I2164/60/60/24+DATE(1970,1,1)</f>
        <v>41844.766099537039</v>
      </c>
      <c r="Q2164" s="10">
        <f>J2164/60/60/24+DATE(1970,1,1)</f>
        <v>41813.766099537039</v>
      </c>
      <c r="R2164">
        <f>YEAR(Q2164)</f>
        <v>2014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8299</v>
      </c>
      <c r="O2165" t="s">
        <v>8300</v>
      </c>
      <c r="P2165" s="10">
        <f>I2165/60/60/24+DATE(1970,1,1)</f>
        <v>42163.159722222219</v>
      </c>
      <c r="Q2165" s="10">
        <f>J2165/60/60/24+DATE(1970,1,1)</f>
        <v>42111.899537037039</v>
      </c>
      <c r="R2165">
        <f>YEAR(Q2165)</f>
        <v>2015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8299</v>
      </c>
      <c r="O2166" t="s">
        <v>8300</v>
      </c>
      <c r="P2166" s="10">
        <f>I2166/60/60/24+DATE(1970,1,1)</f>
        <v>42546.165972222225</v>
      </c>
      <c r="Q2166" s="10">
        <f>J2166/60/60/24+DATE(1970,1,1)</f>
        <v>42515.71775462963</v>
      </c>
      <c r="R2166">
        <f>YEAR(Q2166)</f>
        <v>2016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8299</v>
      </c>
      <c r="O2167" t="s">
        <v>8300</v>
      </c>
      <c r="P2167" s="10">
        <f>I2167/60/60/24+DATE(1970,1,1)</f>
        <v>42468.625405092593</v>
      </c>
      <c r="Q2167" s="10">
        <f>J2167/60/60/24+DATE(1970,1,1)</f>
        <v>42438.667071759264</v>
      </c>
      <c r="R2167">
        <f>YEAR(Q2167)</f>
        <v>2016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8299</v>
      </c>
      <c r="O2168" t="s">
        <v>8300</v>
      </c>
      <c r="P2168" s="10">
        <f>I2168/60/60/24+DATE(1970,1,1)</f>
        <v>41978.879837962959</v>
      </c>
      <c r="Q2168" s="10">
        <f>J2168/60/60/24+DATE(1970,1,1)</f>
        <v>41933.838171296295</v>
      </c>
      <c r="R2168">
        <f>YEAR(Q2168)</f>
        <v>2014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8299</v>
      </c>
      <c r="O2169" t="s">
        <v>8300</v>
      </c>
      <c r="P2169" s="10">
        <f>I2169/60/60/24+DATE(1970,1,1)</f>
        <v>41167.066400462965</v>
      </c>
      <c r="Q2169" s="10">
        <f>J2169/60/60/24+DATE(1970,1,1)</f>
        <v>41153.066400462965</v>
      </c>
      <c r="R2169">
        <f>YEAR(Q2169)</f>
        <v>2012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8299</v>
      </c>
      <c r="O2170" t="s">
        <v>8300</v>
      </c>
      <c r="P2170" s="10">
        <f>I2170/60/60/24+DATE(1970,1,1)</f>
        <v>42776.208333333328</v>
      </c>
      <c r="Q2170" s="10">
        <f>J2170/60/60/24+DATE(1970,1,1)</f>
        <v>42745.600243055553</v>
      </c>
      <c r="R2170">
        <f>YEAR(Q2170)</f>
        <v>2017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8299</v>
      </c>
      <c r="O2171" t="s">
        <v>8300</v>
      </c>
      <c r="P2171" s="10">
        <f>I2171/60/60/24+DATE(1970,1,1)</f>
        <v>42796.700821759259</v>
      </c>
      <c r="Q2171" s="10">
        <f>J2171/60/60/24+DATE(1970,1,1)</f>
        <v>42793.700821759259</v>
      </c>
      <c r="R2171">
        <f>YEAR(Q2171)</f>
        <v>2017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8299</v>
      </c>
      <c r="O2172" t="s">
        <v>8300</v>
      </c>
      <c r="P2172" s="10">
        <f>I2172/60/60/24+DATE(1970,1,1)</f>
        <v>42238.750254629631</v>
      </c>
      <c r="Q2172" s="10">
        <f>J2172/60/60/24+DATE(1970,1,1)</f>
        <v>42198.750254629631</v>
      </c>
      <c r="R2172">
        <f>YEAR(Q2172)</f>
        <v>2015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8299</v>
      </c>
      <c r="O2173" t="s">
        <v>8300</v>
      </c>
      <c r="P2173" s="10">
        <f>I2173/60/60/24+DATE(1970,1,1)</f>
        <v>42177.208333333328</v>
      </c>
      <c r="Q2173" s="10">
        <f>J2173/60/60/24+DATE(1970,1,1)</f>
        <v>42141.95711805555</v>
      </c>
      <c r="R2173">
        <f>YEAR(Q2173)</f>
        <v>2015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8299</v>
      </c>
      <c r="O2174" t="s">
        <v>8300</v>
      </c>
      <c r="P2174" s="10">
        <f>I2174/60/60/24+DATE(1970,1,1)</f>
        <v>42112.580092592587</v>
      </c>
      <c r="Q2174" s="10">
        <f>J2174/60/60/24+DATE(1970,1,1)</f>
        <v>42082.580092592587</v>
      </c>
      <c r="R2174">
        <f>YEAR(Q2174)</f>
        <v>2015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8299</v>
      </c>
      <c r="O2175" t="s">
        <v>8300</v>
      </c>
      <c r="P2175" s="10">
        <f>I2175/60/60/24+DATE(1970,1,1)</f>
        <v>41527.165972222225</v>
      </c>
      <c r="Q2175" s="10">
        <f>J2175/60/60/24+DATE(1970,1,1)</f>
        <v>41495.692627314813</v>
      </c>
      <c r="R2175">
        <f>YEAR(Q2175)</f>
        <v>2013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8299</v>
      </c>
      <c r="O2176" t="s">
        <v>8300</v>
      </c>
      <c r="P2176" s="10">
        <f>I2176/60/60/24+DATE(1970,1,1)</f>
        <v>42495.542905092589</v>
      </c>
      <c r="Q2176" s="10">
        <f>J2176/60/60/24+DATE(1970,1,1)</f>
        <v>42465.542905092589</v>
      </c>
      <c r="R2176">
        <f>YEAR(Q2176)</f>
        <v>2016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8299</v>
      </c>
      <c r="O2177" t="s">
        <v>8300</v>
      </c>
      <c r="P2177" s="10">
        <f>I2177/60/60/24+DATE(1970,1,1)</f>
        <v>42572.009097222224</v>
      </c>
      <c r="Q2177" s="10">
        <f>J2177/60/60/24+DATE(1970,1,1)</f>
        <v>42565.009097222224</v>
      </c>
      <c r="R2177">
        <f>YEAR(Q2177)</f>
        <v>2016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8299</v>
      </c>
      <c r="O2178" t="s">
        <v>8300</v>
      </c>
      <c r="P2178" s="10">
        <f>I2178/60/60/24+DATE(1970,1,1)</f>
        <v>42126.633206018523</v>
      </c>
      <c r="Q2178" s="10">
        <f>J2178/60/60/24+DATE(1970,1,1)</f>
        <v>42096.633206018523</v>
      </c>
      <c r="R2178">
        <f>YEAR(Q2178)</f>
        <v>2015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8299</v>
      </c>
      <c r="O2179" t="s">
        <v>8300</v>
      </c>
      <c r="P2179" s="10">
        <f>I2179/60/60/24+DATE(1970,1,1)</f>
        <v>42527.250775462962</v>
      </c>
      <c r="Q2179" s="10">
        <f>J2179/60/60/24+DATE(1970,1,1)</f>
        <v>42502.250775462962</v>
      </c>
      <c r="R2179">
        <f>YEAR(Q2179)</f>
        <v>2016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8299</v>
      </c>
      <c r="O2180" t="s">
        <v>8300</v>
      </c>
      <c r="P2180" s="10">
        <f>I2180/60/60/24+DATE(1970,1,1)</f>
        <v>42753.63653935185</v>
      </c>
      <c r="Q2180" s="10">
        <f>J2180/60/60/24+DATE(1970,1,1)</f>
        <v>42723.63653935185</v>
      </c>
      <c r="R2180">
        <f>YEAR(Q2180)</f>
        <v>2016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8299</v>
      </c>
      <c r="O2181" t="s">
        <v>8300</v>
      </c>
      <c r="P2181" s="10">
        <f>I2181/60/60/24+DATE(1970,1,1)</f>
        <v>42105.171203703707</v>
      </c>
      <c r="Q2181" s="10">
        <f>J2181/60/60/24+DATE(1970,1,1)</f>
        <v>42075.171203703707</v>
      </c>
      <c r="R2181">
        <f>YEAR(Q2181)</f>
        <v>2015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8299</v>
      </c>
      <c r="O2182" t="s">
        <v>8300</v>
      </c>
      <c r="P2182" s="10">
        <f>I2182/60/60/24+DATE(1970,1,1)</f>
        <v>42321.711435185185</v>
      </c>
      <c r="Q2182" s="10">
        <f>J2182/60/60/24+DATE(1970,1,1)</f>
        <v>42279.669768518521</v>
      </c>
      <c r="R2182">
        <f>YEAR(Q2182)</f>
        <v>2015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8307</v>
      </c>
      <c r="O2183" t="s">
        <v>8325</v>
      </c>
      <c r="P2183" s="10">
        <f>I2183/60/60/24+DATE(1970,1,1)</f>
        <v>42787.005243055552</v>
      </c>
      <c r="Q2183" s="10">
        <f>J2183/60/60/24+DATE(1970,1,1)</f>
        <v>42773.005243055552</v>
      </c>
      <c r="R2183">
        <f>YEAR(Q2183)</f>
        <v>2017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8307</v>
      </c>
      <c r="O2184" t="s">
        <v>8325</v>
      </c>
      <c r="P2184" s="10">
        <f>I2184/60/60/24+DATE(1970,1,1)</f>
        <v>41914.900752314818</v>
      </c>
      <c r="Q2184" s="10">
        <f>J2184/60/60/24+DATE(1970,1,1)</f>
        <v>41879.900752314818</v>
      </c>
      <c r="R2184">
        <f>YEAR(Q2184)</f>
        <v>2014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8307</v>
      </c>
      <c r="O2185" t="s">
        <v>8325</v>
      </c>
      <c r="P2185" s="10">
        <f>I2185/60/60/24+DATE(1970,1,1)</f>
        <v>42775.208333333328</v>
      </c>
      <c r="Q2185" s="10">
        <f>J2185/60/60/24+DATE(1970,1,1)</f>
        <v>42745.365474537044</v>
      </c>
      <c r="R2185">
        <f>YEAR(Q2185)</f>
        <v>2017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8307</v>
      </c>
      <c r="O2186" t="s">
        <v>8325</v>
      </c>
      <c r="P2186" s="10">
        <f>I2186/60/60/24+DATE(1970,1,1)</f>
        <v>42394.666666666672</v>
      </c>
      <c r="Q2186" s="10">
        <f>J2186/60/60/24+DATE(1970,1,1)</f>
        <v>42380.690289351856</v>
      </c>
      <c r="R2186">
        <f>YEAR(Q2186)</f>
        <v>2016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8307</v>
      </c>
      <c r="O2187" t="s">
        <v>8325</v>
      </c>
      <c r="P2187" s="10">
        <f>I2187/60/60/24+DATE(1970,1,1)</f>
        <v>41359.349988425929</v>
      </c>
      <c r="Q2187" s="10">
        <f>J2187/60/60/24+DATE(1970,1,1)</f>
        <v>41319.349988425929</v>
      </c>
      <c r="R2187">
        <f>YEAR(Q2187)</f>
        <v>2013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8307</v>
      </c>
      <c r="O2188" t="s">
        <v>8325</v>
      </c>
      <c r="P2188" s="10">
        <f>I2188/60/60/24+DATE(1970,1,1)</f>
        <v>42620.083333333328</v>
      </c>
      <c r="Q2188" s="10">
        <f>J2188/60/60/24+DATE(1970,1,1)</f>
        <v>42583.615081018521</v>
      </c>
      <c r="R2188">
        <f>YEAR(Q2188)</f>
        <v>2016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8307</v>
      </c>
      <c r="O2189" t="s">
        <v>8325</v>
      </c>
      <c r="P2189" s="10">
        <f>I2189/60/60/24+DATE(1970,1,1)</f>
        <v>42097.165972222225</v>
      </c>
      <c r="Q2189" s="10">
        <f>J2189/60/60/24+DATE(1970,1,1)</f>
        <v>42068.209097222221</v>
      </c>
      <c r="R2189">
        <f>YEAR(Q2189)</f>
        <v>2015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8307</v>
      </c>
      <c r="O2190" t="s">
        <v>8325</v>
      </c>
      <c r="P2190" s="10">
        <f>I2190/60/60/24+DATE(1970,1,1)</f>
        <v>42668.708333333328</v>
      </c>
      <c r="Q2190" s="10">
        <f>J2190/60/60/24+DATE(1970,1,1)</f>
        <v>42633.586122685185</v>
      </c>
      <c r="R2190">
        <f>YEAR(Q2190)</f>
        <v>2016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8307</v>
      </c>
      <c r="O2191" t="s">
        <v>8325</v>
      </c>
      <c r="P2191" s="10">
        <f>I2191/60/60/24+DATE(1970,1,1)</f>
        <v>42481.916666666672</v>
      </c>
      <c r="Q2191" s="10">
        <f>J2191/60/60/24+DATE(1970,1,1)</f>
        <v>42467.788194444445</v>
      </c>
      <c r="R2191">
        <f>YEAR(Q2191)</f>
        <v>2016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8307</v>
      </c>
      <c r="O2192" t="s">
        <v>8325</v>
      </c>
      <c r="P2192" s="10">
        <f>I2192/60/60/24+DATE(1970,1,1)</f>
        <v>42452.290972222225</v>
      </c>
      <c r="Q2192" s="10">
        <f>J2192/60/60/24+DATE(1970,1,1)</f>
        <v>42417.625046296293</v>
      </c>
      <c r="R2192">
        <f>YEAR(Q2192)</f>
        <v>2016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8307</v>
      </c>
      <c r="O2193" t="s">
        <v>8325</v>
      </c>
      <c r="P2193" s="10">
        <f>I2193/60/60/24+DATE(1970,1,1)</f>
        <v>42780.833645833336</v>
      </c>
      <c r="Q2193" s="10">
        <f>J2193/60/60/24+DATE(1970,1,1)</f>
        <v>42768.833645833336</v>
      </c>
      <c r="R2193">
        <f>YEAR(Q2193)</f>
        <v>2017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8307</v>
      </c>
      <c r="O2194" t="s">
        <v>8325</v>
      </c>
      <c r="P2194" s="10">
        <f>I2194/60/60/24+DATE(1970,1,1)</f>
        <v>42719.958333333328</v>
      </c>
      <c r="Q2194" s="10">
        <f>J2194/60/60/24+DATE(1970,1,1)</f>
        <v>42691.8512037037</v>
      </c>
      <c r="R2194">
        <f>YEAR(Q2194)</f>
        <v>2016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8307</v>
      </c>
      <c r="O2195" t="s">
        <v>8325</v>
      </c>
      <c r="P2195" s="10">
        <f>I2195/60/60/24+DATE(1970,1,1)</f>
        <v>42695.207638888889</v>
      </c>
      <c r="Q2195" s="10">
        <f>J2195/60/60/24+DATE(1970,1,1)</f>
        <v>42664.405925925923</v>
      </c>
      <c r="R2195">
        <f>YEAR(Q2195)</f>
        <v>2016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8307</v>
      </c>
      <c r="O2196" t="s">
        <v>8325</v>
      </c>
      <c r="P2196" s="10">
        <f>I2196/60/60/24+DATE(1970,1,1)</f>
        <v>42455.716319444444</v>
      </c>
      <c r="Q2196" s="10">
        <f>J2196/60/60/24+DATE(1970,1,1)</f>
        <v>42425.757986111115</v>
      </c>
      <c r="R2196">
        <f>YEAR(Q2196)</f>
        <v>2016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8307</v>
      </c>
      <c r="O2197" t="s">
        <v>8325</v>
      </c>
      <c r="P2197" s="10">
        <f>I2197/60/60/24+DATE(1970,1,1)</f>
        <v>42227.771990740745</v>
      </c>
      <c r="Q2197" s="10">
        <f>J2197/60/60/24+DATE(1970,1,1)</f>
        <v>42197.771990740745</v>
      </c>
      <c r="R2197">
        <f>YEAR(Q2197)</f>
        <v>2015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8307</v>
      </c>
      <c r="O2198" t="s">
        <v>8325</v>
      </c>
      <c r="P2198" s="10">
        <f>I2198/60/60/24+DATE(1970,1,1)</f>
        <v>42706.291666666672</v>
      </c>
      <c r="Q2198" s="10">
        <f>J2198/60/60/24+DATE(1970,1,1)</f>
        <v>42675.487291666665</v>
      </c>
      <c r="R2198">
        <f>YEAR(Q2198)</f>
        <v>2016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8307</v>
      </c>
      <c r="O2199" t="s">
        <v>8325</v>
      </c>
      <c r="P2199" s="10">
        <f>I2199/60/60/24+DATE(1970,1,1)</f>
        <v>42063.584016203706</v>
      </c>
      <c r="Q2199" s="10">
        <f>J2199/60/60/24+DATE(1970,1,1)</f>
        <v>42033.584016203706</v>
      </c>
      <c r="R2199">
        <f>YEAR(Q2199)</f>
        <v>2015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8307</v>
      </c>
      <c r="O2200" t="s">
        <v>8325</v>
      </c>
      <c r="P2200" s="10">
        <f>I2200/60/60/24+DATE(1970,1,1)</f>
        <v>42322.555555555555</v>
      </c>
      <c r="Q2200" s="10">
        <f>J2200/60/60/24+DATE(1970,1,1)</f>
        <v>42292.513888888891</v>
      </c>
      <c r="R2200">
        <f>YEAR(Q2200)</f>
        <v>2015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8307</v>
      </c>
      <c r="O2201" t="s">
        <v>8325</v>
      </c>
      <c r="P2201" s="10">
        <f>I2201/60/60/24+DATE(1970,1,1)</f>
        <v>42292.416643518518</v>
      </c>
      <c r="Q2201" s="10">
        <f>J2201/60/60/24+DATE(1970,1,1)</f>
        <v>42262.416643518518</v>
      </c>
      <c r="R2201">
        <f>YEAR(Q2201)</f>
        <v>2015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8307</v>
      </c>
      <c r="O2202" t="s">
        <v>8325</v>
      </c>
      <c r="P2202" s="10">
        <f>I2202/60/60/24+DATE(1970,1,1)</f>
        <v>42191.125</v>
      </c>
      <c r="Q2202" s="10">
        <f>J2202/60/60/24+DATE(1970,1,1)</f>
        <v>42163.625787037032</v>
      </c>
      <c r="R2202">
        <f>YEAR(Q2202)</f>
        <v>2015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8299</v>
      </c>
      <c r="O2203" t="s">
        <v>8304</v>
      </c>
      <c r="P2203" s="10">
        <f>I2203/60/60/24+DATE(1970,1,1)</f>
        <v>41290.846817129634</v>
      </c>
      <c r="Q2203" s="10">
        <f>J2203/60/60/24+DATE(1970,1,1)</f>
        <v>41276.846817129634</v>
      </c>
      <c r="R2203">
        <f>YEAR(Q2203)</f>
        <v>2013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8299</v>
      </c>
      <c r="O2204" t="s">
        <v>8304</v>
      </c>
      <c r="P2204" s="10">
        <f>I2204/60/60/24+DATE(1970,1,1)</f>
        <v>41214.849166666667</v>
      </c>
      <c r="Q2204" s="10">
        <f>J2204/60/60/24+DATE(1970,1,1)</f>
        <v>41184.849166666667</v>
      </c>
      <c r="R2204">
        <f>YEAR(Q2204)</f>
        <v>2012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8299</v>
      </c>
      <c r="O2205" t="s">
        <v>8304</v>
      </c>
      <c r="P2205" s="10">
        <f>I2205/60/60/24+DATE(1970,1,1)</f>
        <v>42271.85974537037</v>
      </c>
      <c r="Q2205" s="10">
        <f>J2205/60/60/24+DATE(1970,1,1)</f>
        <v>42241.85974537037</v>
      </c>
      <c r="R2205">
        <f>YEAR(Q2205)</f>
        <v>2015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8299</v>
      </c>
      <c r="O2206" t="s">
        <v>8304</v>
      </c>
      <c r="P2206" s="10">
        <f>I2206/60/60/24+DATE(1970,1,1)</f>
        <v>41342.311562499999</v>
      </c>
      <c r="Q2206" s="10">
        <f>J2206/60/60/24+DATE(1970,1,1)</f>
        <v>41312.311562499999</v>
      </c>
      <c r="R2206">
        <f>YEAR(Q2206)</f>
        <v>2013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8299</v>
      </c>
      <c r="O2207" t="s">
        <v>8304</v>
      </c>
      <c r="P2207" s="10">
        <f>I2207/60/60/24+DATE(1970,1,1)</f>
        <v>41061.82163194444</v>
      </c>
      <c r="Q2207" s="10">
        <f>J2207/60/60/24+DATE(1970,1,1)</f>
        <v>41031.82163194444</v>
      </c>
      <c r="R2207">
        <f>YEAR(Q2207)</f>
        <v>2012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8299</v>
      </c>
      <c r="O2208" t="s">
        <v>8304</v>
      </c>
      <c r="P2208" s="10">
        <f>I2208/60/60/24+DATE(1970,1,1)</f>
        <v>41015.257222222222</v>
      </c>
      <c r="Q2208" s="10">
        <f>J2208/60/60/24+DATE(1970,1,1)</f>
        <v>40997.257222222222</v>
      </c>
      <c r="R2208">
        <f>YEAR(Q2208)</f>
        <v>2012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8299</v>
      </c>
      <c r="O2209" t="s">
        <v>8304</v>
      </c>
      <c r="P2209" s="10">
        <f>I2209/60/60/24+DATE(1970,1,1)</f>
        <v>41594.235798611109</v>
      </c>
      <c r="Q2209" s="10">
        <f>J2209/60/60/24+DATE(1970,1,1)</f>
        <v>41564.194131944445</v>
      </c>
      <c r="R2209">
        <f>YEAR(Q2209)</f>
        <v>2013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8299</v>
      </c>
      <c r="O2210" t="s">
        <v>8304</v>
      </c>
      <c r="P2210" s="10">
        <f>I2210/60/60/24+DATE(1970,1,1)</f>
        <v>41006.166666666664</v>
      </c>
      <c r="Q2210" s="10">
        <f>J2210/60/60/24+DATE(1970,1,1)</f>
        <v>40946.882245370369</v>
      </c>
      <c r="R2210">
        <f>YEAR(Q2210)</f>
        <v>2012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8299</v>
      </c>
      <c r="O2211" t="s">
        <v>8304</v>
      </c>
      <c r="P2211" s="10">
        <f>I2211/60/60/24+DATE(1970,1,1)</f>
        <v>41743.958333333336</v>
      </c>
      <c r="Q2211" s="10">
        <f>J2211/60/60/24+DATE(1970,1,1)</f>
        <v>41732.479675925926</v>
      </c>
      <c r="R2211">
        <f>YEAR(Q2211)</f>
        <v>2014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8299</v>
      </c>
      <c r="O2212" t="s">
        <v>8304</v>
      </c>
      <c r="P2212" s="10">
        <f>I2212/60/60/24+DATE(1970,1,1)</f>
        <v>41013.73333333333</v>
      </c>
      <c r="Q2212" s="10">
        <f>J2212/60/60/24+DATE(1970,1,1)</f>
        <v>40956.066087962965</v>
      </c>
      <c r="R2212">
        <f>YEAR(Q2212)</f>
        <v>2012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8299</v>
      </c>
      <c r="O2213" t="s">
        <v>8304</v>
      </c>
      <c r="P2213" s="10">
        <f>I2213/60/60/24+DATE(1970,1,1)</f>
        <v>41739.290972222225</v>
      </c>
      <c r="Q2213" s="10">
        <f>J2213/60/60/24+DATE(1970,1,1)</f>
        <v>41716.785011574073</v>
      </c>
      <c r="R2213">
        <f>YEAR(Q2213)</f>
        <v>2014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8299</v>
      </c>
      <c r="O2214" t="s">
        <v>8304</v>
      </c>
      <c r="P2214" s="10">
        <f>I2214/60/60/24+DATE(1970,1,1)</f>
        <v>41582.041666666664</v>
      </c>
      <c r="Q2214" s="10">
        <f>J2214/60/60/24+DATE(1970,1,1)</f>
        <v>41548.747418981482</v>
      </c>
      <c r="R2214">
        <f>YEAR(Q2214)</f>
        <v>2013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8299</v>
      </c>
      <c r="O2215" t="s">
        <v>8304</v>
      </c>
      <c r="P2215" s="10">
        <f>I2215/60/60/24+DATE(1970,1,1)</f>
        <v>42139.826145833329</v>
      </c>
      <c r="Q2215" s="10">
        <f>J2215/60/60/24+DATE(1970,1,1)</f>
        <v>42109.826145833329</v>
      </c>
      <c r="R2215">
        <f>YEAR(Q2215)</f>
        <v>2015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8299</v>
      </c>
      <c r="O2216" t="s">
        <v>8304</v>
      </c>
      <c r="P2216" s="10">
        <f>I2216/60/60/24+DATE(1970,1,1)</f>
        <v>41676.792222222226</v>
      </c>
      <c r="Q2216" s="10">
        <f>J2216/60/60/24+DATE(1970,1,1)</f>
        <v>41646.792222222226</v>
      </c>
      <c r="R2216">
        <f>YEAR(Q2216)</f>
        <v>2014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8299</v>
      </c>
      <c r="O2217" t="s">
        <v>8304</v>
      </c>
      <c r="P2217" s="10">
        <f>I2217/60/60/24+DATE(1970,1,1)</f>
        <v>40981.290972222225</v>
      </c>
      <c r="Q2217" s="10">
        <f>J2217/60/60/24+DATE(1970,1,1)</f>
        <v>40958.717268518521</v>
      </c>
      <c r="R2217">
        <f>YEAR(Q2217)</f>
        <v>2012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8299</v>
      </c>
      <c r="O2218" t="s">
        <v>8304</v>
      </c>
      <c r="P2218" s="10">
        <f>I2218/60/60/24+DATE(1970,1,1)</f>
        <v>42208.751678240747</v>
      </c>
      <c r="Q2218" s="10">
        <f>J2218/60/60/24+DATE(1970,1,1)</f>
        <v>42194.751678240747</v>
      </c>
      <c r="R2218">
        <f>YEAR(Q2218)</f>
        <v>2015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8299</v>
      </c>
      <c r="O2219" t="s">
        <v>8304</v>
      </c>
      <c r="P2219" s="10">
        <f>I2219/60/60/24+DATE(1970,1,1)</f>
        <v>42310.333333333328</v>
      </c>
      <c r="Q2219" s="10">
        <f>J2219/60/60/24+DATE(1970,1,1)</f>
        <v>42299.776770833334</v>
      </c>
      <c r="R2219">
        <f>YEAR(Q2219)</f>
        <v>2015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8299</v>
      </c>
      <c r="O2220" t="s">
        <v>8304</v>
      </c>
      <c r="P2220" s="10">
        <f>I2220/60/60/24+DATE(1970,1,1)</f>
        <v>41150</v>
      </c>
      <c r="Q2220" s="10">
        <f>J2220/60/60/24+DATE(1970,1,1)</f>
        <v>41127.812303240738</v>
      </c>
      <c r="R2220">
        <f>YEAR(Q2220)</f>
        <v>2012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8299</v>
      </c>
      <c r="O2221" t="s">
        <v>8304</v>
      </c>
      <c r="P2221" s="10">
        <f>I2221/60/60/24+DATE(1970,1,1)</f>
        <v>42235.718888888892</v>
      </c>
      <c r="Q2221" s="10">
        <f>J2221/60/60/24+DATE(1970,1,1)</f>
        <v>42205.718888888892</v>
      </c>
      <c r="R2221">
        <f>YEAR(Q2221)</f>
        <v>2015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8299</v>
      </c>
      <c r="O2222" t="s">
        <v>8304</v>
      </c>
      <c r="P2222" s="10">
        <f>I2222/60/60/24+DATE(1970,1,1)</f>
        <v>41482.060601851852</v>
      </c>
      <c r="Q2222" s="10">
        <f>J2222/60/60/24+DATE(1970,1,1)</f>
        <v>41452.060601851852</v>
      </c>
      <c r="R2222">
        <f>YEAR(Q2222)</f>
        <v>2013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8307</v>
      </c>
      <c r="O2223" t="s">
        <v>8325</v>
      </c>
      <c r="P2223" s="10">
        <f>I2223/60/60/24+DATE(1970,1,1)</f>
        <v>42483</v>
      </c>
      <c r="Q2223" s="10">
        <f>J2223/60/60/24+DATE(1970,1,1)</f>
        <v>42452.666770833333</v>
      </c>
      <c r="R2223">
        <f>YEAR(Q2223)</f>
        <v>2016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8307</v>
      </c>
      <c r="O2224" t="s">
        <v>8325</v>
      </c>
      <c r="P2224" s="10">
        <f>I2224/60/60/24+DATE(1970,1,1)</f>
        <v>40936.787581018521</v>
      </c>
      <c r="Q2224" s="10">
        <f>J2224/60/60/24+DATE(1970,1,1)</f>
        <v>40906.787581018521</v>
      </c>
      <c r="R2224">
        <f>YEAR(Q2224)</f>
        <v>2011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8307</v>
      </c>
      <c r="O2225" t="s">
        <v>8325</v>
      </c>
      <c r="P2225" s="10">
        <f>I2225/60/60/24+DATE(1970,1,1)</f>
        <v>42182.640833333338</v>
      </c>
      <c r="Q2225" s="10">
        <f>J2225/60/60/24+DATE(1970,1,1)</f>
        <v>42152.640833333338</v>
      </c>
      <c r="R2225">
        <f>YEAR(Q2225)</f>
        <v>2015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8307</v>
      </c>
      <c r="O2226" t="s">
        <v>8325</v>
      </c>
      <c r="P2226" s="10">
        <f>I2226/60/60/24+DATE(1970,1,1)</f>
        <v>42672.791666666672</v>
      </c>
      <c r="Q2226" s="10">
        <f>J2226/60/60/24+DATE(1970,1,1)</f>
        <v>42644.667534722219</v>
      </c>
      <c r="R2226">
        <f>YEAR(Q2226)</f>
        <v>2016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8307</v>
      </c>
      <c r="O2227" t="s">
        <v>8325</v>
      </c>
      <c r="P2227" s="10">
        <f>I2227/60/60/24+DATE(1970,1,1)</f>
        <v>41903.79184027778</v>
      </c>
      <c r="Q2227" s="10">
        <f>J2227/60/60/24+DATE(1970,1,1)</f>
        <v>41873.79184027778</v>
      </c>
      <c r="R2227">
        <f>YEAR(Q2227)</f>
        <v>2014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8307</v>
      </c>
      <c r="O2228" t="s">
        <v>8325</v>
      </c>
      <c r="P2228" s="10">
        <f>I2228/60/60/24+DATE(1970,1,1)</f>
        <v>42412.207638888889</v>
      </c>
      <c r="Q2228" s="10">
        <f>J2228/60/60/24+DATE(1970,1,1)</f>
        <v>42381.79886574074</v>
      </c>
      <c r="R2228">
        <f>YEAR(Q2228)</f>
        <v>2016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8307</v>
      </c>
      <c r="O2229" t="s">
        <v>8325</v>
      </c>
      <c r="P2229" s="10">
        <f>I2229/60/60/24+DATE(1970,1,1)</f>
        <v>41591.849016203705</v>
      </c>
      <c r="Q2229" s="10">
        <f>J2229/60/60/24+DATE(1970,1,1)</f>
        <v>41561.807349537034</v>
      </c>
      <c r="R2229">
        <f>YEAR(Q2229)</f>
        <v>2013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8307</v>
      </c>
      <c r="O2230" t="s">
        <v>8325</v>
      </c>
      <c r="P2230" s="10">
        <f>I2230/60/60/24+DATE(1970,1,1)</f>
        <v>42232.278194444443</v>
      </c>
      <c r="Q2230" s="10">
        <f>J2230/60/60/24+DATE(1970,1,1)</f>
        <v>42202.278194444443</v>
      </c>
      <c r="R2230">
        <f>YEAR(Q2230)</f>
        <v>2015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8307</v>
      </c>
      <c r="O2231" t="s">
        <v>8325</v>
      </c>
      <c r="P2231" s="10">
        <f>I2231/60/60/24+DATE(1970,1,1)</f>
        <v>41520.166666666664</v>
      </c>
      <c r="Q2231" s="10">
        <f>J2231/60/60/24+DATE(1970,1,1)</f>
        <v>41484.664247685185</v>
      </c>
      <c r="R2231">
        <f>YEAR(Q2231)</f>
        <v>2013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8307</v>
      </c>
      <c r="O2232" t="s">
        <v>8325</v>
      </c>
      <c r="P2232" s="10">
        <f>I2232/60/60/24+DATE(1970,1,1)</f>
        <v>41754.881099537037</v>
      </c>
      <c r="Q2232" s="10">
        <f>J2232/60/60/24+DATE(1970,1,1)</f>
        <v>41724.881099537037</v>
      </c>
      <c r="R2232">
        <f>YEAR(Q2232)</f>
        <v>2014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8307</v>
      </c>
      <c r="O2233" t="s">
        <v>8325</v>
      </c>
      <c r="P2233" s="10">
        <f>I2233/60/60/24+DATE(1970,1,1)</f>
        <v>41450.208333333336</v>
      </c>
      <c r="Q2233" s="10">
        <f>J2233/60/60/24+DATE(1970,1,1)</f>
        <v>41423.910891203705</v>
      </c>
      <c r="R2233">
        <f>YEAR(Q2233)</f>
        <v>2013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8307</v>
      </c>
      <c r="O2234" t="s">
        <v>8325</v>
      </c>
      <c r="P2234" s="10">
        <f>I2234/60/60/24+DATE(1970,1,1)</f>
        <v>41839.125</v>
      </c>
      <c r="Q2234" s="10">
        <f>J2234/60/60/24+DATE(1970,1,1)</f>
        <v>41806.794074074074</v>
      </c>
      <c r="R2234">
        <f>YEAR(Q2234)</f>
        <v>2014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8307</v>
      </c>
      <c r="O2235" t="s">
        <v>8325</v>
      </c>
      <c r="P2235" s="10">
        <f>I2235/60/60/24+DATE(1970,1,1)</f>
        <v>42352</v>
      </c>
      <c r="Q2235" s="10">
        <f>J2235/60/60/24+DATE(1970,1,1)</f>
        <v>42331.378923611104</v>
      </c>
      <c r="R2235">
        <f>YEAR(Q2235)</f>
        <v>2015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8307</v>
      </c>
      <c r="O2236" t="s">
        <v>8325</v>
      </c>
      <c r="P2236" s="10">
        <f>I2236/60/60/24+DATE(1970,1,1)</f>
        <v>42740.824618055558</v>
      </c>
      <c r="Q2236" s="10">
        <f>J2236/60/60/24+DATE(1970,1,1)</f>
        <v>42710.824618055558</v>
      </c>
      <c r="R2236">
        <f>YEAR(Q2236)</f>
        <v>2016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8307</v>
      </c>
      <c r="O2237" t="s">
        <v>8325</v>
      </c>
      <c r="P2237" s="10">
        <f>I2237/60/60/24+DATE(1970,1,1)</f>
        <v>42091.980451388896</v>
      </c>
      <c r="Q2237" s="10">
        <f>J2237/60/60/24+DATE(1970,1,1)</f>
        <v>42062.022118055553</v>
      </c>
      <c r="R2237">
        <f>YEAR(Q2237)</f>
        <v>2015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8307</v>
      </c>
      <c r="O2238" t="s">
        <v>8325</v>
      </c>
      <c r="P2238" s="10">
        <f>I2238/60/60/24+DATE(1970,1,1)</f>
        <v>42401.617164351846</v>
      </c>
      <c r="Q2238" s="10">
        <f>J2238/60/60/24+DATE(1970,1,1)</f>
        <v>42371.617164351846</v>
      </c>
      <c r="R2238">
        <f>YEAR(Q2238)</f>
        <v>2016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8307</v>
      </c>
      <c r="O2239" t="s">
        <v>8325</v>
      </c>
      <c r="P2239" s="10">
        <f>I2239/60/60/24+DATE(1970,1,1)</f>
        <v>41955.332638888889</v>
      </c>
      <c r="Q2239" s="10">
        <f>J2239/60/60/24+DATE(1970,1,1)</f>
        <v>41915.003275462965</v>
      </c>
      <c r="R2239">
        <f>YEAR(Q2239)</f>
        <v>2014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8307</v>
      </c>
      <c r="O2240" t="s">
        <v>8325</v>
      </c>
      <c r="P2240" s="10">
        <f>I2240/60/60/24+DATE(1970,1,1)</f>
        <v>42804.621712962966</v>
      </c>
      <c r="Q2240" s="10">
        <f>J2240/60/60/24+DATE(1970,1,1)</f>
        <v>42774.621712962966</v>
      </c>
      <c r="R2240">
        <f>YEAR(Q2240)</f>
        <v>2017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8307</v>
      </c>
      <c r="O2241" t="s">
        <v>8325</v>
      </c>
      <c r="P2241" s="10">
        <f>I2241/60/60/24+DATE(1970,1,1)</f>
        <v>41609.168055555558</v>
      </c>
      <c r="Q2241" s="10">
        <f>J2241/60/60/24+DATE(1970,1,1)</f>
        <v>41572.958495370374</v>
      </c>
      <c r="R2241">
        <f>YEAR(Q2241)</f>
        <v>2013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8307</v>
      </c>
      <c r="O2242" t="s">
        <v>8325</v>
      </c>
      <c r="P2242" s="10">
        <f>I2242/60/60/24+DATE(1970,1,1)</f>
        <v>42482.825740740736</v>
      </c>
      <c r="Q2242" s="10">
        <f>J2242/60/60/24+DATE(1970,1,1)</f>
        <v>42452.825740740736</v>
      </c>
      <c r="R2242">
        <f>YEAR(Q2242)</f>
        <v>2016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8307</v>
      </c>
      <c r="O2243" t="s">
        <v>8325</v>
      </c>
      <c r="P2243" s="10">
        <f>I2243/60/60/24+DATE(1970,1,1)</f>
        <v>42796.827546296292</v>
      </c>
      <c r="Q2243" s="10">
        <f>J2243/60/60/24+DATE(1970,1,1)</f>
        <v>42766.827546296292</v>
      </c>
      <c r="R2243">
        <f>YEAR(Q2243)</f>
        <v>2017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8307</v>
      </c>
      <c r="O2244" t="s">
        <v>8325</v>
      </c>
      <c r="P2244" s="10">
        <f>I2244/60/60/24+DATE(1970,1,1)</f>
        <v>41605.126388888886</v>
      </c>
      <c r="Q2244" s="10">
        <f>J2244/60/60/24+DATE(1970,1,1)</f>
        <v>41569.575613425928</v>
      </c>
      <c r="R2244">
        <f>YEAR(Q2244)</f>
        <v>2013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8307</v>
      </c>
      <c r="O2245" t="s">
        <v>8325</v>
      </c>
      <c r="P2245" s="10">
        <f>I2245/60/60/24+DATE(1970,1,1)</f>
        <v>42807.125</v>
      </c>
      <c r="Q2245" s="10">
        <f>J2245/60/60/24+DATE(1970,1,1)</f>
        <v>42800.751041666663</v>
      </c>
      <c r="R2245">
        <f>YEAR(Q2245)</f>
        <v>2017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8307</v>
      </c>
      <c r="O2246" t="s">
        <v>8325</v>
      </c>
      <c r="P2246" s="10">
        <f>I2246/60/60/24+DATE(1970,1,1)</f>
        <v>42659.854166666672</v>
      </c>
      <c r="Q2246" s="10">
        <f>J2246/60/60/24+DATE(1970,1,1)</f>
        <v>42647.818819444445</v>
      </c>
      <c r="R2246">
        <f>YEAR(Q2246)</f>
        <v>2016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8307</v>
      </c>
      <c r="O2247" t="s">
        <v>8325</v>
      </c>
      <c r="P2247" s="10">
        <f>I2247/60/60/24+DATE(1970,1,1)</f>
        <v>41691.75</v>
      </c>
      <c r="Q2247" s="10">
        <f>J2247/60/60/24+DATE(1970,1,1)</f>
        <v>41660.708530092597</v>
      </c>
      <c r="R2247">
        <f>YEAR(Q2247)</f>
        <v>2014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8307</v>
      </c>
      <c r="O2248" t="s">
        <v>8325</v>
      </c>
      <c r="P2248" s="10">
        <f>I2248/60/60/24+DATE(1970,1,1)</f>
        <v>42251.79178240741</v>
      </c>
      <c r="Q2248" s="10">
        <f>J2248/60/60/24+DATE(1970,1,1)</f>
        <v>42221.79178240741</v>
      </c>
      <c r="R2248">
        <f>YEAR(Q2248)</f>
        <v>2015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8307</v>
      </c>
      <c r="O2249" t="s">
        <v>8325</v>
      </c>
      <c r="P2249" s="10">
        <f>I2249/60/60/24+DATE(1970,1,1)</f>
        <v>42214.666261574079</v>
      </c>
      <c r="Q2249" s="10">
        <f>J2249/60/60/24+DATE(1970,1,1)</f>
        <v>42200.666261574079</v>
      </c>
      <c r="R2249">
        <f>YEAR(Q2249)</f>
        <v>2015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8307</v>
      </c>
      <c r="O2250" t="s">
        <v>8325</v>
      </c>
      <c r="P2250" s="10">
        <f>I2250/60/60/24+DATE(1970,1,1)</f>
        <v>42718.875902777778</v>
      </c>
      <c r="Q2250" s="10">
        <f>J2250/60/60/24+DATE(1970,1,1)</f>
        <v>42688.875902777778</v>
      </c>
      <c r="R2250">
        <f>YEAR(Q2250)</f>
        <v>2016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8307</v>
      </c>
      <c r="O2251" t="s">
        <v>8325</v>
      </c>
      <c r="P2251" s="10">
        <f>I2251/60/60/24+DATE(1970,1,1)</f>
        <v>41366.661631944444</v>
      </c>
      <c r="Q2251" s="10">
        <f>J2251/60/60/24+DATE(1970,1,1)</f>
        <v>41336.703298611108</v>
      </c>
      <c r="R2251">
        <f>YEAR(Q2251)</f>
        <v>2013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8307</v>
      </c>
      <c r="O2252" t="s">
        <v>8325</v>
      </c>
      <c r="P2252" s="10">
        <f>I2252/60/60/24+DATE(1970,1,1)</f>
        <v>42707.0471412037</v>
      </c>
      <c r="Q2252" s="10">
        <f>J2252/60/60/24+DATE(1970,1,1)</f>
        <v>42677.005474537036</v>
      </c>
      <c r="R2252">
        <f>YEAR(Q2252)</f>
        <v>2016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8307</v>
      </c>
      <c r="O2253" t="s">
        <v>8325</v>
      </c>
      <c r="P2253" s="10">
        <f>I2253/60/60/24+DATE(1970,1,1)</f>
        <v>41867.34579861111</v>
      </c>
      <c r="Q2253" s="10">
        <f>J2253/60/60/24+DATE(1970,1,1)</f>
        <v>41846.34579861111</v>
      </c>
      <c r="R2253">
        <f>YEAR(Q2253)</f>
        <v>2014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8307</v>
      </c>
      <c r="O2254" t="s">
        <v>8325</v>
      </c>
      <c r="P2254" s="10">
        <f>I2254/60/60/24+DATE(1970,1,1)</f>
        <v>42588.327986111108</v>
      </c>
      <c r="Q2254" s="10">
        <f>J2254/60/60/24+DATE(1970,1,1)</f>
        <v>42573.327986111108</v>
      </c>
      <c r="R2254">
        <f>YEAR(Q2254)</f>
        <v>2016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8307</v>
      </c>
      <c r="O2255" t="s">
        <v>8325</v>
      </c>
      <c r="P2255" s="10">
        <f>I2255/60/60/24+DATE(1970,1,1)</f>
        <v>42326.672997685186</v>
      </c>
      <c r="Q2255" s="10">
        <f>J2255/60/60/24+DATE(1970,1,1)</f>
        <v>42296.631331018521</v>
      </c>
      <c r="R2255">
        <f>YEAR(Q2255)</f>
        <v>2015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8307</v>
      </c>
      <c r="O2256" t="s">
        <v>8325</v>
      </c>
      <c r="P2256" s="10">
        <f>I2256/60/60/24+DATE(1970,1,1)</f>
        <v>42759.647777777776</v>
      </c>
      <c r="Q2256" s="10">
        <f>J2256/60/60/24+DATE(1970,1,1)</f>
        <v>42752.647777777776</v>
      </c>
      <c r="R2256">
        <f>YEAR(Q2256)</f>
        <v>2017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8307</v>
      </c>
      <c r="O2257" t="s">
        <v>8325</v>
      </c>
      <c r="P2257" s="10">
        <f>I2257/60/60/24+DATE(1970,1,1)</f>
        <v>42497.951979166668</v>
      </c>
      <c r="Q2257" s="10">
        <f>J2257/60/60/24+DATE(1970,1,1)</f>
        <v>42467.951979166668</v>
      </c>
      <c r="R2257">
        <f>YEAR(Q2257)</f>
        <v>2016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8307</v>
      </c>
      <c r="O2258" t="s">
        <v>8325</v>
      </c>
      <c r="P2258" s="10">
        <f>I2258/60/60/24+DATE(1970,1,1)</f>
        <v>42696.451921296291</v>
      </c>
      <c r="Q2258" s="10">
        <f>J2258/60/60/24+DATE(1970,1,1)</f>
        <v>42682.451921296291</v>
      </c>
      <c r="R2258">
        <f>YEAR(Q2258)</f>
        <v>2016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8307</v>
      </c>
      <c r="O2259" t="s">
        <v>8325</v>
      </c>
      <c r="P2259" s="10">
        <f>I2259/60/60/24+DATE(1970,1,1)</f>
        <v>42540.958333333328</v>
      </c>
      <c r="Q2259" s="10">
        <f>J2259/60/60/24+DATE(1970,1,1)</f>
        <v>42505.936678240745</v>
      </c>
      <c r="R2259">
        <f>YEAR(Q2259)</f>
        <v>2016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8307</v>
      </c>
      <c r="O2260" t="s">
        <v>8325</v>
      </c>
      <c r="P2260" s="10">
        <f>I2260/60/60/24+DATE(1970,1,1)</f>
        <v>42166.75100694444</v>
      </c>
      <c r="Q2260" s="10">
        <f>J2260/60/60/24+DATE(1970,1,1)</f>
        <v>42136.75100694444</v>
      </c>
      <c r="R2260">
        <f>YEAR(Q2260)</f>
        <v>2015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8307</v>
      </c>
      <c r="O2261" t="s">
        <v>8325</v>
      </c>
      <c r="P2261" s="10">
        <f>I2261/60/60/24+DATE(1970,1,1)</f>
        <v>42712.804814814815</v>
      </c>
      <c r="Q2261" s="10">
        <f>J2261/60/60/24+DATE(1970,1,1)</f>
        <v>42702.804814814815</v>
      </c>
      <c r="R2261">
        <f>YEAR(Q2261)</f>
        <v>2016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8307</v>
      </c>
      <c r="O2262" t="s">
        <v>8325</v>
      </c>
      <c r="P2262" s="10">
        <f>I2262/60/60/24+DATE(1970,1,1)</f>
        <v>41724.975115740745</v>
      </c>
      <c r="Q2262" s="10">
        <f>J2262/60/60/24+DATE(1970,1,1)</f>
        <v>41695.016782407409</v>
      </c>
      <c r="R2262">
        <f>YEAR(Q2262)</f>
        <v>2014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8307</v>
      </c>
      <c r="O2263" t="s">
        <v>8325</v>
      </c>
      <c r="P2263" s="10">
        <f>I2263/60/60/24+DATE(1970,1,1)</f>
        <v>42780.724768518514</v>
      </c>
      <c r="Q2263" s="10">
        <f>J2263/60/60/24+DATE(1970,1,1)</f>
        <v>42759.724768518514</v>
      </c>
      <c r="R2263">
        <f>YEAR(Q2263)</f>
        <v>2017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8307</v>
      </c>
      <c r="O2264" t="s">
        <v>8325</v>
      </c>
      <c r="P2264" s="10">
        <f>I2264/60/60/24+DATE(1970,1,1)</f>
        <v>41961</v>
      </c>
      <c r="Q2264" s="10">
        <f>J2264/60/60/24+DATE(1970,1,1)</f>
        <v>41926.585162037038</v>
      </c>
      <c r="R2264">
        <f>YEAR(Q2264)</f>
        <v>2014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8307</v>
      </c>
      <c r="O2265" t="s">
        <v>8325</v>
      </c>
      <c r="P2265" s="10">
        <f>I2265/60/60/24+DATE(1970,1,1)</f>
        <v>42035.832326388889</v>
      </c>
      <c r="Q2265" s="10">
        <f>J2265/60/60/24+DATE(1970,1,1)</f>
        <v>42014.832326388889</v>
      </c>
      <c r="R2265">
        <f>YEAR(Q2265)</f>
        <v>2015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8307</v>
      </c>
      <c r="O2266" t="s">
        <v>8325</v>
      </c>
      <c r="P2266" s="10">
        <f>I2266/60/60/24+DATE(1970,1,1)</f>
        <v>42513.125</v>
      </c>
      <c r="Q2266" s="10">
        <f>J2266/60/60/24+DATE(1970,1,1)</f>
        <v>42496.582337962958</v>
      </c>
      <c r="R2266">
        <f>YEAR(Q2266)</f>
        <v>2016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8307</v>
      </c>
      <c r="O2267" t="s">
        <v>8325</v>
      </c>
      <c r="P2267" s="10">
        <f>I2267/60/60/24+DATE(1970,1,1)</f>
        <v>42696.853090277778</v>
      </c>
      <c r="Q2267" s="10">
        <f>J2267/60/60/24+DATE(1970,1,1)</f>
        <v>42689.853090277778</v>
      </c>
      <c r="R2267">
        <f>YEAR(Q2267)</f>
        <v>2016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8307</v>
      </c>
      <c r="O2268" t="s">
        <v>8325</v>
      </c>
      <c r="P2268" s="10">
        <f>I2268/60/60/24+DATE(1970,1,1)</f>
        <v>42487.083333333328</v>
      </c>
      <c r="Q2268" s="10">
        <f>J2268/60/60/24+DATE(1970,1,1)</f>
        <v>42469.874907407408</v>
      </c>
      <c r="R2268">
        <f>YEAR(Q2268)</f>
        <v>2016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8307</v>
      </c>
      <c r="O2269" t="s">
        <v>8325</v>
      </c>
      <c r="P2269" s="10">
        <f>I2269/60/60/24+DATE(1970,1,1)</f>
        <v>41994.041666666672</v>
      </c>
      <c r="Q2269" s="10">
        <f>J2269/60/60/24+DATE(1970,1,1)</f>
        <v>41968.829826388886</v>
      </c>
      <c r="R2269">
        <f>YEAR(Q2269)</f>
        <v>2014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8307</v>
      </c>
      <c r="O2270" t="s">
        <v>8325</v>
      </c>
      <c r="P2270" s="10">
        <f>I2270/60/60/24+DATE(1970,1,1)</f>
        <v>42806.082349537035</v>
      </c>
      <c r="Q2270" s="10">
        <f>J2270/60/60/24+DATE(1970,1,1)</f>
        <v>42776.082349537035</v>
      </c>
      <c r="R2270">
        <f>YEAR(Q2270)</f>
        <v>2017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8307</v>
      </c>
      <c r="O2271" t="s">
        <v>8325</v>
      </c>
      <c r="P2271" s="10">
        <f>I2271/60/60/24+DATE(1970,1,1)</f>
        <v>42801.208333333328</v>
      </c>
      <c r="Q2271" s="10">
        <f>J2271/60/60/24+DATE(1970,1,1)</f>
        <v>42776.704432870371</v>
      </c>
      <c r="R2271">
        <f>YEAR(Q2271)</f>
        <v>2017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8307</v>
      </c>
      <c r="O2272" t="s">
        <v>8325</v>
      </c>
      <c r="P2272" s="10">
        <f>I2272/60/60/24+DATE(1970,1,1)</f>
        <v>42745.915972222225</v>
      </c>
      <c r="Q2272" s="10">
        <f>J2272/60/60/24+DATE(1970,1,1)</f>
        <v>42725.869363425925</v>
      </c>
      <c r="R2272">
        <f>YEAR(Q2272)</f>
        <v>2016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8307</v>
      </c>
      <c r="O2273" t="s">
        <v>8325</v>
      </c>
      <c r="P2273" s="10">
        <f>I2273/60/60/24+DATE(1970,1,1)</f>
        <v>42714.000046296293</v>
      </c>
      <c r="Q2273" s="10">
        <f>J2273/60/60/24+DATE(1970,1,1)</f>
        <v>42684.000046296293</v>
      </c>
      <c r="R2273">
        <f>YEAR(Q2273)</f>
        <v>2016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8307</v>
      </c>
      <c r="O2274" t="s">
        <v>8325</v>
      </c>
      <c r="P2274" s="10">
        <f>I2274/60/60/24+DATE(1970,1,1)</f>
        <v>42345.699490740735</v>
      </c>
      <c r="Q2274" s="10">
        <f>J2274/60/60/24+DATE(1970,1,1)</f>
        <v>42315.699490740735</v>
      </c>
      <c r="R2274">
        <f>YEAR(Q2274)</f>
        <v>2015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8307</v>
      </c>
      <c r="O2275" t="s">
        <v>8325</v>
      </c>
      <c r="P2275" s="10">
        <f>I2275/60/60/24+DATE(1970,1,1)</f>
        <v>42806.507430555561</v>
      </c>
      <c r="Q2275" s="10">
        <f>J2275/60/60/24+DATE(1970,1,1)</f>
        <v>42781.549097222218</v>
      </c>
      <c r="R2275">
        <f>YEAR(Q2275)</f>
        <v>2017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8307</v>
      </c>
      <c r="O2276" t="s">
        <v>8325</v>
      </c>
      <c r="P2276" s="10">
        <f>I2276/60/60/24+DATE(1970,1,1)</f>
        <v>41693.500659722224</v>
      </c>
      <c r="Q2276" s="10">
        <f>J2276/60/60/24+DATE(1970,1,1)</f>
        <v>41663.500659722224</v>
      </c>
      <c r="R2276">
        <f>YEAR(Q2276)</f>
        <v>2014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8307</v>
      </c>
      <c r="O2277" t="s">
        <v>8325</v>
      </c>
      <c r="P2277" s="10">
        <f>I2277/60/60/24+DATE(1970,1,1)</f>
        <v>41995.616655092599</v>
      </c>
      <c r="Q2277" s="10">
        <f>J2277/60/60/24+DATE(1970,1,1)</f>
        <v>41965.616655092599</v>
      </c>
      <c r="R2277">
        <f>YEAR(Q2277)</f>
        <v>2014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8307</v>
      </c>
      <c r="O2278" t="s">
        <v>8325</v>
      </c>
      <c r="P2278" s="10">
        <f>I2278/60/60/24+DATE(1970,1,1)</f>
        <v>41644.651493055557</v>
      </c>
      <c r="Q2278" s="10">
        <f>J2278/60/60/24+DATE(1970,1,1)</f>
        <v>41614.651493055557</v>
      </c>
      <c r="R2278">
        <f>YEAR(Q2278)</f>
        <v>2013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8307</v>
      </c>
      <c r="O2279" t="s">
        <v>8325</v>
      </c>
      <c r="P2279" s="10">
        <f>I2279/60/60/24+DATE(1970,1,1)</f>
        <v>40966.678506944445</v>
      </c>
      <c r="Q2279" s="10">
        <f>J2279/60/60/24+DATE(1970,1,1)</f>
        <v>40936.678506944445</v>
      </c>
      <c r="R2279">
        <f>YEAR(Q2279)</f>
        <v>2012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8307</v>
      </c>
      <c r="O2280" t="s">
        <v>8325</v>
      </c>
      <c r="P2280" s="10">
        <f>I2280/60/60/24+DATE(1970,1,1)</f>
        <v>42372.957638888889</v>
      </c>
      <c r="Q2280" s="10">
        <f>J2280/60/60/24+DATE(1970,1,1)</f>
        <v>42338.709108796291</v>
      </c>
      <c r="R2280">
        <f>YEAR(Q2280)</f>
        <v>2015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8307</v>
      </c>
      <c r="O2281" t="s">
        <v>8325</v>
      </c>
      <c r="P2281" s="10">
        <f>I2281/60/60/24+DATE(1970,1,1)</f>
        <v>42039.166666666672</v>
      </c>
      <c r="Q2281" s="10">
        <f>J2281/60/60/24+DATE(1970,1,1)</f>
        <v>42020.806701388887</v>
      </c>
      <c r="R2281">
        <f>YEAR(Q2281)</f>
        <v>2015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8307</v>
      </c>
      <c r="O2282" t="s">
        <v>8325</v>
      </c>
      <c r="P2282" s="10">
        <f>I2282/60/60/24+DATE(1970,1,1)</f>
        <v>42264.624895833331</v>
      </c>
      <c r="Q2282" s="10">
        <f>J2282/60/60/24+DATE(1970,1,1)</f>
        <v>42234.624895833331</v>
      </c>
      <c r="R2282">
        <f>YEAR(Q2282)</f>
        <v>2015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8299</v>
      </c>
      <c r="O2283" t="s">
        <v>8300</v>
      </c>
      <c r="P2283" s="10">
        <f>I2283/60/60/24+DATE(1970,1,1)</f>
        <v>40749.284722222219</v>
      </c>
      <c r="Q2283" s="10">
        <f>J2283/60/60/24+DATE(1970,1,1)</f>
        <v>40687.285844907405</v>
      </c>
      <c r="R2283">
        <f>YEAR(Q2283)</f>
        <v>2011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8299</v>
      </c>
      <c r="O2284" t="s">
        <v>8300</v>
      </c>
      <c r="P2284" s="10">
        <f>I2284/60/60/24+DATE(1970,1,1)</f>
        <v>42383.17460648148</v>
      </c>
      <c r="Q2284" s="10">
        <f>J2284/60/60/24+DATE(1970,1,1)</f>
        <v>42323.17460648148</v>
      </c>
      <c r="R2284">
        <f>YEAR(Q2284)</f>
        <v>2015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8299</v>
      </c>
      <c r="O2285" t="s">
        <v>8300</v>
      </c>
      <c r="P2285" s="10">
        <f>I2285/60/60/24+DATE(1970,1,1)</f>
        <v>41038.083379629628</v>
      </c>
      <c r="Q2285" s="10">
        <f>J2285/60/60/24+DATE(1970,1,1)</f>
        <v>40978.125046296293</v>
      </c>
      <c r="R2285">
        <f>YEAR(Q2285)</f>
        <v>2012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8299</v>
      </c>
      <c r="O2286" t="s">
        <v>8300</v>
      </c>
      <c r="P2286" s="10">
        <f>I2286/60/60/24+DATE(1970,1,1)</f>
        <v>40614.166666666664</v>
      </c>
      <c r="Q2286" s="10">
        <f>J2286/60/60/24+DATE(1970,1,1)</f>
        <v>40585.796817129631</v>
      </c>
      <c r="R2286">
        <f>YEAR(Q2286)</f>
        <v>2011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8299</v>
      </c>
      <c r="O2287" t="s">
        <v>8300</v>
      </c>
      <c r="P2287" s="10">
        <f>I2287/60/60/24+DATE(1970,1,1)</f>
        <v>41089.185682870368</v>
      </c>
      <c r="Q2287" s="10">
        <f>J2287/60/60/24+DATE(1970,1,1)</f>
        <v>41059.185682870368</v>
      </c>
      <c r="R2287">
        <f>YEAR(Q2287)</f>
        <v>2012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8299</v>
      </c>
      <c r="O2288" t="s">
        <v>8300</v>
      </c>
      <c r="P2288" s="10">
        <f>I2288/60/60/24+DATE(1970,1,1)</f>
        <v>41523.165972222225</v>
      </c>
      <c r="Q2288" s="10">
        <f>J2288/60/60/24+DATE(1970,1,1)</f>
        <v>41494.963587962964</v>
      </c>
      <c r="R2288">
        <f>YEAR(Q2288)</f>
        <v>2013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8299</v>
      </c>
      <c r="O2289" t="s">
        <v>8300</v>
      </c>
      <c r="P2289" s="10">
        <f>I2289/60/60/24+DATE(1970,1,1)</f>
        <v>41813.667361111111</v>
      </c>
      <c r="Q2289" s="10">
        <f>J2289/60/60/24+DATE(1970,1,1)</f>
        <v>41792.667361111111</v>
      </c>
      <c r="R2289">
        <f>YEAR(Q2289)</f>
        <v>2014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8299</v>
      </c>
      <c r="O2290" t="s">
        <v>8300</v>
      </c>
      <c r="P2290" s="10">
        <f>I2290/60/60/24+DATE(1970,1,1)</f>
        <v>41086.75</v>
      </c>
      <c r="Q2290" s="10">
        <f>J2290/60/60/24+DATE(1970,1,1)</f>
        <v>41067.827418981484</v>
      </c>
      <c r="R2290">
        <f>YEAR(Q2290)</f>
        <v>2012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8299</v>
      </c>
      <c r="O2291" t="s">
        <v>8300</v>
      </c>
      <c r="P2291" s="10">
        <f>I2291/60/60/24+DATE(1970,1,1)</f>
        <v>41614.973611111112</v>
      </c>
      <c r="Q2291" s="10">
        <f>J2291/60/60/24+DATE(1970,1,1)</f>
        <v>41571.998379629629</v>
      </c>
      <c r="R2291">
        <f>YEAR(Q2291)</f>
        <v>2013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8299</v>
      </c>
      <c r="O2292" t="s">
        <v>8300</v>
      </c>
      <c r="P2292" s="10">
        <f>I2292/60/60/24+DATE(1970,1,1)</f>
        <v>40148.708333333336</v>
      </c>
      <c r="Q2292" s="10">
        <f>J2292/60/60/24+DATE(1970,1,1)</f>
        <v>40070.253819444442</v>
      </c>
      <c r="R2292">
        <f>YEAR(Q2292)</f>
        <v>2009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8299</v>
      </c>
      <c r="O2293" t="s">
        <v>8300</v>
      </c>
      <c r="P2293" s="10">
        <f>I2293/60/60/24+DATE(1970,1,1)</f>
        <v>41022.166666666664</v>
      </c>
      <c r="Q2293" s="10">
        <f>J2293/60/60/24+DATE(1970,1,1)</f>
        <v>40987.977060185185</v>
      </c>
      <c r="R2293">
        <f>YEAR(Q2293)</f>
        <v>2012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8299</v>
      </c>
      <c r="O2294" t="s">
        <v>8300</v>
      </c>
      <c r="P2294" s="10">
        <f>I2294/60/60/24+DATE(1970,1,1)</f>
        <v>41017.697638888887</v>
      </c>
      <c r="Q2294" s="10">
        <f>J2294/60/60/24+DATE(1970,1,1)</f>
        <v>40987.697638888887</v>
      </c>
      <c r="R2294">
        <f>YEAR(Q2294)</f>
        <v>2012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8299</v>
      </c>
      <c r="O2295" t="s">
        <v>8300</v>
      </c>
      <c r="P2295" s="10">
        <f>I2295/60/60/24+DATE(1970,1,1)</f>
        <v>41177.165972222225</v>
      </c>
      <c r="Q2295" s="10">
        <f>J2295/60/60/24+DATE(1970,1,1)</f>
        <v>41151.708321759259</v>
      </c>
      <c r="R2295">
        <f>YEAR(Q2295)</f>
        <v>2012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8299</v>
      </c>
      <c r="O2296" t="s">
        <v>8300</v>
      </c>
      <c r="P2296" s="10">
        <f>I2296/60/60/24+DATE(1970,1,1)</f>
        <v>41294.72314814815</v>
      </c>
      <c r="Q2296" s="10">
        <f>J2296/60/60/24+DATE(1970,1,1)</f>
        <v>41264.72314814815</v>
      </c>
      <c r="R2296">
        <f>YEAR(Q2296)</f>
        <v>2012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8299</v>
      </c>
      <c r="O2297" t="s">
        <v>8300</v>
      </c>
      <c r="P2297" s="10">
        <f>I2297/60/60/24+DATE(1970,1,1)</f>
        <v>41300.954351851848</v>
      </c>
      <c r="Q2297" s="10">
        <f>J2297/60/60/24+DATE(1970,1,1)</f>
        <v>41270.954351851848</v>
      </c>
      <c r="R2297">
        <f>YEAR(Q2297)</f>
        <v>2012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8299</v>
      </c>
      <c r="O2298" t="s">
        <v>8300</v>
      </c>
      <c r="P2298" s="10">
        <f>I2298/60/60/24+DATE(1970,1,1)</f>
        <v>40962.731782407405</v>
      </c>
      <c r="Q2298" s="10">
        <f>J2298/60/60/24+DATE(1970,1,1)</f>
        <v>40927.731782407405</v>
      </c>
      <c r="R2298">
        <f>YEAR(Q2298)</f>
        <v>2012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8299</v>
      </c>
      <c r="O2299" t="s">
        <v>8300</v>
      </c>
      <c r="P2299" s="10">
        <f>I2299/60/60/24+DATE(1970,1,1)</f>
        <v>40982.165972222225</v>
      </c>
      <c r="Q2299" s="10">
        <f>J2299/60/60/24+DATE(1970,1,1)</f>
        <v>40948.042233796295</v>
      </c>
      <c r="R2299">
        <f>YEAR(Q2299)</f>
        <v>2012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8299</v>
      </c>
      <c r="O2300" t="s">
        <v>8300</v>
      </c>
      <c r="P2300" s="10">
        <f>I2300/60/60/24+DATE(1970,1,1)</f>
        <v>41724.798993055556</v>
      </c>
      <c r="Q2300" s="10">
        <f>J2300/60/60/24+DATE(1970,1,1)</f>
        <v>41694.84065972222</v>
      </c>
      <c r="R2300">
        <f>YEAR(Q2300)</f>
        <v>2014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8299</v>
      </c>
      <c r="O2301" t="s">
        <v>8300</v>
      </c>
      <c r="P2301" s="10">
        <f>I2301/60/60/24+DATE(1970,1,1)</f>
        <v>40580.032511574071</v>
      </c>
      <c r="Q2301" s="10">
        <f>J2301/60/60/24+DATE(1970,1,1)</f>
        <v>40565.032511574071</v>
      </c>
      <c r="R2301">
        <f>YEAR(Q2301)</f>
        <v>2011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8299</v>
      </c>
      <c r="O2302" t="s">
        <v>8300</v>
      </c>
      <c r="P2302" s="10">
        <f>I2302/60/60/24+DATE(1970,1,1)</f>
        <v>41088.727037037039</v>
      </c>
      <c r="Q2302" s="10">
        <f>J2302/60/60/24+DATE(1970,1,1)</f>
        <v>41074.727037037039</v>
      </c>
      <c r="R2302">
        <f>YEAR(Q2302)</f>
        <v>2012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8299</v>
      </c>
      <c r="O2303" t="s">
        <v>8303</v>
      </c>
      <c r="P2303" s="10">
        <f>I2303/60/60/24+DATE(1970,1,1)</f>
        <v>41446.146944444445</v>
      </c>
      <c r="Q2303" s="10">
        <f>J2303/60/60/24+DATE(1970,1,1)</f>
        <v>41416.146944444445</v>
      </c>
      <c r="R2303">
        <f>YEAR(Q2303)</f>
        <v>2013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8299</v>
      </c>
      <c r="O2304" t="s">
        <v>8303</v>
      </c>
      <c r="P2304" s="10">
        <f>I2304/60/60/24+DATE(1970,1,1)</f>
        <v>41639.291666666664</v>
      </c>
      <c r="Q2304" s="10">
        <f>J2304/60/60/24+DATE(1970,1,1)</f>
        <v>41605.868449074071</v>
      </c>
      <c r="R2304">
        <f>YEAR(Q2304)</f>
        <v>2013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8299</v>
      </c>
      <c r="O2305" t="s">
        <v>8303</v>
      </c>
      <c r="P2305" s="10">
        <f>I2305/60/60/24+DATE(1970,1,1)</f>
        <v>40890.152731481481</v>
      </c>
      <c r="Q2305" s="10">
        <f>J2305/60/60/24+DATE(1970,1,1)</f>
        <v>40850.111064814817</v>
      </c>
      <c r="R2305">
        <f>YEAR(Q2305)</f>
        <v>2011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8299</v>
      </c>
      <c r="O2306" t="s">
        <v>8303</v>
      </c>
      <c r="P2306" s="10">
        <f>I2306/60/60/24+DATE(1970,1,1)</f>
        <v>40544.207638888889</v>
      </c>
      <c r="Q2306" s="10">
        <f>J2306/60/60/24+DATE(1970,1,1)</f>
        <v>40502.815868055557</v>
      </c>
      <c r="R2306">
        <f>YEAR(Q2306)</f>
        <v>2010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8299</v>
      </c>
      <c r="O2307" t="s">
        <v>8303</v>
      </c>
      <c r="P2307" s="10">
        <f>I2307/60/60/24+DATE(1970,1,1)</f>
        <v>41859.75</v>
      </c>
      <c r="Q2307" s="10">
        <f>J2307/60/60/24+DATE(1970,1,1)</f>
        <v>41834.695277777777</v>
      </c>
      <c r="R2307">
        <f>YEAR(Q2307)</f>
        <v>2014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8299</v>
      </c>
      <c r="O2308" t="s">
        <v>8303</v>
      </c>
      <c r="P2308" s="10">
        <f>I2308/60/60/24+DATE(1970,1,1)</f>
        <v>40978.16815972222</v>
      </c>
      <c r="Q2308" s="10">
        <f>J2308/60/60/24+DATE(1970,1,1)</f>
        <v>40948.16815972222</v>
      </c>
      <c r="R2308">
        <f>YEAR(Q2308)</f>
        <v>2012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8299</v>
      </c>
      <c r="O2309" t="s">
        <v>8303</v>
      </c>
      <c r="P2309" s="10">
        <f>I2309/60/60/24+DATE(1970,1,1)</f>
        <v>41034.802407407406</v>
      </c>
      <c r="Q2309" s="10">
        <f>J2309/60/60/24+DATE(1970,1,1)</f>
        <v>41004.802465277775</v>
      </c>
      <c r="R2309">
        <f>YEAR(Q2309)</f>
        <v>2012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8299</v>
      </c>
      <c r="O2310" t="s">
        <v>8303</v>
      </c>
      <c r="P2310" s="10">
        <f>I2310/60/60/24+DATE(1970,1,1)</f>
        <v>41880.041666666664</v>
      </c>
      <c r="Q2310" s="10">
        <f>J2310/60/60/24+DATE(1970,1,1)</f>
        <v>41851.962916666671</v>
      </c>
      <c r="R2310">
        <f>YEAR(Q2310)</f>
        <v>2014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8299</v>
      </c>
      <c r="O2311" t="s">
        <v>8303</v>
      </c>
      <c r="P2311" s="10">
        <f>I2311/60/60/24+DATE(1970,1,1)</f>
        <v>41342.987696759257</v>
      </c>
      <c r="Q2311" s="10">
        <f>J2311/60/60/24+DATE(1970,1,1)</f>
        <v>41307.987696759257</v>
      </c>
      <c r="R2311">
        <f>YEAR(Q2311)</f>
        <v>2013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8299</v>
      </c>
      <c r="O2312" t="s">
        <v>8303</v>
      </c>
      <c r="P2312" s="10">
        <f>I2312/60/60/24+DATE(1970,1,1)</f>
        <v>41354.752488425926</v>
      </c>
      <c r="Q2312" s="10">
        <f>J2312/60/60/24+DATE(1970,1,1)</f>
        <v>41324.79415509259</v>
      </c>
      <c r="R2312">
        <f>YEAR(Q2312)</f>
        <v>2013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8299</v>
      </c>
      <c r="O2313" t="s">
        <v>8303</v>
      </c>
      <c r="P2313" s="10">
        <f>I2313/60/60/24+DATE(1970,1,1)</f>
        <v>41766.004502314812</v>
      </c>
      <c r="Q2313" s="10">
        <f>J2313/60/60/24+DATE(1970,1,1)</f>
        <v>41736.004502314812</v>
      </c>
      <c r="R2313">
        <f>YEAR(Q2313)</f>
        <v>2014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8299</v>
      </c>
      <c r="O2314" t="s">
        <v>8303</v>
      </c>
      <c r="P2314" s="10">
        <f>I2314/60/60/24+DATE(1970,1,1)</f>
        <v>41747.958333333336</v>
      </c>
      <c r="Q2314" s="10">
        <f>J2314/60/60/24+DATE(1970,1,1)</f>
        <v>41716.632847222223</v>
      </c>
      <c r="R2314">
        <f>YEAR(Q2314)</f>
        <v>2014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8299</v>
      </c>
      <c r="O2315" t="s">
        <v>8303</v>
      </c>
      <c r="P2315" s="10">
        <f>I2315/60/60/24+DATE(1970,1,1)</f>
        <v>41032.958634259259</v>
      </c>
      <c r="Q2315" s="10">
        <f>J2315/60/60/24+DATE(1970,1,1)</f>
        <v>41002.958634259259</v>
      </c>
      <c r="R2315">
        <f>YEAR(Q2315)</f>
        <v>2012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8299</v>
      </c>
      <c r="O2316" t="s">
        <v>8303</v>
      </c>
      <c r="P2316" s="10">
        <f>I2316/60/60/24+DATE(1970,1,1)</f>
        <v>41067.551585648151</v>
      </c>
      <c r="Q2316" s="10">
        <f>J2316/60/60/24+DATE(1970,1,1)</f>
        <v>41037.551585648151</v>
      </c>
      <c r="R2316">
        <f>YEAR(Q2316)</f>
        <v>2012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8299</v>
      </c>
      <c r="O2317" t="s">
        <v>8303</v>
      </c>
      <c r="P2317" s="10">
        <f>I2317/60/60/24+DATE(1970,1,1)</f>
        <v>41034.72619212963</v>
      </c>
      <c r="Q2317" s="10">
        <f>J2317/60/60/24+DATE(1970,1,1)</f>
        <v>41004.72619212963</v>
      </c>
      <c r="R2317">
        <f>YEAR(Q2317)</f>
        <v>2012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8299</v>
      </c>
      <c r="O2318" t="s">
        <v>8303</v>
      </c>
      <c r="P2318" s="10">
        <f>I2318/60/60/24+DATE(1970,1,1)</f>
        <v>40156.76666666667</v>
      </c>
      <c r="Q2318" s="10">
        <f>J2318/60/60/24+DATE(1970,1,1)</f>
        <v>40079.725115740745</v>
      </c>
      <c r="R2318">
        <f>YEAR(Q2318)</f>
        <v>2009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8299</v>
      </c>
      <c r="O2319" t="s">
        <v>8303</v>
      </c>
      <c r="P2319" s="10">
        <f>I2319/60/60/24+DATE(1970,1,1)</f>
        <v>40224.208333333336</v>
      </c>
      <c r="Q2319" s="10">
        <f>J2319/60/60/24+DATE(1970,1,1)</f>
        <v>40192.542233796295</v>
      </c>
      <c r="R2319">
        <f>YEAR(Q2319)</f>
        <v>2010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8299</v>
      </c>
      <c r="O2320" t="s">
        <v>8303</v>
      </c>
      <c r="P2320" s="10">
        <f>I2320/60/60/24+DATE(1970,1,1)</f>
        <v>40082.165972222225</v>
      </c>
      <c r="Q2320" s="10">
        <f>J2320/60/60/24+DATE(1970,1,1)</f>
        <v>40050.643680555557</v>
      </c>
      <c r="R2320">
        <f>YEAR(Q2320)</f>
        <v>2009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8299</v>
      </c>
      <c r="O2321" t="s">
        <v>8303</v>
      </c>
      <c r="P2321" s="10">
        <f>I2321/60/60/24+DATE(1970,1,1)</f>
        <v>41623.082002314812</v>
      </c>
      <c r="Q2321" s="10">
        <f>J2321/60/60/24+DATE(1970,1,1)</f>
        <v>41593.082002314812</v>
      </c>
      <c r="R2321">
        <f>YEAR(Q2321)</f>
        <v>2013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8299</v>
      </c>
      <c r="O2322" t="s">
        <v>8303</v>
      </c>
      <c r="P2322" s="10">
        <f>I2322/60/60/24+DATE(1970,1,1)</f>
        <v>41731.775462962964</v>
      </c>
      <c r="Q2322" s="10">
        <f>J2322/60/60/24+DATE(1970,1,1)</f>
        <v>41696.817129629628</v>
      </c>
      <c r="R2322">
        <f>YEAR(Q2322)</f>
        <v>2014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8310</v>
      </c>
      <c r="O2323" t="s">
        <v>8326</v>
      </c>
      <c r="P2323" s="10">
        <f>I2323/60/60/24+DATE(1970,1,1)</f>
        <v>42829.21876157407</v>
      </c>
      <c r="Q2323" s="10">
        <f>J2323/60/60/24+DATE(1970,1,1)</f>
        <v>42799.260428240741</v>
      </c>
      <c r="R2323">
        <f>YEAR(Q2323)</f>
        <v>2017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8310</v>
      </c>
      <c r="O2324" t="s">
        <v>8326</v>
      </c>
      <c r="P2324" s="10">
        <f>I2324/60/60/24+DATE(1970,1,1)</f>
        <v>42834.853807870371</v>
      </c>
      <c r="Q2324" s="10">
        <f>J2324/60/60/24+DATE(1970,1,1)</f>
        <v>42804.895474537043</v>
      </c>
      <c r="R2324">
        <f>YEAR(Q2324)</f>
        <v>2017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8310</v>
      </c>
      <c r="O2325" t="s">
        <v>8326</v>
      </c>
      <c r="P2325" s="10">
        <f>I2325/60/60/24+DATE(1970,1,1)</f>
        <v>42814.755173611105</v>
      </c>
      <c r="Q2325" s="10">
        <f>J2325/60/60/24+DATE(1970,1,1)</f>
        <v>42807.755173611105</v>
      </c>
      <c r="R2325">
        <f>YEAR(Q2325)</f>
        <v>2017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8310</v>
      </c>
      <c r="O2326" t="s">
        <v>8326</v>
      </c>
      <c r="P2326" s="10">
        <f>I2326/60/60/24+DATE(1970,1,1)</f>
        <v>42820.843576388885</v>
      </c>
      <c r="Q2326" s="10">
        <f>J2326/60/60/24+DATE(1970,1,1)</f>
        <v>42790.885243055556</v>
      </c>
      <c r="R2326">
        <f>YEAR(Q2326)</f>
        <v>2017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8310</v>
      </c>
      <c r="O2327" t="s">
        <v>8326</v>
      </c>
      <c r="P2327" s="10">
        <f>I2327/60/60/24+DATE(1970,1,1)</f>
        <v>42823.980682870373</v>
      </c>
      <c r="Q2327" s="10">
        <f>J2327/60/60/24+DATE(1970,1,1)</f>
        <v>42794.022349537037</v>
      </c>
      <c r="R2327">
        <f>YEAR(Q2327)</f>
        <v>2017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8310</v>
      </c>
      <c r="O2328" t="s">
        <v>8326</v>
      </c>
      <c r="P2328" s="10">
        <f>I2328/60/60/24+DATE(1970,1,1)</f>
        <v>42855.708333333328</v>
      </c>
      <c r="Q2328" s="10">
        <f>J2328/60/60/24+DATE(1970,1,1)</f>
        <v>42804.034120370372</v>
      </c>
      <c r="R2328">
        <f>YEAR(Q2328)</f>
        <v>2017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8310</v>
      </c>
      <c r="O2329" t="s">
        <v>8326</v>
      </c>
      <c r="P2329" s="10">
        <f>I2329/60/60/24+DATE(1970,1,1)</f>
        <v>41877.917129629634</v>
      </c>
      <c r="Q2329" s="10">
        <f>J2329/60/60/24+DATE(1970,1,1)</f>
        <v>41842.917129629634</v>
      </c>
      <c r="R2329">
        <f>YEAR(Q2329)</f>
        <v>2014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8310</v>
      </c>
      <c r="O2330" t="s">
        <v>8326</v>
      </c>
      <c r="P2330" s="10">
        <f>I2330/60/60/24+DATE(1970,1,1)</f>
        <v>42169.781678240746</v>
      </c>
      <c r="Q2330" s="10">
        <f>J2330/60/60/24+DATE(1970,1,1)</f>
        <v>42139.781678240746</v>
      </c>
      <c r="R2330">
        <f>YEAR(Q2330)</f>
        <v>2015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8310</v>
      </c>
      <c r="O2331" t="s">
        <v>8326</v>
      </c>
      <c r="P2331" s="10">
        <f>I2331/60/60/24+DATE(1970,1,1)</f>
        <v>41837.624374999999</v>
      </c>
      <c r="Q2331" s="10">
        <f>J2331/60/60/24+DATE(1970,1,1)</f>
        <v>41807.624374999999</v>
      </c>
      <c r="R2331">
        <f>YEAR(Q2331)</f>
        <v>2014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8310</v>
      </c>
      <c r="O2332" t="s">
        <v>8326</v>
      </c>
      <c r="P2332" s="10">
        <f>I2332/60/60/24+DATE(1970,1,1)</f>
        <v>42363</v>
      </c>
      <c r="Q2332" s="10">
        <f>J2332/60/60/24+DATE(1970,1,1)</f>
        <v>42332.89980324074</v>
      </c>
      <c r="R2332">
        <f>YEAR(Q2332)</f>
        <v>2015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8310</v>
      </c>
      <c r="O2333" t="s">
        <v>8326</v>
      </c>
      <c r="P2333" s="10">
        <f>I2333/60/60/24+DATE(1970,1,1)</f>
        <v>41869.005671296298</v>
      </c>
      <c r="Q2333" s="10">
        <f>J2333/60/60/24+DATE(1970,1,1)</f>
        <v>41839.005671296298</v>
      </c>
      <c r="R2333">
        <f>YEAR(Q2333)</f>
        <v>2014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8310</v>
      </c>
      <c r="O2334" t="s">
        <v>8326</v>
      </c>
      <c r="P2334" s="10">
        <f>I2334/60/60/24+DATE(1970,1,1)</f>
        <v>42041.628136574072</v>
      </c>
      <c r="Q2334" s="10">
        <f>J2334/60/60/24+DATE(1970,1,1)</f>
        <v>42011.628136574072</v>
      </c>
      <c r="R2334">
        <f>YEAR(Q2334)</f>
        <v>2015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8310</v>
      </c>
      <c r="O2335" t="s">
        <v>8326</v>
      </c>
      <c r="P2335" s="10">
        <f>I2335/60/60/24+DATE(1970,1,1)</f>
        <v>41788.743055555555</v>
      </c>
      <c r="Q2335" s="10">
        <f>J2335/60/60/24+DATE(1970,1,1)</f>
        <v>41767.650347222225</v>
      </c>
      <c r="R2335">
        <f>YEAR(Q2335)</f>
        <v>2014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8310</v>
      </c>
      <c r="O2336" t="s">
        <v>8326</v>
      </c>
      <c r="P2336" s="10">
        <f>I2336/60/60/24+DATE(1970,1,1)</f>
        <v>41948.731944444444</v>
      </c>
      <c r="Q2336" s="10">
        <f>J2336/60/60/24+DATE(1970,1,1)</f>
        <v>41918.670115740737</v>
      </c>
      <c r="R2336">
        <f>YEAR(Q2336)</f>
        <v>2014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8310</v>
      </c>
      <c r="O2337" t="s">
        <v>8326</v>
      </c>
      <c r="P2337" s="10">
        <f>I2337/60/60/24+DATE(1970,1,1)</f>
        <v>41801.572256944448</v>
      </c>
      <c r="Q2337" s="10">
        <f>J2337/60/60/24+DATE(1970,1,1)</f>
        <v>41771.572256944448</v>
      </c>
      <c r="R2337">
        <f>YEAR(Q2337)</f>
        <v>2014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8310</v>
      </c>
      <c r="O2338" t="s">
        <v>8326</v>
      </c>
      <c r="P2338" s="10">
        <f>I2338/60/60/24+DATE(1970,1,1)</f>
        <v>41706.924710648149</v>
      </c>
      <c r="Q2338" s="10">
        <f>J2338/60/60/24+DATE(1970,1,1)</f>
        <v>41666.924710648149</v>
      </c>
      <c r="R2338">
        <f>YEAR(Q2338)</f>
        <v>2014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8310</v>
      </c>
      <c r="O2339" t="s">
        <v>8326</v>
      </c>
      <c r="P2339" s="10">
        <f>I2339/60/60/24+DATE(1970,1,1)</f>
        <v>41816.640543981484</v>
      </c>
      <c r="Q2339" s="10">
        <f>J2339/60/60/24+DATE(1970,1,1)</f>
        <v>41786.640543981484</v>
      </c>
      <c r="R2339">
        <f>YEAR(Q2339)</f>
        <v>2014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8310</v>
      </c>
      <c r="O2340" t="s">
        <v>8326</v>
      </c>
      <c r="P2340" s="10">
        <f>I2340/60/60/24+DATE(1970,1,1)</f>
        <v>41819.896805555552</v>
      </c>
      <c r="Q2340" s="10">
        <f>J2340/60/60/24+DATE(1970,1,1)</f>
        <v>41789.896805555552</v>
      </c>
      <c r="R2340">
        <f>YEAR(Q2340)</f>
        <v>2014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8310</v>
      </c>
      <c r="O2341" t="s">
        <v>8326</v>
      </c>
      <c r="P2341" s="10">
        <f>I2341/60/60/24+DATE(1970,1,1)</f>
        <v>42723.332638888889</v>
      </c>
      <c r="Q2341" s="10">
        <f>J2341/60/60/24+DATE(1970,1,1)</f>
        <v>42692.79987268518</v>
      </c>
      <c r="R2341">
        <f>YEAR(Q2341)</f>
        <v>2016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8310</v>
      </c>
      <c r="O2342" t="s">
        <v>8326</v>
      </c>
      <c r="P2342" s="10">
        <f>I2342/60/60/24+DATE(1970,1,1)</f>
        <v>42673.642800925925</v>
      </c>
      <c r="Q2342" s="10">
        <f>J2342/60/60/24+DATE(1970,1,1)</f>
        <v>42643.642800925925</v>
      </c>
      <c r="R2342">
        <f>YEAR(Q2342)</f>
        <v>2016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8293</v>
      </c>
      <c r="O2343" t="s">
        <v>8294</v>
      </c>
      <c r="P2343" s="10">
        <f>I2343/60/60/24+DATE(1970,1,1)</f>
        <v>42197.813703703709</v>
      </c>
      <c r="Q2343" s="10">
        <f>J2343/60/60/24+DATE(1970,1,1)</f>
        <v>42167.813703703709</v>
      </c>
      <c r="R2343">
        <f>YEAR(Q2343)</f>
        <v>2015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8293</v>
      </c>
      <c r="O2344" t="s">
        <v>8294</v>
      </c>
      <c r="P2344" s="10">
        <f>I2344/60/60/24+DATE(1970,1,1)</f>
        <v>41918.208333333336</v>
      </c>
      <c r="Q2344" s="10">
        <f>J2344/60/60/24+DATE(1970,1,1)</f>
        <v>41897.702199074076</v>
      </c>
      <c r="R2344">
        <f>YEAR(Q2344)</f>
        <v>2014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8293</v>
      </c>
      <c r="O2345" t="s">
        <v>8294</v>
      </c>
      <c r="P2345" s="10">
        <f>I2345/60/60/24+DATE(1970,1,1)</f>
        <v>42377.82430555555</v>
      </c>
      <c r="Q2345" s="10">
        <f>J2345/60/60/24+DATE(1970,1,1)</f>
        <v>42327.825289351851</v>
      </c>
      <c r="R2345">
        <f>YEAR(Q2345)</f>
        <v>2015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8293</v>
      </c>
      <c r="O2346" t="s">
        <v>8294</v>
      </c>
      <c r="P2346" s="10">
        <f>I2346/60/60/24+DATE(1970,1,1)</f>
        <v>42545.727650462963</v>
      </c>
      <c r="Q2346" s="10">
        <f>J2346/60/60/24+DATE(1970,1,1)</f>
        <v>42515.727650462963</v>
      </c>
      <c r="R2346">
        <f>YEAR(Q2346)</f>
        <v>2016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8293</v>
      </c>
      <c r="O2347" t="s">
        <v>8294</v>
      </c>
      <c r="P2347" s="10">
        <f>I2347/60/60/24+DATE(1970,1,1)</f>
        <v>42094.985416666663</v>
      </c>
      <c r="Q2347" s="10">
        <f>J2347/60/60/24+DATE(1970,1,1)</f>
        <v>42060.001805555556</v>
      </c>
      <c r="R2347">
        <f>YEAR(Q2347)</f>
        <v>2015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8293</v>
      </c>
      <c r="O2348" t="s">
        <v>8294</v>
      </c>
      <c r="P2348" s="10">
        <f>I2348/60/60/24+DATE(1970,1,1)</f>
        <v>42660.79896990741</v>
      </c>
      <c r="Q2348" s="10">
        <f>J2348/60/60/24+DATE(1970,1,1)</f>
        <v>42615.79896990741</v>
      </c>
      <c r="R2348">
        <f>YEAR(Q2348)</f>
        <v>2016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8293</v>
      </c>
      <c r="O2349" t="s">
        <v>8294</v>
      </c>
      <c r="P2349" s="10">
        <f>I2349/60/60/24+DATE(1970,1,1)</f>
        <v>42607.607361111113</v>
      </c>
      <c r="Q2349" s="10">
        <f>J2349/60/60/24+DATE(1970,1,1)</f>
        <v>42577.607361111113</v>
      </c>
      <c r="R2349">
        <f>YEAR(Q2349)</f>
        <v>2016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8293</v>
      </c>
      <c r="O2350" t="s">
        <v>8294</v>
      </c>
      <c r="P2350" s="10">
        <f>I2350/60/60/24+DATE(1970,1,1)</f>
        <v>42420.932152777779</v>
      </c>
      <c r="Q2350" s="10">
        <f>J2350/60/60/24+DATE(1970,1,1)</f>
        <v>42360.932152777779</v>
      </c>
      <c r="R2350">
        <f>YEAR(Q2350)</f>
        <v>2015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8293</v>
      </c>
      <c r="O2351" t="s">
        <v>8294</v>
      </c>
      <c r="P2351" s="10">
        <f>I2351/60/60/24+DATE(1970,1,1)</f>
        <v>42227.775787037041</v>
      </c>
      <c r="Q2351" s="10">
        <f>J2351/60/60/24+DATE(1970,1,1)</f>
        <v>42198.775787037041</v>
      </c>
      <c r="R2351">
        <f>YEAR(Q2351)</f>
        <v>2015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8293</v>
      </c>
      <c r="O2352" t="s">
        <v>8294</v>
      </c>
      <c r="P2352" s="10">
        <f>I2352/60/60/24+DATE(1970,1,1)</f>
        <v>42738.842245370368</v>
      </c>
      <c r="Q2352" s="10">
        <f>J2352/60/60/24+DATE(1970,1,1)</f>
        <v>42708.842245370368</v>
      </c>
      <c r="R2352">
        <f>YEAR(Q2352)</f>
        <v>2016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8293</v>
      </c>
      <c r="O2353" t="s">
        <v>8294</v>
      </c>
      <c r="P2353" s="10">
        <f>I2353/60/60/24+DATE(1970,1,1)</f>
        <v>42124.101145833338</v>
      </c>
      <c r="Q2353" s="10">
        <f>J2353/60/60/24+DATE(1970,1,1)</f>
        <v>42094.101145833338</v>
      </c>
      <c r="R2353">
        <f>YEAR(Q2353)</f>
        <v>2015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8293</v>
      </c>
      <c r="O2354" t="s">
        <v>8294</v>
      </c>
      <c r="P2354" s="10">
        <f>I2354/60/60/24+DATE(1970,1,1)</f>
        <v>42161.633703703701</v>
      </c>
      <c r="Q2354" s="10">
        <f>J2354/60/60/24+DATE(1970,1,1)</f>
        <v>42101.633703703701</v>
      </c>
      <c r="R2354">
        <f>YEAR(Q2354)</f>
        <v>2015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8293</v>
      </c>
      <c r="O2355" t="s">
        <v>8294</v>
      </c>
      <c r="P2355" s="10">
        <f>I2355/60/60/24+DATE(1970,1,1)</f>
        <v>42115.676180555558</v>
      </c>
      <c r="Q2355" s="10">
        <f>J2355/60/60/24+DATE(1970,1,1)</f>
        <v>42103.676180555558</v>
      </c>
      <c r="R2355">
        <f>YEAR(Q2355)</f>
        <v>2015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8293</v>
      </c>
      <c r="O2356" t="s">
        <v>8294</v>
      </c>
      <c r="P2356" s="10">
        <f>I2356/60/60/24+DATE(1970,1,1)</f>
        <v>42014.722916666666</v>
      </c>
      <c r="Q2356" s="10">
        <f>J2356/60/60/24+DATE(1970,1,1)</f>
        <v>41954.722916666666</v>
      </c>
      <c r="R2356">
        <f>YEAR(Q2356)</f>
        <v>2014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8293</v>
      </c>
      <c r="O2357" t="s">
        <v>8294</v>
      </c>
      <c r="P2357" s="10">
        <f>I2357/60/60/24+DATE(1970,1,1)</f>
        <v>42126.918240740735</v>
      </c>
      <c r="Q2357" s="10">
        <f>J2357/60/60/24+DATE(1970,1,1)</f>
        <v>42096.918240740735</v>
      </c>
      <c r="R2357">
        <f>YEAR(Q2357)</f>
        <v>2015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8293</v>
      </c>
      <c r="O2358" t="s">
        <v>8294</v>
      </c>
      <c r="P2358" s="10">
        <f>I2358/60/60/24+DATE(1970,1,1)</f>
        <v>42160.78361111111</v>
      </c>
      <c r="Q2358" s="10">
        <f>J2358/60/60/24+DATE(1970,1,1)</f>
        <v>42130.78361111111</v>
      </c>
      <c r="R2358">
        <f>YEAR(Q2358)</f>
        <v>2015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8293</v>
      </c>
      <c r="O2359" t="s">
        <v>8294</v>
      </c>
      <c r="P2359" s="10">
        <f>I2359/60/60/24+DATE(1970,1,1)</f>
        <v>42294.620115740734</v>
      </c>
      <c r="Q2359" s="10">
        <f>J2359/60/60/24+DATE(1970,1,1)</f>
        <v>42264.620115740734</v>
      </c>
      <c r="R2359">
        <f>YEAR(Q2359)</f>
        <v>2015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8293</v>
      </c>
      <c r="O2360" t="s">
        <v>8294</v>
      </c>
      <c r="P2360" s="10">
        <f>I2360/60/60/24+DATE(1970,1,1)</f>
        <v>42035.027083333334</v>
      </c>
      <c r="Q2360" s="10">
        <f>J2360/60/60/24+DATE(1970,1,1)</f>
        <v>41978.930972222224</v>
      </c>
      <c r="R2360">
        <f>YEAR(Q2360)</f>
        <v>2014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8293</v>
      </c>
      <c r="O2361" t="s">
        <v>8294</v>
      </c>
      <c r="P2361" s="10">
        <f>I2361/60/60/24+DATE(1970,1,1)</f>
        <v>42219.649583333332</v>
      </c>
      <c r="Q2361" s="10">
        <f>J2361/60/60/24+DATE(1970,1,1)</f>
        <v>42159.649583333332</v>
      </c>
      <c r="R2361">
        <f>YEAR(Q2361)</f>
        <v>2015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8293</v>
      </c>
      <c r="O2362" t="s">
        <v>8294</v>
      </c>
      <c r="P2362" s="10">
        <f>I2362/60/60/24+DATE(1970,1,1)</f>
        <v>42407.70694444445</v>
      </c>
      <c r="Q2362" s="10">
        <f>J2362/60/60/24+DATE(1970,1,1)</f>
        <v>42377.70694444445</v>
      </c>
      <c r="R2362">
        <f>YEAR(Q2362)</f>
        <v>2016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8293</v>
      </c>
      <c r="O2363" t="s">
        <v>8294</v>
      </c>
      <c r="P2363" s="10">
        <f>I2363/60/60/24+DATE(1970,1,1)</f>
        <v>42490.916666666672</v>
      </c>
      <c r="Q2363" s="10">
        <f>J2363/60/60/24+DATE(1970,1,1)</f>
        <v>42466.858888888892</v>
      </c>
      <c r="R2363">
        <f>YEAR(Q2363)</f>
        <v>2016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8293</v>
      </c>
      <c r="O2364" t="s">
        <v>8294</v>
      </c>
      <c r="P2364" s="10">
        <f>I2364/60/60/24+DATE(1970,1,1)</f>
        <v>41984.688310185185</v>
      </c>
      <c r="Q2364" s="10">
        <f>J2364/60/60/24+DATE(1970,1,1)</f>
        <v>41954.688310185185</v>
      </c>
      <c r="R2364">
        <f>YEAR(Q2364)</f>
        <v>2014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8293</v>
      </c>
      <c r="O2365" t="s">
        <v>8294</v>
      </c>
      <c r="P2365" s="10">
        <f>I2365/60/60/24+DATE(1970,1,1)</f>
        <v>42367.011574074073</v>
      </c>
      <c r="Q2365" s="10">
        <f>J2365/60/60/24+DATE(1970,1,1)</f>
        <v>42322.011574074073</v>
      </c>
      <c r="R2365">
        <f>YEAR(Q2365)</f>
        <v>2015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8293</v>
      </c>
      <c r="O2366" t="s">
        <v>8294</v>
      </c>
      <c r="P2366" s="10">
        <f>I2366/60/60/24+DATE(1970,1,1)</f>
        <v>42303.934675925921</v>
      </c>
      <c r="Q2366" s="10">
        <f>J2366/60/60/24+DATE(1970,1,1)</f>
        <v>42248.934675925921</v>
      </c>
      <c r="R2366">
        <f>YEAR(Q2366)</f>
        <v>2015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8293</v>
      </c>
      <c r="O2367" t="s">
        <v>8294</v>
      </c>
      <c r="P2367" s="10">
        <f>I2367/60/60/24+DATE(1970,1,1)</f>
        <v>42386.958333333328</v>
      </c>
      <c r="Q2367" s="10">
        <f>J2367/60/60/24+DATE(1970,1,1)</f>
        <v>42346.736400462964</v>
      </c>
      <c r="R2367">
        <f>YEAR(Q2367)</f>
        <v>2015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8293</v>
      </c>
      <c r="O2368" t="s">
        <v>8294</v>
      </c>
      <c r="P2368" s="10">
        <f>I2368/60/60/24+DATE(1970,1,1)</f>
        <v>42298.531631944439</v>
      </c>
      <c r="Q2368" s="10">
        <f>J2368/60/60/24+DATE(1970,1,1)</f>
        <v>42268.531631944439</v>
      </c>
      <c r="R2368">
        <f>YEAR(Q2368)</f>
        <v>2015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8293</v>
      </c>
      <c r="O2369" t="s">
        <v>8294</v>
      </c>
      <c r="P2369" s="10">
        <f>I2369/60/60/24+DATE(1970,1,1)</f>
        <v>42485.928425925929</v>
      </c>
      <c r="Q2369" s="10">
        <f>J2369/60/60/24+DATE(1970,1,1)</f>
        <v>42425.970092592594</v>
      </c>
      <c r="R2369">
        <f>YEAR(Q2369)</f>
        <v>2016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8293</v>
      </c>
      <c r="O2370" t="s">
        <v>8294</v>
      </c>
      <c r="P2370" s="10">
        <f>I2370/60/60/24+DATE(1970,1,1)</f>
        <v>42108.680150462969</v>
      </c>
      <c r="Q2370" s="10">
        <f>J2370/60/60/24+DATE(1970,1,1)</f>
        <v>42063.721817129626</v>
      </c>
      <c r="R2370">
        <f>YEAR(Q2370)</f>
        <v>2015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8293</v>
      </c>
      <c r="O2371" t="s">
        <v>8294</v>
      </c>
      <c r="P2371" s="10">
        <f>I2371/60/60/24+DATE(1970,1,1)</f>
        <v>42410.812627314815</v>
      </c>
      <c r="Q2371" s="10">
        <f>J2371/60/60/24+DATE(1970,1,1)</f>
        <v>42380.812627314815</v>
      </c>
      <c r="R2371">
        <f>YEAR(Q2371)</f>
        <v>2016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8293</v>
      </c>
      <c r="O2372" t="s">
        <v>8294</v>
      </c>
      <c r="P2372" s="10">
        <f>I2372/60/60/24+DATE(1970,1,1)</f>
        <v>41991.18913194444</v>
      </c>
      <c r="Q2372" s="10">
        <f>J2372/60/60/24+DATE(1970,1,1)</f>
        <v>41961.18913194444</v>
      </c>
      <c r="R2372">
        <f>YEAR(Q2372)</f>
        <v>2014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8293</v>
      </c>
      <c r="O2373" t="s">
        <v>8294</v>
      </c>
      <c r="P2373" s="10">
        <f>I2373/60/60/24+DATE(1970,1,1)</f>
        <v>42180.777731481481</v>
      </c>
      <c r="Q2373" s="10">
        <f>J2373/60/60/24+DATE(1970,1,1)</f>
        <v>42150.777731481481</v>
      </c>
      <c r="R2373">
        <f>YEAR(Q2373)</f>
        <v>2015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8293</v>
      </c>
      <c r="O2374" t="s">
        <v>8294</v>
      </c>
      <c r="P2374" s="10">
        <f>I2374/60/60/24+DATE(1970,1,1)</f>
        <v>42118.069108796291</v>
      </c>
      <c r="Q2374" s="10">
        <f>J2374/60/60/24+DATE(1970,1,1)</f>
        <v>42088.069108796291</v>
      </c>
      <c r="R2374">
        <f>YEAR(Q2374)</f>
        <v>2015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8293</v>
      </c>
      <c r="O2375" t="s">
        <v>8294</v>
      </c>
      <c r="P2375" s="10">
        <f>I2375/60/60/24+DATE(1970,1,1)</f>
        <v>42245.662314814821</v>
      </c>
      <c r="Q2375" s="10">
        <f>J2375/60/60/24+DATE(1970,1,1)</f>
        <v>42215.662314814821</v>
      </c>
      <c r="R2375">
        <f>YEAR(Q2375)</f>
        <v>2015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8293</v>
      </c>
      <c r="O2376" t="s">
        <v>8294</v>
      </c>
      <c r="P2376" s="10">
        <f>I2376/60/60/24+DATE(1970,1,1)</f>
        <v>42047.843287037031</v>
      </c>
      <c r="Q2376" s="10">
        <f>J2376/60/60/24+DATE(1970,1,1)</f>
        <v>42017.843287037031</v>
      </c>
      <c r="R2376">
        <f>YEAR(Q2376)</f>
        <v>2015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8293</v>
      </c>
      <c r="O2377" t="s">
        <v>8294</v>
      </c>
      <c r="P2377" s="10">
        <f>I2377/60/60/24+DATE(1970,1,1)</f>
        <v>42622.836076388892</v>
      </c>
      <c r="Q2377" s="10">
        <f>J2377/60/60/24+DATE(1970,1,1)</f>
        <v>42592.836076388892</v>
      </c>
      <c r="R2377">
        <f>YEAR(Q2377)</f>
        <v>2016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8293</v>
      </c>
      <c r="O2378" t="s">
        <v>8294</v>
      </c>
      <c r="P2378" s="10">
        <f>I2378/60/60/24+DATE(1970,1,1)</f>
        <v>42348.925532407404</v>
      </c>
      <c r="Q2378" s="10">
        <f>J2378/60/60/24+DATE(1970,1,1)</f>
        <v>42318.925532407404</v>
      </c>
      <c r="R2378">
        <f>YEAR(Q2378)</f>
        <v>2015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8293</v>
      </c>
      <c r="O2379" t="s">
        <v>8294</v>
      </c>
      <c r="P2379" s="10">
        <f>I2379/60/60/24+DATE(1970,1,1)</f>
        <v>42699.911840277782</v>
      </c>
      <c r="Q2379" s="10">
        <f>J2379/60/60/24+DATE(1970,1,1)</f>
        <v>42669.870173611111</v>
      </c>
      <c r="R2379">
        <f>YEAR(Q2379)</f>
        <v>2016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8293</v>
      </c>
      <c r="O2380" t="s">
        <v>8294</v>
      </c>
      <c r="P2380" s="10">
        <f>I2380/60/60/24+DATE(1970,1,1)</f>
        <v>42242.013078703705</v>
      </c>
      <c r="Q2380" s="10">
        <f>J2380/60/60/24+DATE(1970,1,1)</f>
        <v>42213.013078703705</v>
      </c>
      <c r="R2380">
        <f>YEAR(Q2380)</f>
        <v>2015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8293</v>
      </c>
      <c r="O2381" t="s">
        <v>8294</v>
      </c>
      <c r="P2381" s="10">
        <f>I2381/60/60/24+DATE(1970,1,1)</f>
        <v>42282.016388888893</v>
      </c>
      <c r="Q2381" s="10">
        <f>J2381/60/60/24+DATE(1970,1,1)</f>
        <v>42237.016388888893</v>
      </c>
      <c r="R2381">
        <f>YEAR(Q2381)</f>
        <v>2015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8293</v>
      </c>
      <c r="O2382" t="s">
        <v>8294</v>
      </c>
      <c r="P2382" s="10">
        <f>I2382/60/60/24+DATE(1970,1,1)</f>
        <v>42278.793310185181</v>
      </c>
      <c r="Q2382" s="10">
        <f>J2382/60/60/24+DATE(1970,1,1)</f>
        <v>42248.793310185181</v>
      </c>
      <c r="R2382">
        <f>YEAR(Q2382)</f>
        <v>2015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8293</v>
      </c>
      <c r="O2383" t="s">
        <v>8294</v>
      </c>
      <c r="P2383" s="10">
        <f>I2383/60/60/24+DATE(1970,1,1)</f>
        <v>42104.935740740737</v>
      </c>
      <c r="Q2383" s="10">
        <f>J2383/60/60/24+DATE(1970,1,1)</f>
        <v>42074.935740740737</v>
      </c>
      <c r="R2383">
        <f>YEAR(Q2383)</f>
        <v>2015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8293</v>
      </c>
      <c r="O2384" t="s">
        <v>8294</v>
      </c>
      <c r="P2384" s="10">
        <f>I2384/60/60/24+DATE(1970,1,1)</f>
        <v>42220.187534722223</v>
      </c>
      <c r="Q2384" s="10">
        <f>J2384/60/60/24+DATE(1970,1,1)</f>
        <v>42195.187534722223</v>
      </c>
      <c r="R2384">
        <f>YEAR(Q2384)</f>
        <v>2015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8293</v>
      </c>
      <c r="O2385" t="s">
        <v>8294</v>
      </c>
      <c r="P2385" s="10">
        <f>I2385/60/60/24+DATE(1970,1,1)</f>
        <v>42057.056793981479</v>
      </c>
      <c r="Q2385" s="10">
        <f>J2385/60/60/24+DATE(1970,1,1)</f>
        <v>42027.056793981479</v>
      </c>
      <c r="R2385">
        <f>YEAR(Q2385)</f>
        <v>2015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8293</v>
      </c>
      <c r="O2386" t="s">
        <v>8294</v>
      </c>
      <c r="P2386" s="10">
        <f>I2386/60/60/24+DATE(1970,1,1)</f>
        <v>41957.109293981484</v>
      </c>
      <c r="Q2386" s="10">
        <f>J2386/60/60/24+DATE(1970,1,1)</f>
        <v>41927.067627314813</v>
      </c>
      <c r="R2386">
        <f>YEAR(Q2386)</f>
        <v>2014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8293</v>
      </c>
      <c r="O2387" t="s">
        <v>8294</v>
      </c>
      <c r="P2387" s="10">
        <f>I2387/60/60/24+DATE(1970,1,1)</f>
        <v>42221.70175925926</v>
      </c>
      <c r="Q2387" s="10">
        <f>J2387/60/60/24+DATE(1970,1,1)</f>
        <v>42191.70175925926</v>
      </c>
      <c r="R2387">
        <f>YEAR(Q2387)</f>
        <v>2015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8293</v>
      </c>
      <c r="O2388" t="s">
        <v>8294</v>
      </c>
      <c r="P2388" s="10">
        <f>I2388/60/60/24+DATE(1970,1,1)</f>
        <v>42014.838240740741</v>
      </c>
      <c r="Q2388" s="10">
        <f>J2388/60/60/24+DATE(1970,1,1)</f>
        <v>41954.838240740741</v>
      </c>
      <c r="R2388">
        <f>YEAR(Q2388)</f>
        <v>2014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8293</v>
      </c>
      <c r="O2389" t="s">
        <v>8294</v>
      </c>
      <c r="P2389" s="10">
        <f>I2389/60/60/24+DATE(1970,1,1)</f>
        <v>42573.626620370371</v>
      </c>
      <c r="Q2389" s="10">
        <f>J2389/60/60/24+DATE(1970,1,1)</f>
        <v>42528.626620370371</v>
      </c>
      <c r="R2389">
        <f>YEAR(Q2389)</f>
        <v>2016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8293</v>
      </c>
      <c r="O2390" t="s">
        <v>8294</v>
      </c>
      <c r="P2390" s="10">
        <f>I2390/60/60/24+DATE(1970,1,1)</f>
        <v>42019.811805555553</v>
      </c>
      <c r="Q2390" s="10">
        <f>J2390/60/60/24+DATE(1970,1,1)</f>
        <v>41989.853692129633</v>
      </c>
      <c r="R2390">
        <f>YEAR(Q2390)</f>
        <v>2014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8293</v>
      </c>
      <c r="O2391" t="s">
        <v>8294</v>
      </c>
      <c r="P2391" s="10">
        <f>I2391/60/60/24+DATE(1970,1,1)</f>
        <v>42210.915972222225</v>
      </c>
      <c r="Q2391" s="10">
        <f>J2391/60/60/24+DATE(1970,1,1)</f>
        <v>42179.653379629628</v>
      </c>
      <c r="R2391">
        <f>YEAR(Q2391)</f>
        <v>2015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8293</v>
      </c>
      <c r="O2392" t="s">
        <v>8294</v>
      </c>
      <c r="P2392" s="10">
        <f>I2392/60/60/24+DATE(1970,1,1)</f>
        <v>42008.262314814812</v>
      </c>
      <c r="Q2392" s="10">
        <f>J2392/60/60/24+DATE(1970,1,1)</f>
        <v>41968.262314814812</v>
      </c>
      <c r="R2392">
        <f>YEAR(Q2392)</f>
        <v>2014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8293</v>
      </c>
      <c r="O2393" t="s">
        <v>8294</v>
      </c>
      <c r="P2393" s="10">
        <f>I2393/60/60/24+DATE(1970,1,1)</f>
        <v>42094.752824074079</v>
      </c>
      <c r="Q2393" s="10">
        <f>J2393/60/60/24+DATE(1970,1,1)</f>
        <v>42064.794490740736</v>
      </c>
      <c r="R2393">
        <f>YEAR(Q2393)</f>
        <v>2015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8293</v>
      </c>
      <c r="O2394" t="s">
        <v>8294</v>
      </c>
      <c r="P2394" s="10">
        <f>I2394/60/60/24+DATE(1970,1,1)</f>
        <v>42306.120636574073</v>
      </c>
      <c r="Q2394" s="10">
        <f>J2394/60/60/24+DATE(1970,1,1)</f>
        <v>42276.120636574073</v>
      </c>
      <c r="R2394">
        <f>YEAR(Q2394)</f>
        <v>2015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8293</v>
      </c>
      <c r="O2395" t="s">
        <v>8294</v>
      </c>
      <c r="P2395" s="10">
        <f>I2395/60/60/24+DATE(1970,1,1)</f>
        <v>42224.648344907408</v>
      </c>
      <c r="Q2395" s="10">
        <f>J2395/60/60/24+DATE(1970,1,1)</f>
        <v>42194.648344907408</v>
      </c>
      <c r="R2395">
        <f>YEAR(Q2395)</f>
        <v>2015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8293</v>
      </c>
      <c r="O2396" t="s">
        <v>8294</v>
      </c>
      <c r="P2396" s="10">
        <f>I2396/60/60/24+DATE(1970,1,1)</f>
        <v>42061.362187499995</v>
      </c>
      <c r="Q2396" s="10">
        <f>J2396/60/60/24+DATE(1970,1,1)</f>
        <v>42031.362187499995</v>
      </c>
      <c r="R2396">
        <f>YEAR(Q2396)</f>
        <v>2015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8293</v>
      </c>
      <c r="O2397" t="s">
        <v>8294</v>
      </c>
      <c r="P2397" s="10">
        <f>I2397/60/60/24+DATE(1970,1,1)</f>
        <v>42745.372916666667</v>
      </c>
      <c r="Q2397" s="10">
        <f>J2397/60/60/24+DATE(1970,1,1)</f>
        <v>42717.121377314819</v>
      </c>
      <c r="R2397">
        <f>YEAR(Q2397)</f>
        <v>2016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8293</v>
      </c>
      <c r="O2398" t="s">
        <v>8294</v>
      </c>
      <c r="P2398" s="10">
        <f>I2398/60/60/24+DATE(1970,1,1)</f>
        <v>42292.849050925928</v>
      </c>
      <c r="Q2398" s="10">
        <f>J2398/60/60/24+DATE(1970,1,1)</f>
        <v>42262.849050925928</v>
      </c>
      <c r="R2398">
        <f>YEAR(Q2398)</f>
        <v>2015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8293</v>
      </c>
      <c r="O2399" t="s">
        <v>8294</v>
      </c>
      <c r="P2399" s="10">
        <f>I2399/60/60/24+DATE(1970,1,1)</f>
        <v>42006.88490740741</v>
      </c>
      <c r="Q2399" s="10">
        <f>J2399/60/60/24+DATE(1970,1,1)</f>
        <v>41976.88490740741</v>
      </c>
      <c r="R2399">
        <f>YEAR(Q2399)</f>
        <v>2014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8293</v>
      </c>
      <c r="O2400" t="s">
        <v>8294</v>
      </c>
      <c r="P2400" s="10">
        <f>I2400/60/60/24+DATE(1970,1,1)</f>
        <v>42187.916481481487</v>
      </c>
      <c r="Q2400" s="10">
        <f>J2400/60/60/24+DATE(1970,1,1)</f>
        <v>42157.916481481487</v>
      </c>
      <c r="R2400">
        <f>YEAR(Q2400)</f>
        <v>2015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8293</v>
      </c>
      <c r="O2401" t="s">
        <v>8294</v>
      </c>
      <c r="P2401" s="10">
        <f>I2401/60/60/24+DATE(1970,1,1)</f>
        <v>41991.853078703702</v>
      </c>
      <c r="Q2401" s="10">
        <f>J2401/60/60/24+DATE(1970,1,1)</f>
        <v>41956.853078703702</v>
      </c>
      <c r="R2401">
        <f>YEAR(Q2401)</f>
        <v>2014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8293</v>
      </c>
      <c r="O2402" t="s">
        <v>8294</v>
      </c>
      <c r="P2402" s="10">
        <f>I2402/60/60/24+DATE(1970,1,1)</f>
        <v>42474.268101851849</v>
      </c>
      <c r="Q2402" s="10">
        <f>J2402/60/60/24+DATE(1970,1,1)</f>
        <v>42444.268101851849</v>
      </c>
      <c r="R2402">
        <f>YEAR(Q2402)</f>
        <v>2016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8310</v>
      </c>
      <c r="O2403" t="s">
        <v>8311</v>
      </c>
      <c r="P2403" s="10">
        <f>I2403/60/60/24+DATE(1970,1,1)</f>
        <v>42434.822870370372</v>
      </c>
      <c r="Q2403" s="10">
        <f>J2403/60/60/24+DATE(1970,1,1)</f>
        <v>42374.822870370372</v>
      </c>
      <c r="R2403">
        <f>YEAR(Q2403)</f>
        <v>2016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8310</v>
      </c>
      <c r="O2404" t="s">
        <v>8311</v>
      </c>
      <c r="P2404" s="10">
        <f>I2404/60/60/24+DATE(1970,1,1)</f>
        <v>42137.679756944446</v>
      </c>
      <c r="Q2404" s="10">
        <f>J2404/60/60/24+DATE(1970,1,1)</f>
        <v>42107.679756944446</v>
      </c>
      <c r="R2404">
        <f>YEAR(Q2404)</f>
        <v>2015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8310</v>
      </c>
      <c r="O2405" t="s">
        <v>8311</v>
      </c>
      <c r="P2405" s="10">
        <f>I2405/60/60/24+DATE(1970,1,1)</f>
        <v>42459.840949074074</v>
      </c>
      <c r="Q2405" s="10">
        <f>J2405/60/60/24+DATE(1970,1,1)</f>
        <v>42399.882615740738</v>
      </c>
      <c r="R2405">
        <f>YEAR(Q2405)</f>
        <v>2016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8310</v>
      </c>
      <c r="O2406" t="s">
        <v>8311</v>
      </c>
      <c r="P2406" s="10">
        <f>I2406/60/60/24+DATE(1970,1,1)</f>
        <v>42372.03943287037</v>
      </c>
      <c r="Q2406" s="10">
        <f>J2406/60/60/24+DATE(1970,1,1)</f>
        <v>42342.03943287037</v>
      </c>
      <c r="R2406">
        <f>YEAR(Q2406)</f>
        <v>2015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8310</v>
      </c>
      <c r="O2407" t="s">
        <v>8311</v>
      </c>
      <c r="P2407" s="10">
        <f>I2407/60/60/24+DATE(1970,1,1)</f>
        <v>42616.585358796292</v>
      </c>
      <c r="Q2407" s="10">
        <f>J2407/60/60/24+DATE(1970,1,1)</f>
        <v>42595.585358796292</v>
      </c>
      <c r="R2407">
        <f>YEAR(Q2407)</f>
        <v>2016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8310</v>
      </c>
      <c r="O2408" t="s">
        <v>8311</v>
      </c>
      <c r="P2408" s="10">
        <f>I2408/60/60/24+DATE(1970,1,1)</f>
        <v>42023.110995370371</v>
      </c>
      <c r="Q2408" s="10">
        <f>J2408/60/60/24+DATE(1970,1,1)</f>
        <v>41983.110995370371</v>
      </c>
      <c r="R2408">
        <f>YEAR(Q2408)</f>
        <v>2014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8310</v>
      </c>
      <c r="O2409" t="s">
        <v>8311</v>
      </c>
      <c r="P2409" s="10">
        <f>I2409/60/60/24+DATE(1970,1,1)</f>
        <v>42105.25</v>
      </c>
      <c r="Q2409" s="10">
        <f>J2409/60/60/24+DATE(1970,1,1)</f>
        <v>42082.575555555552</v>
      </c>
      <c r="R2409">
        <f>YEAR(Q2409)</f>
        <v>2015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8310</v>
      </c>
      <c r="O2410" t="s">
        <v>8311</v>
      </c>
      <c r="P2410" s="10">
        <f>I2410/60/60/24+DATE(1970,1,1)</f>
        <v>41949.182372685187</v>
      </c>
      <c r="Q2410" s="10">
        <f>J2410/60/60/24+DATE(1970,1,1)</f>
        <v>41919.140706018516</v>
      </c>
      <c r="R2410">
        <f>YEAR(Q2410)</f>
        <v>2014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8310</v>
      </c>
      <c r="O2411" t="s">
        <v>8311</v>
      </c>
      <c r="P2411" s="10">
        <f>I2411/60/60/24+DATE(1970,1,1)</f>
        <v>42234.875868055555</v>
      </c>
      <c r="Q2411" s="10">
        <f>J2411/60/60/24+DATE(1970,1,1)</f>
        <v>42204.875868055555</v>
      </c>
      <c r="R2411">
        <f>YEAR(Q2411)</f>
        <v>2015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8310</v>
      </c>
      <c r="O2412" t="s">
        <v>8311</v>
      </c>
      <c r="P2412" s="10">
        <f>I2412/60/60/24+DATE(1970,1,1)</f>
        <v>42254.408275462964</v>
      </c>
      <c r="Q2412" s="10">
        <f>J2412/60/60/24+DATE(1970,1,1)</f>
        <v>42224.408275462964</v>
      </c>
      <c r="R2412">
        <f>YEAR(Q2412)</f>
        <v>2015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8310</v>
      </c>
      <c r="O2413" t="s">
        <v>8311</v>
      </c>
      <c r="P2413" s="10">
        <f>I2413/60/60/24+DATE(1970,1,1)</f>
        <v>42241.732430555552</v>
      </c>
      <c r="Q2413" s="10">
        <f>J2413/60/60/24+DATE(1970,1,1)</f>
        <v>42211.732430555552</v>
      </c>
      <c r="R2413">
        <f>YEAR(Q2413)</f>
        <v>2015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8310</v>
      </c>
      <c r="O2414" t="s">
        <v>8311</v>
      </c>
      <c r="P2414" s="10">
        <f>I2414/60/60/24+DATE(1970,1,1)</f>
        <v>42700.778622685189</v>
      </c>
      <c r="Q2414" s="10">
        <f>J2414/60/60/24+DATE(1970,1,1)</f>
        <v>42655.736956018518</v>
      </c>
      <c r="R2414">
        <f>YEAR(Q2414)</f>
        <v>2016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8310</v>
      </c>
      <c r="O2415" t="s">
        <v>8311</v>
      </c>
      <c r="P2415" s="10">
        <f>I2415/60/60/24+DATE(1970,1,1)</f>
        <v>41790.979166666664</v>
      </c>
      <c r="Q2415" s="10">
        <f>J2415/60/60/24+DATE(1970,1,1)</f>
        <v>41760.10974537037</v>
      </c>
      <c r="R2415">
        <f>YEAR(Q2415)</f>
        <v>2014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8310</v>
      </c>
      <c r="O2416" t="s">
        <v>8311</v>
      </c>
      <c r="P2416" s="10">
        <f>I2416/60/60/24+DATE(1970,1,1)</f>
        <v>42238.165972222225</v>
      </c>
      <c r="Q2416" s="10">
        <f>J2416/60/60/24+DATE(1970,1,1)</f>
        <v>42198.695138888885</v>
      </c>
      <c r="R2416">
        <f>YEAR(Q2416)</f>
        <v>2015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8310</v>
      </c>
      <c r="O2417" t="s">
        <v>8311</v>
      </c>
      <c r="P2417" s="10">
        <f>I2417/60/60/24+DATE(1970,1,1)</f>
        <v>42566.862800925926</v>
      </c>
      <c r="Q2417" s="10">
        <f>J2417/60/60/24+DATE(1970,1,1)</f>
        <v>42536.862800925926</v>
      </c>
      <c r="R2417">
        <f>YEAR(Q2417)</f>
        <v>2016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8310</v>
      </c>
      <c r="O2418" t="s">
        <v>8311</v>
      </c>
      <c r="P2418" s="10">
        <f>I2418/60/60/24+DATE(1970,1,1)</f>
        <v>42077.625</v>
      </c>
      <c r="Q2418" s="10">
        <f>J2418/60/60/24+DATE(1970,1,1)</f>
        <v>42019.737766203703</v>
      </c>
      <c r="R2418">
        <f>YEAR(Q2418)</f>
        <v>2015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8310</v>
      </c>
      <c r="O2419" t="s">
        <v>8311</v>
      </c>
      <c r="P2419" s="10">
        <f>I2419/60/60/24+DATE(1970,1,1)</f>
        <v>41861.884108796294</v>
      </c>
      <c r="Q2419" s="10">
        <f>J2419/60/60/24+DATE(1970,1,1)</f>
        <v>41831.884108796294</v>
      </c>
      <c r="R2419">
        <f>YEAR(Q2419)</f>
        <v>2014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8310</v>
      </c>
      <c r="O2420" t="s">
        <v>8311</v>
      </c>
      <c r="P2420" s="10">
        <f>I2420/60/60/24+DATE(1970,1,1)</f>
        <v>42087.815324074079</v>
      </c>
      <c r="Q2420" s="10">
        <f>J2420/60/60/24+DATE(1970,1,1)</f>
        <v>42027.856990740736</v>
      </c>
      <c r="R2420">
        <f>YEAR(Q2420)</f>
        <v>2015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8310</v>
      </c>
      <c r="O2421" t="s">
        <v>8311</v>
      </c>
      <c r="P2421" s="10">
        <f>I2421/60/60/24+DATE(1970,1,1)</f>
        <v>42053.738298611104</v>
      </c>
      <c r="Q2421" s="10">
        <f>J2421/60/60/24+DATE(1970,1,1)</f>
        <v>41993.738298611104</v>
      </c>
      <c r="R2421">
        <f>YEAR(Q2421)</f>
        <v>2014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8310</v>
      </c>
      <c r="O2422" t="s">
        <v>8311</v>
      </c>
      <c r="P2422" s="10">
        <f>I2422/60/60/24+DATE(1970,1,1)</f>
        <v>41953.070543981477</v>
      </c>
      <c r="Q2422" s="10">
        <f>J2422/60/60/24+DATE(1970,1,1)</f>
        <v>41893.028877314813</v>
      </c>
      <c r="R2422">
        <f>YEAR(Q2422)</f>
        <v>2014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8310</v>
      </c>
      <c r="O2423" t="s">
        <v>8311</v>
      </c>
      <c r="P2423" s="10">
        <f>I2423/60/60/24+DATE(1970,1,1)</f>
        <v>42056.687453703707</v>
      </c>
      <c r="Q2423" s="10">
        <f>J2423/60/60/24+DATE(1970,1,1)</f>
        <v>42026.687453703707</v>
      </c>
      <c r="R2423">
        <f>YEAR(Q2423)</f>
        <v>2015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8310</v>
      </c>
      <c r="O2424" t="s">
        <v>8311</v>
      </c>
      <c r="P2424" s="10">
        <f>I2424/60/60/24+DATE(1970,1,1)</f>
        <v>42074.683287037042</v>
      </c>
      <c r="Q2424" s="10">
        <f>J2424/60/60/24+DATE(1970,1,1)</f>
        <v>42044.724953703699</v>
      </c>
      <c r="R2424">
        <f>YEAR(Q2424)</f>
        <v>2015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8310</v>
      </c>
      <c r="O2425" t="s">
        <v>8311</v>
      </c>
      <c r="P2425" s="10">
        <f>I2425/60/60/24+DATE(1970,1,1)</f>
        <v>42004.704745370371</v>
      </c>
      <c r="Q2425" s="10">
        <f>J2425/60/60/24+DATE(1970,1,1)</f>
        <v>41974.704745370371</v>
      </c>
      <c r="R2425">
        <f>YEAR(Q2425)</f>
        <v>2014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8310</v>
      </c>
      <c r="O2426" t="s">
        <v>8311</v>
      </c>
      <c r="P2426" s="10">
        <f>I2426/60/60/24+DATE(1970,1,1)</f>
        <v>41939.892453703702</v>
      </c>
      <c r="Q2426" s="10">
        <f>J2426/60/60/24+DATE(1970,1,1)</f>
        <v>41909.892453703702</v>
      </c>
      <c r="R2426">
        <f>YEAR(Q2426)</f>
        <v>2014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8310</v>
      </c>
      <c r="O2427" t="s">
        <v>8311</v>
      </c>
      <c r="P2427" s="10">
        <f>I2427/60/60/24+DATE(1970,1,1)</f>
        <v>42517.919444444444</v>
      </c>
      <c r="Q2427" s="10">
        <f>J2427/60/60/24+DATE(1970,1,1)</f>
        <v>42502.913761574076</v>
      </c>
      <c r="R2427">
        <f>YEAR(Q2427)</f>
        <v>2016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8310</v>
      </c>
      <c r="O2428" t="s">
        <v>8311</v>
      </c>
      <c r="P2428" s="10">
        <f>I2428/60/60/24+DATE(1970,1,1)</f>
        <v>42224.170046296291</v>
      </c>
      <c r="Q2428" s="10">
        <f>J2428/60/60/24+DATE(1970,1,1)</f>
        <v>42164.170046296291</v>
      </c>
      <c r="R2428">
        <f>YEAR(Q2428)</f>
        <v>2015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8310</v>
      </c>
      <c r="O2429" t="s">
        <v>8311</v>
      </c>
      <c r="P2429" s="10">
        <f>I2429/60/60/24+DATE(1970,1,1)</f>
        <v>42452.277002314819</v>
      </c>
      <c r="Q2429" s="10">
        <f>J2429/60/60/24+DATE(1970,1,1)</f>
        <v>42412.318668981476</v>
      </c>
      <c r="R2429">
        <f>YEAR(Q2429)</f>
        <v>2016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8310</v>
      </c>
      <c r="O2430" t="s">
        <v>8311</v>
      </c>
      <c r="P2430" s="10">
        <f>I2430/60/60/24+DATE(1970,1,1)</f>
        <v>42075.742488425924</v>
      </c>
      <c r="Q2430" s="10">
        <f>J2430/60/60/24+DATE(1970,1,1)</f>
        <v>42045.784155092595</v>
      </c>
      <c r="R2430">
        <f>YEAR(Q2430)</f>
        <v>2015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8310</v>
      </c>
      <c r="O2431" t="s">
        <v>8311</v>
      </c>
      <c r="P2431" s="10">
        <f>I2431/60/60/24+DATE(1970,1,1)</f>
        <v>42771.697222222225</v>
      </c>
      <c r="Q2431" s="10">
        <f>J2431/60/60/24+DATE(1970,1,1)</f>
        <v>42734.879236111112</v>
      </c>
      <c r="R2431">
        <f>YEAR(Q2431)</f>
        <v>2016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8310</v>
      </c>
      <c r="O2432" t="s">
        <v>8311</v>
      </c>
      <c r="P2432" s="10">
        <f>I2432/60/60/24+DATE(1970,1,1)</f>
        <v>42412.130833333329</v>
      </c>
      <c r="Q2432" s="10">
        <f>J2432/60/60/24+DATE(1970,1,1)</f>
        <v>42382.130833333329</v>
      </c>
      <c r="R2432">
        <f>YEAR(Q2432)</f>
        <v>2016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8310</v>
      </c>
      <c r="O2433" t="s">
        <v>8311</v>
      </c>
      <c r="P2433" s="10">
        <f>I2433/60/60/24+DATE(1970,1,1)</f>
        <v>42549.099687499998</v>
      </c>
      <c r="Q2433" s="10">
        <f>J2433/60/60/24+DATE(1970,1,1)</f>
        <v>42489.099687499998</v>
      </c>
      <c r="R2433">
        <f>YEAR(Q2433)</f>
        <v>2016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8310</v>
      </c>
      <c r="O2434" t="s">
        <v>8311</v>
      </c>
      <c r="P2434" s="10">
        <f>I2434/60/60/24+DATE(1970,1,1)</f>
        <v>42071.218715277777</v>
      </c>
      <c r="Q2434" s="10">
        <f>J2434/60/60/24+DATE(1970,1,1)</f>
        <v>42041.218715277777</v>
      </c>
      <c r="R2434">
        <f>YEAR(Q2434)</f>
        <v>2015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8310</v>
      </c>
      <c r="O2435" t="s">
        <v>8311</v>
      </c>
      <c r="P2435" s="10">
        <f>I2435/60/60/24+DATE(1970,1,1)</f>
        <v>42427.89980324074</v>
      </c>
      <c r="Q2435" s="10">
        <f>J2435/60/60/24+DATE(1970,1,1)</f>
        <v>42397.89980324074</v>
      </c>
      <c r="R2435">
        <f>YEAR(Q2435)</f>
        <v>2016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8310</v>
      </c>
      <c r="O2436" t="s">
        <v>8311</v>
      </c>
      <c r="P2436" s="10">
        <f>I2436/60/60/24+DATE(1970,1,1)</f>
        <v>42220.18604166666</v>
      </c>
      <c r="Q2436" s="10">
        <f>J2436/60/60/24+DATE(1970,1,1)</f>
        <v>42180.18604166666</v>
      </c>
      <c r="R2436">
        <f>YEAR(Q2436)</f>
        <v>2015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8310</v>
      </c>
      <c r="O2437" t="s">
        <v>8311</v>
      </c>
      <c r="P2437" s="10">
        <f>I2437/60/60/24+DATE(1970,1,1)</f>
        <v>42282.277615740735</v>
      </c>
      <c r="Q2437" s="10">
        <f>J2437/60/60/24+DATE(1970,1,1)</f>
        <v>42252.277615740735</v>
      </c>
      <c r="R2437">
        <f>YEAR(Q2437)</f>
        <v>2015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8310</v>
      </c>
      <c r="O2438" t="s">
        <v>8311</v>
      </c>
      <c r="P2438" s="10">
        <f>I2438/60/60/24+DATE(1970,1,1)</f>
        <v>42398.615393518514</v>
      </c>
      <c r="Q2438" s="10">
        <f>J2438/60/60/24+DATE(1970,1,1)</f>
        <v>42338.615393518514</v>
      </c>
      <c r="R2438">
        <f>YEAR(Q2438)</f>
        <v>2015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8310</v>
      </c>
      <c r="O2439" t="s">
        <v>8311</v>
      </c>
      <c r="P2439" s="10">
        <f>I2439/60/60/24+DATE(1970,1,1)</f>
        <v>42080.75</v>
      </c>
      <c r="Q2439" s="10">
        <f>J2439/60/60/24+DATE(1970,1,1)</f>
        <v>42031.965138888889</v>
      </c>
      <c r="R2439">
        <f>YEAR(Q2439)</f>
        <v>2015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8310</v>
      </c>
      <c r="O2440" t="s">
        <v>8311</v>
      </c>
      <c r="P2440" s="10">
        <f>I2440/60/60/24+DATE(1970,1,1)</f>
        <v>42345.956736111111</v>
      </c>
      <c r="Q2440" s="10">
        <f>J2440/60/60/24+DATE(1970,1,1)</f>
        <v>42285.91506944444</v>
      </c>
      <c r="R2440">
        <f>YEAR(Q2440)</f>
        <v>2015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8310</v>
      </c>
      <c r="O2441" t="s">
        <v>8311</v>
      </c>
      <c r="P2441" s="10">
        <f>I2441/60/60/24+DATE(1970,1,1)</f>
        <v>42295.818622685183</v>
      </c>
      <c r="Q2441" s="10">
        <f>J2441/60/60/24+DATE(1970,1,1)</f>
        <v>42265.818622685183</v>
      </c>
      <c r="R2441">
        <f>YEAR(Q2441)</f>
        <v>2015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8310</v>
      </c>
      <c r="O2442" t="s">
        <v>8311</v>
      </c>
      <c r="P2442" s="10">
        <f>I2442/60/60/24+DATE(1970,1,1)</f>
        <v>42413.899456018517</v>
      </c>
      <c r="Q2442" s="10">
        <f>J2442/60/60/24+DATE(1970,1,1)</f>
        <v>42383.899456018517</v>
      </c>
      <c r="R2442">
        <f>YEAR(Q2442)</f>
        <v>2016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8310</v>
      </c>
      <c r="O2443" t="s">
        <v>8326</v>
      </c>
      <c r="P2443" s="10">
        <f>I2443/60/60/24+DATE(1970,1,1)</f>
        <v>42208.207638888889</v>
      </c>
      <c r="Q2443" s="10">
        <f>J2443/60/60/24+DATE(1970,1,1)</f>
        <v>42187.125625000001</v>
      </c>
      <c r="R2443">
        <f>YEAR(Q2443)</f>
        <v>2015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8310</v>
      </c>
      <c r="O2444" t="s">
        <v>8326</v>
      </c>
      <c r="P2444" s="10">
        <f>I2444/60/60/24+DATE(1970,1,1)</f>
        <v>42082.625324074077</v>
      </c>
      <c r="Q2444" s="10">
        <f>J2444/60/60/24+DATE(1970,1,1)</f>
        <v>42052.666990740734</v>
      </c>
      <c r="R2444">
        <f>YEAR(Q2444)</f>
        <v>2015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8310</v>
      </c>
      <c r="O2445" t="s">
        <v>8326</v>
      </c>
      <c r="P2445" s="10">
        <f>I2445/60/60/24+DATE(1970,1,1)</f>
        <v>41866.625254629631</v>
      </c>
      <c r="Q2445" s="10">
        <f>J2445/60/60/24+DATE(1970,1,1)</f>
        <v>41836.625254629631</v>
      </c>
      <c r="R2445">
        <f>YEAR(Q2445)</f>
        <v>2014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8310</v>
      </c>
      <c r="O2446" t="s">
        <v>8326</v>
      </c>
      <c r="P2446" s="10">
        <f>I2446/60/60/24+DATE(1970,1,1)</f>
        <v>42515.754525462966</v>
      </c>
      <c r="Q2446" s="10">
        <f>J2446/60/60/24+DATE(1970,1,1)</f>
        <v>42485.754525462966</v>
      </c>
      <c r="R2446">
        <f>YEAR(Q2446)</f>
        <v>2016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8310</v>
      </c>
      <c r="O2447" t="s">
        <v>8326</v>
      </c>
      <c r="P2447" s="10">
        <f>I2447/60/60/24+DATE(1970,1,1)</f>
        <v>42273.190057870372</v>
      </c>
      <c r="Q2447" s="10">
        <f>J2447/60/60/24+DATE(1970,1,1)</f>
        <v>42243.190057870372</v>
      </c>
      <c r="R2447">
        <f>YEAR(Q2447)</f>
        <v>2015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8310</v>
      </c>
      <c r="O2448" t="s">
        <v>8326</v>
      </c>
      <c r="P2448" s="10">
        <f>I2448/60/60/24+DATE(1970,1,1)</f>
        <v>42700.64434027778</v>
      </c>
      <c r="Q2448" s="10">
        <f>J2448/60/60/24+DATE(1970,1,1)</f>
        <v>42670.602673611109</v>
      </c>
      <c r="R2448">
        <f>YEAR(Q2448)</f>
        <v>2016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8310</v>
      </c>
      <c r="O2449" t="s">
        <v>8326</v>
      </c>
      <c r="P2449" s="10">
        <f>I2449/60/60/24+DATE(1970,1,1)</f>
        <v>42686.166666666672</v>
      </c>
      <c r="Q2449" s="10">
        <f>J2449/60/60/24+DATE(1970,1,1)</f>
        <v>42654.469826388886</v>
      </c>
      <c r="R2449">
        <f>YEAR(Q2449)</f>
        <v>2016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8310</v>
      </c>
      <c r="O2450" t="s">
        <v>8326</v>
      </c>
      <c r="P2450" s="10">
        <f>I2450/60/60/24+DATE(1970,1,1)</f>
        <v>42613.233333333337</v>
      </c>
      <c r="Q2450" s="10">
        <f>J2450/60/60/24+DATE(1970,1,1)</f>
        <v>42607.316122685181</v>
      </c>
      <c r="R2450">
        <f>YEAR(Q2450)</f>
        <v>2016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8310</v>
      </c>
      <c r="O2451" t="s">
        <v>8326</v>
      </c>
      <c r="P2451" s="10">
        <f>I2451/60/60/24+DATE(1970,1,1)</f>
        <v>41973.184201388889</v>
      </c>
      <c r="Q2451" s="10">
        <f>J2451/60/60/24+DATE(1970,1,1)</f>
        <v>41943.142534722225</v>
      </c>
      <c r="R2451">
        <f>YEAR(Q2451)</f>
        <v>2014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8310</v>
      </c>
      <c r="O2452" t="s">
        <v>8326</v>
      </c>
      <c r="P2452" s="10">
        <f>I2452/60/60/24+DATE(1970,1,1)</f>
        <v>41940.132638888892</v>
      </c>
      <c r="Q2452" s="10">
        <f>J2452/60/60/24+DATE(1970,1,1)</f>
        <v>41902.07240740741</v>
      </c>
      <c r="R2452">
        <f>YEAR(Q2452)</f>
        <v>2014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8310</v>
      </c>
      <c r="O2453" t="s">
        <v>8326</v>
      </c>
      <c r="P2453" s="10">
        <f>I2453/60/60/24+DATE(1970,1,1)</f>
        <v>42799.908449074079</v>
      </c>
      <c r="Q2453" s="10">
        <f>J2453/60/60/24+DATE(1970,1,1)</f>
        <v>42779.908449074079</v>
      </c>
      <c r="R2453">
        <f>YEAR(Q2453)</f>
        <v>2017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8310</v>
      </c>
      <c r="O2454" t="s">
        <v>8326</v>
      </c>
      <c r="P2454" s="10">
        <f>I2454/60/60/24+DATE(1970,1,1)</f>
        <v>42367.958333333328</v>
      </c>
      <c r="Q2454" s="10">
        <f>J2454/60/60/24+DATE(1970,1,1)</f>
        <v>42338.84375</v>
      </c>
      <c r="R2454">
        <f>YEAR(Q2454)</f>
        <v>2015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8310</v>
      </c>
      <c r="O2455" t="s">
        <v>8326</v>
      </c>
      <c r="P2455" s="10">
        <f>I2455/60/60/24+DATE(1970,1,1)</f>
        <v>42768.692233796297</v>
      </c>
      <c r="Q2455" s="10">
        <f>J2455/60/60/24+DATE(1970,1,1)</f>
        <v>42738.692233796297</v>
      </c>
      <c r="R2455">
        <f>YEAR(Q2455)</f>
        <v>2017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8310</v>
      </c>
      <c r="O2456" t="s">
        <v>8326</v>
      </c>
      <c r="P2456" s="10">
        <f>I2456/60/60/24+DATE(1970,1,1)</f>
        <v>42805.201481481476</v>
      </c>
      <c r="Q2456" s="10">
        <f>J2456/60/60/24+DATE(1970,1,1)</f>
        <v>42770.201481481476</v>
      </c>
      <c r="R2456">
        <f>YEAR(Q2456)</f>
        <v>2017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8310</v>
      </c>
      <c r="O2457" t="s">
        <v>8326</v>
      </c>
      <c r="P2457" s="10">
        <f>I2457/60/60/24+DATE(1970,1,1)</f>
        <v>42480.781828703708</v>
      </c>
      <c r="Q2457" s="10">
        <f>J2457/60/60/24+DATE(1970,1,1)</f>
        <v>42452.781828703708</v>
      </c>
      <c r="R2457">
        <f>YEAR(Q2457)</f>
        <v>2016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8310</v>
      </c>
      <c r="O2458" t="s">
        <v>8326</v>
      </c>
      <c r="P2458" s="10">
        <f>I2458/60/60/24+DATE(1970,1,1)</f>
        <v>42791.961099537039</v>
      </c>
      <c r="Q2458" s="10">
        <f>J2458/60/60/24+DATE(1970,1,1)</f>
        <v>42761.961099537039</v>
      </c>
      <c r="R2458">
        <f>YEAR(Q2458)</f>
        <v>2017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8310</v>
      </c>
      <c r="O2459" t="s">
        <v>8326</v>
      </c>
      <c r="P2459" s="10">
        <f>I2459/60/60/24+DATE(1970,1,1)</f>
        <v>42453.560833333337</v>
      </c>
      <c r="Q2459" s="10">
        <f>J2459/60/60/24+DATE(1970,1,1)</f>
        <v>42423.602500000001</v>
      </c>
      <c r="R2459">
        <f>YEAR(Q2459)</f>
        <v>2016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8310</v>
      </c>
      <c r="O2460" t="s">
        <v>8326</v>
      </c>
      <c r="P2460" s="10">
        <f>I2460/60/60/24+DATE(1970,1,1)</f>
        <v>42530.791666666672</v>
      </c>
      <c r="Q2460" s="10">
        <f>J2460/60/60/24+DATE(1970,1,1)</f>
        <v>42495.871736111112</v>
      </c>
      <c r="R2460">
        <f>YEAR(Q2460)</f>
        <v>2016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8310</v>
      </c>
      <c r="O2461" t="s">
        <v>8326</v>
      </c>
      <c r="P2461" s="10">
        <f>I2461/60/60/24+DATE(1970,1,1)</f>
        <v>42452.595891203702</v>
      </c>
      <c r="Q2461" s="10">
        <f>J2461/60/60/24+DATE(1970,1,1)</f>
        <v>42407.637557870374</v>
      </c>
      <c r="R2461">
        <f>YEAR(Q2461)</f>
        <v>2016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8310</v>
      </c>
      <c r="O2462" t="s">
        <v>8326</v>
      </c>
      <c r="P2462" s="10">
        <f>I2462/60/60/24+DATE(1970,1,1)</f>
        <v>42738.178472222222</v>
      </c>
      <c r="Q2462" s="10">
        <f>J2462/60/60/24+DATE(1970,1,1)</f>
        <v>42704.187118055561</v>
      </c>
      <c r="R2462">
        <f>YEAR(Q2462)</f>
        <v>2016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8299</v>
      </c>
      <c r="O2463" t="s">
        <v>8303</v>
      </c>
      <c r="P2463" s="10">
        <f>I2463/60/60/24+DATE(1970,1,1)</f>
        <v>40817.125</v>
      </c>
      <c r="Q2463" s="10">
        <f>J2463/60/60/24+DATE(1970,1,1)</f>
        <v>40784.012696759259</v>
      </c>
      <c r="R2463">
        <f>YEAR(Q2463)</f>
        <v>2011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8299</v>
      </c>
      <c r="O2464" t="s">
        <v>8303</v>
      </c>
      <c r="P2464" s="10">
        <f>I2464/60/60/24+DATE(1970,1,1)</f>
        <v>41109.186296296299</v>
      </c>
      <c r="Q2464" s="10">
        <f>J2464/60/60/24+DATE(1970,1,1)</f>
        <v>41089.186296296299</v>
      </c>
      <c r="R2464">
        <f>YEAR(Q2464)</f>
        <v>2012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8299</v>
      </c>
      <c r="O2465" t="s">
        <v>8303</v>
      </c>
      <c r="P2465" s="10">
        <f>I2465/60/60/24+DATE(1970,1,1)</f>
        <v>41380.791666666664</v>
      </c>
      <c r="Q2465" s="10">
        <f>J2465/60/60/24+DATE(1970,1,1)</f>
        <v>41341.111400462964</v>
      </c>
      <c r="R2465">
        <f>YEAR(Q2465)</f>
        <v>2013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8299</v>
      </c>
      <c r="O2466" t="s">
        <v>8303</v>
      </c>
      <c r="P2466" s="10">
        <f>I2466/60/60/24+DATE(1970,1,1)</f>
        <v>42277.811805555553</v>
      </c>
      <c r="Q2466" s="10">
        <f>J2466/60/60/24+DATE(1970,1,1)</f>
        <v>42248.90042824074</v>
      </c>
      <c r="R2466">
        <f>YEAR(Q2466)</f>
        <v>2015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8299</v>
      </c>
      <c r="O2467" t="s">
        <v>8303</v>
      </c>
      <c r="P2467" s="10">
        <f>I2467/60/60/24+DATE(1970,1,1)</f>
        <v>41175.719305555554</v>
      </c>
      <c r="Q2467" s="10">
        <f>J2467/60/60/24+DATE(1970,1,1)</f>
        <v>41145.719305555554</v>
      </c>
      <c r="R2467">
        <f>YEAR(Q2467)</f>
        <v>2012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8299</v>
      </c>
      <c r="O2468" t="s">
        <v>8303</v>
      </c>
      <c r="P2468" s="10">
        <f>I2468/60/60/24+DATE(1970,1,1)</f>
        <v>41403.102465277778</v>
      </c>
      <c r="Q2468" s="10">
        <f>J2468/60/60/24+DATE(1970,1,1)</f>
        <v>41373.102465277778</v>
      </c>
      <c r="R2468">
        <f>YEAR(Q2468)</f>
        <v>2013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8299</v>
      </c>
      <c r="O2469" t="s">
        <v>8303</v>
      </c>
      <c r="P2469" s="10">
        <f>I2469/60/60/24+DATE(1970,1,1)</f>
        <v>41039.708333333336</v>
      </c>
      <c r="Q2469" s="10">
        <f>J2469/60/60/24+DATE(1970,1,1)</f>
        <v>41025.874201388891</v>
      </c>
      <c r="R2469">
        <f>YEAR(Q2469)</f>
        <v>2012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8299</v>
      </c>
      <c r="O2470" t="s">
        <v>8303</v>
      </c>
      <c r="P2470" s="10">
        <f>I2470/60/60/24+DATE(1970,1,1)</f>
        <v>41210.208333333336</v>
      </c>
      <c r="Q2470" s="10">
        <f>J2470/60/60/24+DATE(1970,1,1)</f>
        <v>41174.154178240737</v>
      </c>
      <c r="R2470">
        <f>YEAR(Q2470)</f>
        <v>2012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8299</v>
      </c>
      <c r="O2471" t="s">
        <v>8303</v>
      </c>
      <c r="P2471" s="10">
        <f>I2471/60/60/24+DATE(1970,1,1)</f>
        <v>40582.429733796293</v>
      </c>
      <c r="Q2471" s="10">
        <f>J2471/60/60/24+DATE(1970,1,1)</f>
        <v>40557.429733796293</v>
      </c>
      <c r="R2471">
        <f>YEAR(Q2471)</f>
        <v>2011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8299</v>
      </c>
      <c r="O2472" t="s">
        <v>8303</v>
      </c>
      <c r="P2472" s="10">
        <f>I2472/60/60/24+DATE(1970,1,1)</f>
        <v>41053.07471064815</v>
      </c>
      <c r="Q2472" s="10">
        <f>J2472/60/60/24+DATE(1970,1,1)</f>
        <v>41023.07471064815</v>
      </c>
      <c r="R2472">
        <f>YEAR(Q2472)</f>
        <v>2012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8299</v>
      </c>
      <c r="O2473" t="s">
        <v>8303</v>
      </c>
      <c r="P2473" s="10">
        <f>I2473/60/60/24+DATE(1970,1,1)</f>
        <v>40933.992962962962</v>
      </c>
      <c r="Q2473" s="10">
        <f>J2473/60/60/24+DATE(1970,1,1)</f>
        <v>40893.992962962962</v>
      </c>
      <c r="R2473">
        <f>YEAR(Q2473)</f>
        <v>2011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8299</v>
      </c>
      <c r="O2474" t="s">
        <v>8303</v>
      </c>
      <c r="P2474" s="10">
        <f>I2474/60/60/24+DATE(1970,1,1)</f>
        <v>40425.043749999997</v>
      </c>
      <c r="Q2474" s="10">
        <f>J2474/60/60/24+DATE(1970,1,1)</f>
        <v>40354.11550925926</v>
      </c>
      <c r="R2474">
        <f>YEAR(Q2474)</f>
        <v>2010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8299</v>
      </c>
      <c r="O2475" t="s">
        <v>8303</v>
      </c>
      <c r="P2475" s="10">
        <f>I2475/60/60/24+DATE(1970,1,1)</f>
        <v>41223.790150462963</v>
      </c>
      <c r="Q2475" s="10">
        <f>J2475/60/60/24+DATE(1970,1,1)</f>
        <v>41193.748483796298</v>
      </c>
      <c r="R2475">
        <f>YEAR(Q2475)</f>
        <v>2012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8299</v>
      </c>
      <c r="O2476" t="s">
        <v>8303</v>
      </c>
      <c r="P2476" s="10">
        <f>I2476/60/60/24+DATE(1970,1,1)</f>
        <v>40462.011296296296</v>
      </c>
      <c r="Q2476" s="10">
        <f>J2476/60/60/24+DATE(1970,1,1)</f>
        <v>40417.011296296296</v>
      </c>
      <c r="R2476">
        <f>YEAR(Q2476)</f>
        <v>2010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8299</v>
      </c>
      <c r="O2477" t="s">
        <v>8303</v>
      </c>
      <c r="P2477" s="10">
        <f>I2477/60/60/24+DATE(1970,1,1)</f>
        <v>40369.916666666664</v>
      </c>
      <c r="Q2477" s="10">
        <f>J2477/60/60/24+DATE(1970,1,1)</f>
        <v>40310.287673611114</v>
      </c>
      <c r="R2477">
        <f>YEAR(Q2477)</f>
        <v>2010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8299</v>
      </c>
      <c r="O2478" t="s">
        <v>8303</v>
      </c>
      <c r="P2478" s="10">
        <f>I2478/60/60/24+DATE(1970,1,1)</f>
        <v>41946.370023148149</v>
      </c>
      <c r="Q2478" s="10">
        <f>J2478/60/60/24+DATE(1970,1,1)</f>
        <v>41913.328356481477</v>
      </c>
      <c r="R2478">
        <f>YEAR(Q2478)</f>
        <v>2014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8299</v>
      </c>
      <c r="O2479" t="s">
        <v>8303</v>
      </c>
      <c r="P2479" s="10">
        <f>I2479/60/60/24+DATE(1970,1,1)</f>
        <v>41133.691493055558</v>
      </c>
      <c r="Q2479" s="10">
        <f>J2479/60/60/24+DATE(1970,1,1)</f>
        <v>41088.691493055558</v>
      </c>
      <c r="R2479">
        <f>YEAR(Q2479)</f>
        <v>2012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8299</v>
      </c>
      <c r="O2480" t="s">
        <v>8303</v>
      </c>
      <c r="P2480" s="10">
        <f>I2480/60/60/24+DATE(1970,1,1)</f>
        <v>41287.950381944444</v>
      </c>
      <c r="Q2480" s="10">
        <f>J2480/60/60/24+DATE(1970,1,1)</f>
        <v>41257.950381944444</v>
      </c>
      <c r="R2480">
        <f>YEAR(Q2480)</f>
        <v>2012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8299</v>
      </c>
      <c r="O2481" t="s">
        <v>8303</v>
      </c>
      <c r="P2481" s="10">
        <f>I2481/60/60/24+DATE(1970,1,1)</f>
        <v>41118.083333333336</v>
      </c>
      <c r="Q2481" s="10">
        <f>J2481/60/60/24+DATE(1970,1,1)</f>
        <v>41107.726782407408</v>
      </c>
      <c r="R2481">
        <f>YEAR(Q2481)</f>
        <v>2012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8299</v>
      </c>
      <c r="O2482" t="s">
        <v>8303</v>
      </c>
      <c r="P2482" s="10">
        <f>I2482/60/60/24+DATE(1970,1,1)</f>
        <v>42287.936157407406</v>
      </c>
      <c r="Q2482" s="10">
        <f>J2482/60/60/24+DATE(1970,1,1)</f>
        <v>42227.936157407406</v>
      </c>
      <c r="R2482">
        <f>YEAR(Q2482)</f>
        <v>2015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8299</v>
      </c>
      <c r="O2483" t="s">
        <v>8303</v>
      </c>
      <c r="P2483" s="10">
        <f>I2483/60/60/24+DATE(1970,1,1)</f>
        <v>41029.645925925928</v>
      </c>
      <c r="Q2483" s="10">
        <f>J2483/60/60/24+DATE(1970,1,1)</f>
        <v>40999.645925925928</v>
      </c>
      <c r="R2483">
        <f>YEAR(Q2483)</f>
        <v>2012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8299</v>
      </c>
      <c r="O2484" t="s">
        <v>8303</v>
      </c>
      <c r="P2484" s="10">
        <f>I2484/60/60/24+DATE(1970,1,1)</f>
        <v>40756.782210648147</v>
      </c>
      <c r="Q2484" s="10">
        <f>J2484/60/60/24+DATE(1970,1,1)</f>
        <v>40711.782210648147</v>
      </c>
      <c r="R2484">
        <f>YEAR(Q2484)</f>
        <v>2011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8299</v>
      </c>
      <c r="O2485" t="s">
        <v>8303</v>
      </c>
      <c r="P2485" s="10">
        <f>I2485/60/60/24+DATE(1970,1,1)</f>
        <v>41030.708368055559</v>
      </c>
      <c r="Q2485" s="10">
        <f>J2485/60/60/24+DATE(1970,1,1)</f>
        <v>40970.750034722223</v>
      </c>
      <c r="R2485">
        <f>YEAR(Q2485)</f>
        <v>2012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8299</v>
      </c>
      <c r="O2486" t="s">
        <v>8303</v>
      </c>
      <c r="P2486" s="10">
        <f>I2486/60/60/24+DATE(1970,1,1)</f>
        <v>40801.916701388887</v>
      </c>
      <c r="Q2486" s="10">
        <f>J2486/60/60/24+DATE(1970,1,1)</f>
        <v>40771.916701388887</v>
      </c>
      <c r="R2486">
        <f>YEAR(Q2486)</f>
        <v>2011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8299</v>
      </c>
      <c r="O2487" t="s">
        <v>8303</v>
      </c>
      <c r="P2487" s="10">
        <f>I2487/60/60/24+DATE(1970,1,1)</f>
        <v>40828.998599537037</v>
      </c>
      <c r="Q2487" s="10">
        <f>J2487/60/60/24+DATE(1970,1,1)</f>
        <v>40793.998599537037</v>
      </c>
      <c r="R2487">
        <f>YEAR(Q2487)</f>
        <v>2011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8299</v>
      </c>
      <c r="O2488" t="s">
        <v>8303</v>
      </c>
      <c r="P2488" s="10">
        <f>I2488/60/60/24+DATE(1970,1,1)</f>
        <v>41021.708055555559</v>
      </c>
      <c r="Q2488" s="10">
        <f>J2488/60/60/24+DATE(1970,1,1)</f>
        <v>40991.708055555559</v>
      </c>
      <c r="R2488">
        <f>YEAR(Q2488)</f>
        <v>2012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8299</v>
      </c>
      <c r="O2489" t="s">
        <v>8303</v>
      </c>
      <c r="P2489" s="10">
        <f>I2489/60/60/24+DATE(1970,1,1)</f>
        <v>41056.083298611113</v>
      </c>
      <c r="Q2489" s="10">
        <f>J2489/60/60/24+DATE(1970,1,1)</f>
        <v>41026.083298611113</v>
      </c>
      <c r="R2489">
        <f>YEAR(Q2489)</f>
        <v>2012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8299</v>
      </c>
      <c r="O2490" t="s">
        <v>8303</v>
      </c>
      <c r="P2490" s="10">
        <f>I2490/60/60/24+DATE(1970,1,1)</f>
        <v>40863.674861111111</v>
      </c>
      <c r="Q2490" s="10">
        <f>J2490/60/60/24+DATE(1970,1,1)</f>
        <v>40833.633194444446</v>
      </c>
      <c r="R2490">
        <f>YEAR(Q2490)</f>
        <v>2011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8299</v>
      </c>
      <c r="O2491" t="s">
        <v>8303</v>
      </c>
      <c r="P2491" s="10">
        <f>I2491/60/60/24+DATE(1970,1,1)</f>
        <v>41403.690266203703</v>
      </c>
      <c r="Q2491" s="10">
        <f>J2491/60/60/24+DATE(1970,1,1)</f>
        <v>41373.690266203703</v>
      </c>
      <c r="R2491">
        <f>YEAR(Q2491)</f>
        <v>2013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8299</v>
      </c>
      <c r="O2492" t="s">
        <v>8303</v>
      </c>
      <c r="P2492" s="10">
        <f>I2492/60/60/24+DATE(1970,1,1)</f>
        <v>41083.227731481478</v>
      </c>
      <c r="Q2492" s="10">
        <f>J2492/60/60/24+DATE(1970,1,1)</f>
        <v>41023.227731481478</v>
      </c>
      <c r="R2492">
        <f>YEAR(Q2492)</f>
        <v>2012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8299</v>
      </c>
      <c r="O2493" t="s">
        <v>8303</v>
      </c>
      <c r="P2493" s="10">
        <f>I2493/60/60/24+DATE(1970,1,1)</f>
        <v>40559.07708333333</v>
      </c>
      <c r="Q2493" s="10">
        <f>J2493/60/60/24+DATE(1970,1,1)</f>
        <v>40542.839282407411</v>
      </c>
      <c r="R2493">
        <f>YEAR(Q2493)</f>
        <v>2010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8299</v>
      </c>
      <c r="O2494" t="s">
        <v>8303</v>
      </c>
      <c r="P2494" s="10">
        <f>I2494/60/60/24+DATE(1970,1,1)</f>
        <v>41076.415972222225</v>
      </c>
      <c r="Q2494" s="10">
        <f>J2494/60/60/24+DATE(1970,1,1)</f>
        <v>41024.985972222225</v>
      </c>
      <c r="R2494">
        <f>YEAR(Q2494)</f>
        <v>2012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8299</v>
      </c>
      <c r="O2495" t="s">
        <v>8303</v>
      </c>
      <c r="P2495" s="10">
        <f>I2495/60/60/24+DATE(1970,1,1)</f>
        <v>41393.168287037035</v>
      </c>
      <c r="Q2495" s="10">
        <f>J2495/60/60/24+DATE(1970,1,1)</f>
        <v>41348.168287037035</v>
      </c>
      <c r="R2495">
        <f>YEAR(Q2495)</f>
        <v>2013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8299</v>
      </c>
      <c r="O2496" t="s">
        <v>8303</v>
      </c>
      <c r="P2496" s="10">
        <f>I2496/60/60/24+DATE(1970,1,1)</f>
        <v>41052.645185185182</v>
      </c>
      <c r="Q2496" s="10">
        <f>J2496/60/60/24+DATE(1970,1,1)</f>
        <v>41022.645185185182</v>
      </c>
      <c r="R2496">
        <f>YEAR(Q2496)</f>
        <v>2012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8299</v>
      </c>
      <c r="O2497" t="s">
        <v>8303</v>
      </c>
      <c r="P2497" s="10">
        <f>I2497/60/60/24+DATE(1970,1,1)</f>
        <v>41066.946469907409</v>
      </c>
      <c r="Q2497" s="10">
        <f>J2497/60/60/24+DATE(1970,1,1)</f>
        <v>41036.946469907409</v>
      </c>
      <c r="R2497">
        <f>YEAR(Q2497)</f>
        <v>2012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8299</v>
      </c>
      <c r="O2498" t="s">
        <v>8303</v>
      </c>
      <c r="P2498" s="10">
        <f>I2498/60/60/24+DATE(1970,1,1)</f>
        <v>41362.954768518517</v>
      </c>
      <c r="Q2498" s="10">
        <f>J2498/60/60/24+DATE(1970,1,1)</f>
        <v>41327.996435185189</v>
      </c>
      <c r="R2498">
        <f>YEAR(Q2498)</f>
        <v>2013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8299</v>
      </c>
      <c r="O2499" t="s">
        <v>8303</v>
      </c>
      <c r="P2499" s="10">
        <f>I2499/60/60/24+DATE(1970,1,1)</f>
        <v>40760.878912037035</v>
      </c>
      <c r="Q2499" s="10">
        <f>J2499/60/60/24+DATE(1970,1,1)</f>
        <v>40730.878912037035</v>
      </c>
      <c r="R2499">
        <f>YEAR(Q2499)</f>
        <v>2011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8299</v>
      </c>
      <c r="O2500" t="s">
        <v>8303</v>
      </c>
      <c r="P2500" s="10">
        <f>I2500/60/60/24+DATE(1970,1,1)</f>
        <v>42031.967442129629</v>
      </c>
      <c r="Q2500" s="10">
        <f>J2500/60/60/24+DATE(1970,1,1)</f>
        <v>42017.967442129629</v>
      </c>
      <c r="R2500">
        <f>YEAR(Q2500)</f>
        <v>2015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8299</v>
      </c>
      <c r="O2501" t="s">
        <v>8303</v>
      </c>
      <c r="P2501" s="10">
        <f>I2501/60/60/24+DATE(1970,1,1)</f>
        <v>41274.75</v>
      </c>
      <c r="Q2501" s="10">
        <f>J2501/60/60/24+DATE(1970,1,1)</f>
        <v>41226.648576388885</v>
      </c>
      <c r="R2501">
        <f>YEAR(Q2501)</f>
        <v>2012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8299</v>
      </c>
      <c r="O2502" t="s">
        <v>8303</v>
      </c>
      <c r="P2502" s="10">
        <f>I2502/60/60/24+DATE(1970,1,1)</f>
        <v>41083.772858796299</v>
      </c>
      <c r="Q2502" s="10">
        <f>J2502/60/60/24+DATE(1970,1,1)</f>
        <v>41053.772858796299</v>
      </c>
      <c r="R2502">
        <f>YEAR(Q2502)</f>
        <v>2012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8310</v>
      </c>
      <c r="O2503" t="s">
        <v>8327</v>
      </c>
      <c r="P2503" s="10">
        <f>I2503/60/60/24+DATE(1970,1,1)</f>
        <v>42274.776666666665</v>
      </c>
      <c r="Q2503" s="10">
        <f>J2503/60/60/24+DATE(1970,1,1)</f>
        <v>42244.776666666665</v>
      </c>
      <c r="R2503">
        <f>YEAR(Q2503)</f>
        <v>2015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8310</v>
      </c>
      <c r="O2504" t="s">
        <v>8327</v>
      </c>
      <c r="P2504" s="10">
        <f>I2504/60/60/24+DATE(1970,1,1)</f>
        <v>41903.825439814813</v>
      </c>
      <c r="Q2504" s="10">
        <f>J2504/60/60/24+DATE(1970,1,1)</f>
        <v>41858.825439814813</v>
      </c>
      <c r="R2504">
        <f>YEAR(Q2504)</f>
        <v>2014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8310</v>
      </c>
      <c r="O2505" t="s">
        <v>8327</v>
      </c>
      <c r="P2505" s="10">
        <f>I2505/60/60/24+DATE(1970,1,1)</f>
        <v>42528.879166666666</v>
      </c>
      <c r="Q2505" s="10">
        <f>J2505/60/60/24+DATE(1970,1,1)</f>
        <v>42498.899398148147</v>
      </c>
      <c r="R2505">
        <f>YEAR(Q2505)</f>
        <v>2016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8310</v>
      </c>
      <c r="O2506" t="s">
        <v>8327</v>
      </c>
      <c r="P2506" s="10">
        <f>I2506/60/60/24+DATE(1970,1,1)</f>
        <v>41958.057106481487</v>
      </c>
      <c r="Q2506" s="10">
        <f>J2506/60/60/24+DATE(1970,1,1)</f>
        <v>41928.015439814815</v>
      </c>
      <c r="R2506">
        <f>YEAR(Q2506)</f>
        <v>2014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8310</v>
      </c>
      <c r="O2507" t="s">
        <v>8327</v>
      </c>
      <c r="P2507" s="10">
        <f>I2507/60/60/24+DATE(1970,1,1)</f>
        <v>42077.014074074075</v>
      </c>
      <c r="Q2507" s="10">
        <f>J2507/60/60/24+DATE(1970,1,1)</f>
        <v>42047.05574074074</v>
      </c>
      <c r="R2507">
        <f>YEAR(Q2507)</f>
        <v>2015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8310</v>
      </c>
      <c r="O2508" t="s">
        <v>8327</v>
      </c>
      <c r="P2508" s="10">
        <f>I2508/60/60/24+DATE(1970,1,1)</f>
        <v>42280.875</v>
      </c>
      <c r="Q2508" s="10">
        <f>J2508/60/60/24+DATE(1970,1,1)</f>
        <v>42258.297094907408</v>
      </c>
      <c r="R2508">
        <f>YEAR(Q2508)</f>
        <v>2015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8310</v>
      </c>
      <c r="O2509" t="s">
        <v>8327</v>
      </c>
      <c r="P2509" s="10">
        <f>I2509/60/60/24+DATE(1970,1,1)</f>
        <v>42135.072962962964</v>
      </c>
      <c r="Q2509" s="10">
        <f>J2509/60/60/24+DATE(1970,1,1)</f>
        <v>42105.072962962964</v>
      </c>
      <c r="R2509">
        <f>YEAR(Q2509)</f>
        <v>2015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8310</v>
      </c>
      <c r="O2510" t="s">
        <v>8327</v>
      </c>
      <c r="P2510" s="10">
        <f>I2510/60/60/24+DATE(1970,1,1)</f>
        <v>41865.951782407406</v>
      </c>
      <c r="Q2510" s="10">
        <f>J2510/60/60/24+DATE(1970,1,1)</f>
        <v>41835.951782407406</v>
      </c>
      <c r="R2510">
        <f>YEAR(Q2510)</f>
        <v>2014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8310</v>
      </c>
      <c r="O2511" t="s">
        <v>8327</v>
      </c>
      <c r="P2511" s="10">
        <f>I2511/60/60/24+DATE(1970,1,1)</f>
        <v>42114.767928240741</v>
      </c>
      <c r="Q2511" s="10">
        <f>J2511/60/60/24+DATE(1970,1,1)</f>
        <v>42058.809594907405</v>
      </c>
      <c r="R2511">
        <f>YEAR(Q2511)</f>
        <v>2015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8310</v>
      </c>
      <c r="O2512" t="s">
        <v>8327</v>
      </c>
      <c r="P2512" s="10">
        <f>I2512/60/60/24+DATE(1970,1,1)</f>
        <v>42138.997361111105</v>
      </c>
      <c r="Q2512" s="10">
        <f>J2512/60/60/24+DATE(1970,1,1)</f>
        <v>42078.997361111105</v>
      </c>
      <c r="R2512">
        <f>YEAR(Q2512)</f>
        <v>2015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8310</v>
      </c>
      <c r="O2513" t="s">
        <v>8327</v>
      </c>
      <c r="P2513" s="10">
        <f>I2513/60/60/24+DATE(1970,1,1)</f>
        <v>42401.446909722217</v>
      </c>
      <c r="Q2513" s="10">
        <f>J2513/60/60/24+DATE(1970,1,1)</f>
        <v>42371.446909722217</v>
      </c>
      <c r="R2513">
        <f>YEAR(Q2513)</f>
        <v>2016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8310</v>
      </c>
      <c r="O2514" t="s">
        <v>8327</v>
      </c>
      <c r="P2514" s="10">
        <f>I2514/60/60/24+DATE(1970,1,1)</f>
        <v>41986.876863425925</v>
      </c>
      <c r="Q2514" s="10">
        <f>J2514/60/60/24+DATE(1970,1,1)</f>
        <v>41971.876863425925</v>
      </c>
      <c r="R2514">
        <f>YEAR(Q2514)</f>
        <v>2014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8310</v>
      </c>
      <c r="O2515" t="s">
        <v>8327</v>
      </c>
      <c r="P2515" s="10">
        <f>I2515/60/60/24+DATE(1970,1,1)</f>
        <v>42792.00681712963</v>
      </c>
      <c r="Q2515" s="10">
        <f>J2515/60/60/24+DATE(1970,1,1)</f>
        <v>42732.00681712963</v>
      </c>
      <c r="R2515">
        <f>YEAR(Q2515)</f>
        <v>2016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8310</v>
      </c>
      <c r="O2516" t="s">
        <v>8327</v>
      </c>
      <c r="P2516" s="10">
        <f>I2516/60/60/24+DATE(1970,1,1)</f>
        <v>41871.389780092592</v>
      </c>
      <c r="Q2516" s="10">
        <f>J2516/60/60/24+DATE(1970,1,1)</f>
        <v>41854.389780092592</v>
      </c>
      <c r="R2516">
        <f>YEAR(Q2516)</f>
        <v>2014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8310</v>
      </c>
      <c r="O2517" t="s">
        <v>8327</v>
      </c>
      <c r="P2517" s="10">
        <f>I2517/60/60/24+DATE(1970,1,1)</f>
        <v>42057.839733796296</v>
      </c>
      <c r="Q2517" s="10">
        <f>J2517/60/60/24+DATE(1970,1,1)</f>
        <v>42027.839733796296</v>
      </c>
      <c r="R2517">
        <f>YEAR(Q2517)</f>
        <v>2015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8310</v>
      </c>
      <c r="O2518" t="s">
        <v>8327</v>
      </c>
      <c r="P2518" s="10">
        <f>I2518/60/60/24+DATE(1970,1,1)</f>
        <v>41972.6950462963</v>
      </c>
      <c r="Q2518" s="10">
        <f>J2518/60/60/24+DATE(1970,1,1)</f>
        <v>41942.653379629628</v>
      </c>
      <c r="R2518">
        <f>YEAR(Q2518)</f>
        <v>2014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8310</v>
      </c>
      <c r="O2519" t="s">
        <v>8327</v>
      </c>
      <c r="P2519" s="10">
        <f>I2519/60/60/24+DATE(1970,1,1)</f>
        <v>42082.760763888888</v>
      </c>
      <c r="Q2519" s="10">
        <f>J2519/60/60/24+DATE(1970,1,1)</f>
        <v>42052.802430555559</v>
      </c>
      <c r="R2519">
        <f>YEAR(Q2519)</f>
        <v>2015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8310</v>
      </c>
      <c r="O2520" t="s">
        <v>8327</v>
      </c>
      <c r="P2520" s="10">
        <f>I2520/60/60/24+DATE(1970,1,1)</f>
        <v>41956.722546296296</v>
      </c>
      <c r="Q2520" s="10">
        <f>J2520/60/60/24+DATE(1970,1,1)</f>
        <v>41926.680879629632</v>
      </c>
      <c r="R2520">
        <f>YEAR(Q2520)</f>
        <v>2014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8310</v>
      </c>
      <c r="O2521" t="s">
        <v>8327</v>
      </c>
      <c r="P2521" s="10">
        <f>I2521/60/60/24+DATE(1970,1,1)</f>
        <v>41839.155138888891</v>
      </c>
      <c r="Q2521" s="10">
        <f>J2521/60/60/24+DATE(1970,1,1)</f>
        <v>41809.155138888891</v>
      </c>
      <c r="R2521">
        <f>YEAR(Q2521)</f>
        <v>2014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8310</v>
      </c>
      <c r="O2522" t="s">
        <v>8327</v>
      </c>
      <c r="P2522" s="10">
        <f>I2522/60/60/24+DATE(1970,1,1)</f>
        <v>42658.806249999994</v>
      </c>
      <c r="Q2522" s="10">
        <f>J2522/60/60/24+DATE(1970,1,1)</f>
        <v>42612.600520833337</v>
      </c>
      <c r="R2522">
        <f>YEAR(Q2522)</f>
        <v>2016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t="s">
        <v>8328</v>
      </c>
      <c r="P2523" s="10">
        <f>I2523/60/60/24+DATE(1970,1,1)</f>
        <v>42290.967835648145</v>
      </c>
      <c r="Q2523" s="10">
        <f>J2523/60/60/24+DATE(1970,1,1)</f>
        <v>42269.967835648145</v>
      </c>
      <c r="R2523">
        <f>YEAR(Q2523)</f>
        <v>2015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t="s">
        <v>8328</v>
      </c>
      <c r="P2524" s="10">
        <f>I2524/60/60/24+DATE(1970,1,1)</f>
        <v>42482.619444444441</v>
      </c>
      <c r="Q2524" s="10">
        <f>J2524/60/60/24+DATE(1970,1,1)</f>
        <v>42460.573611111111</v>
      </c>
      <c r="R2524">
        <f>YEAR(Q2524)</f>
        <v>2016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t="s">
        <v>8328</v>
      </c>
      <c r="P2525" s="10">
        <f>I2525/60/60/24+DATE(1970,1,1)</f>
        <v>41961.017268518524</v>
      </c>
      <c r="Q2525" s="10">
        <f>J2525/60/60/24+DATE(1970,1,1)</f>
        <v>41930.975601851853</v>
      </c>
      <c r="R2525">
        <f>YEAR(Q2525)</f>
        <v>2014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t="s">
        <v>8328</v>
      </c>
      <c r="P2526" s="10">
        <f>I2526/60/60/24+DATE(1970,1,1)</f>
        <v>41994.1875</v>
      </c>
      <c r="Q2526" s="10">
        <f>J2526/60/60/24+DATE(1970,1,1)</f>
        <v>41961.807372685187</v>
      </c>
      <c r="R2526">
        <f>YEAR(Q2526)</f>
        <v>2014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t="s">
        <v>8328</v>
      </c>
      <c r="P2527" s="10">
        <f>I2527/60/60/24+DATE(1970,1,1)</f>
        <v>41088.844571759262</v>
      </c>
      <c r="Q2527" s="10">
        <f>J2527/60/60/24+DATE(1970,1,1)</f>
        <v>41058.844571759262</v>
      </c>
      <c r="R2527">
        <f>YEAR(Q2527)</f>
        <v>2012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t="s">
        <v>8328</v>
      </c>
      <c r="P2528" s="10">
        <f>I2528/60/60/24+DATE(1970,1,1)</f>
        <v>41981.207638888889</v>
      </c>
      <c r="Q2528" s="10">
        <f>J2528/60/60/24+DATE(1970,1,1)</f>
        <v>41953.091134259259</v>
      </c>
      <c r="R2528">
        <f>YEAR(Q2528)</f>
        <v>2014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t="s">
        <v>8328</v>
      </c>
      <c r="P2529" s="10">
        <f>I2529/60/60/24+DATE(1970,1,1)</f>
        <v>41565.165972222225</v>
      </c>
      <c r="Q2529" s="10">
        <f>J2529/60/60/24+DATE(1970,1,1)</f>
        <v>41546.75105324074</v>
      </c>
      <c r="R2529">
        <f>YEAR(Q2529)</f>
        <v>2013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t="s">
        <v>8328</v>
      </c>
      <c r="P2530" s="10">
        <f>I2530/60/60/24+DATE(1970,1,1)</f>
        <v>42236.458333333328</v>
      </c>
      <c r="Q2530" s="10">
        <f>J2530/60/60/24+DATE(1970,1,1)</f>
        <v>42217.834525462968</v>
      </c>
      <c r="R2530">
        <f>YEAR(Q2530)</f>
        <v>2015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t="s">
        <v>8328</v>
      </c>
      <c r="P2531" s="10">
        <f>I2531/60/60/24+DATE(1970,1,1)</f>
        <v>40993.0390625</v>
      </c>
      <c r="Q2531" s="10">
        <f>J2531/60/60/24+DATE(1970,1,1)</f>
        <v>40948.080729166664</v>
      </c>
      <c r="R2531">
        <f>YEAR(Q2531)</f>
        <v>2012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t="s">
        <v>8328</v>
      </c>
      <c r="P2532" s="10">
        <f>I2532/60/60/24+DATE(1970,1,1)</f>
        <v>42114.201388888891</v>
      </c>
      <c r="Q2532" s="10">
        <f>J2532/60/60/24+DATE(1970,1,1)</f>
        <v>42081.864641203705</v>
      </c>
      <c r="R2532">
        <f>YEAR(Q2532)</f>
        <v>2015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t="s">
        <v>8328</v>
      </c>
      <c r="P2533" s="10">
        <f>I2533/60/60/24+DATE(1970,1,1)</f>
        <v>42231.165972222225</v>
      </c>
      <c r="Q2533" s="10">
        <f>J2533/60/60/24+DATE(1970,1,1)</f>
        <v>42208.680023148147</v>
      </c>
      <c r="R2533">
        <f>YEAR(Q2533)</f>
        <v>2015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t="s">
        <v>8328</v>
      </c>
      <c r="P2534" s="10">
        <f>I2534/60/60/24+DATE(1970,1,1)</f>
        <v>41137.849143518521</v>
      </c>
      <c r="Q2534" s="10">
        <f>J2534/60/60/24+DATE(1970,1,1)</f>
        <v>41107.849143518521</v>
      </c>
      <c r="R2534">
        <f>YEAR(Q2534)</f>
        <v>2012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t="s">
        <v>8328</v>
      </c>
      <c r="P2535" s="10">
        <f>I2535/60/60/24+DATE(1970,1,1)</f>
        <v>41334.750787037039</v>
      </c>
      <c r="Q2535" s="10">
        <f>J2535/60/60/24+DATE(1970,1,1)</f>
        <v>41304.751284722224</v>
      </c>
      <c r="R2535">
        <f>YEAR(Q2535)</f>
        <v>2013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t="s">
        <v>8328</v>
      </c>
      <c r="P2536" s="10">
        <f>I2536/60/60/24+DATE(1970,1,1)</f>
        <v>40179.25</v>
      </c>
      <c r="Q2536" s="10">
        <f>J2536/60/60/24+DATE(1970,1,1)</f>
        <v>40127.700370370374</v>
      </c>
      <c r="R2536">
        <f>YEAR(Q2536)</f>
        <v>2009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t="s">
        <v>8328</v>
      </c>
      <c r="P2537" s="10">
        <f>I2537/60/60/24+DATE(1970,1,1)</f>
        <v>41974.832696759258</v>
      </c>
      <c r="Q2537" s="10">
        <f>J2537/60/60/24+DATE(1970,1,1)</f>
        <v>41943.791030092594</v>
      </c>
      <c r="R2537">
        <f>YEAR(Q2537)</f>
        <v>2014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t="s">
        <v>8328</v>
      </c>
      <c r="P2538" s="10">
        <f>I2538/60/60/24+DATE(1970,1,1)</f>
        <v>41485.106087962966</v>
      </c>
      <c r="Q2538" s="10">
        <f>J2538/60/60/24+DATE(1970,1,1)</f>
        <v>41464.106087962966</v>
      </c>
      <c r="R2538">
        <f>YEAR(Q2538)</f>
        <v>2013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t="s">
        <v>8328</v>
      </c>
      <c r="P2539" s="10">
        <f>I2539/60/60/24+DATE(1970,1,1)</f>
        <v>40756.648784722223</v>
      </c>
      <c r="Q2539" s="10">
        <f>J2539/60/60/24+DATE(1970,1,1)</f>
        <v>40696.648784722223</v>
      </c>
      <c r="R2539">
        <f>YEAR(Q2539)</f>
        <v>2011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t="s">
        <v>8328</v>
      </c>
      <c r="P2540" s="10">
        <f>I2540/60/60/24+DATE(1970,1,1)</f>
        <v>41329.207638888889</v>
      </c>
      <c r="Q2540" s="10">
        <f>J2540/60/60/24+DATE(1970,1,1)</f>
        <v>41298.509965277779</v>
      </c>
      <c r="R2540">
        <f>YEAR(Q2540)</f>
        <v>2013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t="s">
        <v>8328</v>
      </c>
      <c r="P2541" s="10">
        <f>I2541/60/60/24+DATE(1970,1,1)</f>
        <v>42037.902222222227</v>
      </c>
      <c r="Q2541" s="10">
        <f>J2541/60/60/24+DATE(1970,1,1)</f>
        <v>41977.902222222227</v>
      </c>
      <c r="R2541">
        <f>YEAR(Q2541)</f>
        <v>2014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t="s">
        <v>8328</v>
      </c>
      <c r="P2542" s="10">
        <f>I2542/60/60/24+DATE(1970,1,1)</f>
        <v>40845.675011574072</v>
      </c>
      <c r="Q2542" s="10">
        <f>J2542/60/60/24+DATE(1970,1,1)</f>
        <v>40785.675011574072</v>
      </c>
      <c r="R2542">
        <f>YEAR(Q2542)</f>
        <v>2011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t="s">
        <v>8328</v>
      </c>
      <c r="P2543" s="10">
        <f>I2543/60/60/24+DATE(1970,1,1)</f>
        <v>41543.449282407404</v>
      </c>
      <c r="Q2543" s="10">
        <f>J2543/60/60/24+DATE(1970,1,1)</f>
        <v>41483.449282407404</v>
      </c>
      <c r="R2543">
        <f>YEAR(Q2543)</f>
        <v>2013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t="s">
        <v>8328</v>
      </c>
      <c r="P2544" s="10">
        <f>I2544/60/60/24+DATE(1970,1,1)</f>
        <v>41548.165972222225</v>
      </c>
      <c r="Q2544" s="10">
        <f>J2544/60/60/24+DATE(1970,1,1)</f>
        <v>41509.426585648151</v>
      </c>
      <c r="R2544">
        <f>YEAR(Q2544)</f>
        <v>2013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t="s">
        <v>8328</v>
      </c>
      <c r="P2545" s="10">
        <f>I2545/60/60/24+DATE(1970,1,1)</f>
        <v>40545.125</v>
      </c>
      <c r="Q2545" s="10">
        <f>J2545/60/60/24+DATE(1970,1,1)</f>
        <v>40514.107615740737</v>
      </c>
      <c r="R2545">
        <f>YEAR(Q2545)</f>
        <v>2010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t="s">
        <v>8328</v>
      </c>
      <c r="P2546" s="10">
        <f>I2546/60/60/24+DATE(1970,1,1)</f>
        <v>41098.520474537036</v>
      </c>
      <c r="Q2546" s="10">
        <f>J2546/60/60/24+DATE(1970,1,1)</f>
        <v>41068.520474537036</v>
      </c>
      <c r="R2546">
        <f>YEAR(Q2546)</f>
        <v>2012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t="s">
        <v>8328</v>
      </c>
      <c r="P2547" s="10">
        <f>I2547/60/60/24+DATE(1970,1,1)</f>
        <v>42062.020833333328</v>
      </c>
      <c r="Q2547" s="10">
        <f>J2547/60/60/24+DATE(1970,1,1)</f>
        <v>42027.13817129629</v>
      </c>
      <c r="R2547">
        <f>YEAR(Q2547)</f>
        <v>2015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t="s">
        <v>8328</v>
      </c>
      <c r="P2548" s="10">
        <f>I2548/60/60/24+DATE(1970,1,1)</f>
        <v>41552.208333333336</v>
      </c>
      <c r="Q2548" s="10">
        <f>J2548/60/60/24+DATE(1970,1,1)</f>
        <v>41524.858553240738</v>
      </c>
      <c r="R2548">
        <f>YEAR(Q2548)</f>
        <v>2013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t="s">
        <v>8328</v>
      </c>
      <c r="P2549" s="10">
        <f>I2549/60/60/24+DATE(1970,1,1)</f>
        <v>41003.731516203705</v>
      </c>
      <c r="Q2549" s="10">
        <f>J2549/60/60/24+DATE(1970,1,1)</f>
        <v>40973.773182870369</v>
      </c>
      <c r="R2549">
        <f>YEAR(Q2549)</f>
        <v>2012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t="s">
        <v>8328</v>
      </c>
      <c r="P2550" s="10">
        <f>I2550/60/60/24+DATE(1970,1,1)</f>
        <v>42643.185416666667</v>
      </c>
      <c r="Q2550" s="10">
        <f>J2550/60/60/24+DATE(1970,1,1)</f>
        <v>42618.625428240746</v>
      </c>
      <c r="R2550">
        <f>YEAR(Q2550)</f>
        <v>2016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t="s">
        <v>8328</v>
      </c>
      <c r="P2551" s="10">
        <f>I2551/60/60/24+DATE(1970,1,1)</f>
        <v>41425.708333333336</v>
      </c>
      <c r="Q2551" s="10">
        <f>J2551/60/60/24+DATE(1970,1,1)</f>
        <v>41390.757754629631</v>
      </c>
      <c r="R2551">
        <f>YEAR(Q2551)</f>
        <v>2013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t="s">
        <v>8328</v>
      </c>
      <c r="P2552" s="10">
        <f>I2552/60/60/24+DATE(1970,1,1)</f>
        <v>42285.165972222225</v>
      </c>
      <c r="Q2552" s="10">
        <f>J2552/60/60/24+DATE(1970,1,1)</f>
        <v>42228.634328703702</v>
      </c>
      <c r="R2552">
        <f>YEAR(Q2552)</f>
        <v>2015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t="s">
        <v>8328</v>
      </c>
      <c r="P2553" s="10">
        <f>I2553/60/60/24+DATE(1970,1,1)</f>
        <v>40989.866666666669</v>
      </c>
      <c r="Q2553" s="10">
        <f>J2553/60/60/24+DATE(1970,1,1)</f>
        <v>40961.252141203702</v>
      </c>
      <c r="R2553">
        <f>YEAR(Q2553)</f>
        <v>2012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t="s">
        <v>8328</v>
      </c>
      <c r="P2554" s="10">
        <f>I2554/60/60/24+DATE(1970,1,1)</f>
        <v>42799.809965277775</v>
      </c>
      <c r="Q2554" s="10">
        <f>J2554/60/60/24+DATE(1970,1,1)</f>
        <v>42769.809965277775</v>
      </c>
      <c r="R2554">
        <f>YEAR(Q2554)</f>
        <v>2017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t="s">
        <v>8328</v>
      </c>
      <c r="P2555" s="10">
        <f>I2555/60/60/24+DATE(1970,1,1)</f>
        <v>41173.199155092596</v>
      </c>
      <c r="Q2555" s="10">
        <f>J2555/60/60/24+DATE(1970,1,1)</f>
        <v>41113.199155092596</v>
      </c>
      <c r="R2555">
        <f>YEAR(Q2555)</f>
        <v>2012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t="s">
        <v>8328</v>
      </c>
      <c r="P2556" s="10">
        <f>I2556/60/60/24+DATE(1970,1,1)</f>
        <v>42156.165972222225</v>
      </c>
      <c r="Q2556" s="10">
        <f>J2556/60/60/24+DATE(1970,1,1)</f>
        <v>42125.078275462962</v>
      </c>
      <c r="R2556">
        <f>YEAR(Q2556)</f>
        <v>2015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t="s">
        <v>8328</v>
      </c>
      <c r="P2557" s="10">
        <f>I2557/60/60/24+DATE(1970,1,1)</f>
        <v>41057.655011574076</v>
      </c>
      <c r="Q2557" s="10">
        <f>J2557/60/60/24+DATE(1970,1,1)</f>
        <v>41026.655011574076</v>
      </c>
      <c r="R2557">
        <f>YEAR(Q2557)</f>
        <v>2012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t="s">
        <v>8328</v>
      </c>
      <c r="P2558" s="10">
        <f>I2558/60/60/24+DATE(1970,1,1)</f>
        <v>41267.991400462961</v>
      </c>
      <c r="Q2558" s="10">
        <f>J2558/60/60/24+DATE(1970,1,1)</f>
        <v>41222.991400462961</v>
      </c>
      <c r="R2558">
        <f>YEAR(Q2558)</f>
        <v>2012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t="s">
        <v>8328</v>
      </c>
      <c r="P2559" s="10">
        <f>I2559/60/60/24+DATE(1970,1,1)</f>
        <v>41774.745208333334</v>
      </c>
      <c r="Q2559" s="10">
        <f>J2559/60/60/24+DATE(1970,1,1)</f>
        <v>41744.745208333334</v>
      </c>
      <c r="R2559">
        <f>YEAR(Q2559)</f>
        <v>2014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t="s">
        <v>8328</v>
      </c>
      <c r="P2560" s="10">
        <f>I2560/60/60/24+DATE(1970,1,1)</f>
        <v>42125.582638888889</v>
      </c>
      <c r="Q2560" s="10">
        <f>J2560/60/60/24+DATE(1970,1,1)</f>
        <v>42093.860023148154</v>
      </c>
      <c r="R2560">
        <f>YEAR(Q2560)</f>
        <v>2015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t="s">
        <v>8328</v>
      </c>
      <c r="P2561" s="10">
        <f>I2561/60/60/24+DATE(1970,1,1)</f>
        <v>40862.817361111112</v>
      </c>
      <c r="Q2561" s="10">
        <f>J2561/60/60/24+DATE(1970,1,1)</f>
        <v>40829.873657407406</v>
      </c>
      <c r="R2561">
        <f>YEAR(Q2561)</f>
        <v>2011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t="s">
        <v>8328</v>
      </c>
      <c r="P2562" s="10">
        <f>I2562/60/60/24+DATE(1970,1,1)</f>
        <v>42069.951087962967</v>
      </c>
      <c r="Q2562" s="10">
        <f>J2562/60/60/24+DATE(1970,1,1)</f>
        <v>42039.951087962967</v>
      </c>
      <c r="R2562">
        <f>YEAR(Q2562)</f>
        <v>2015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8310</v>
      </c>
      <c r="O2563" t="s">
        <v>8311</v>
      </c>
      <c r="P2563" s="10">
        <f>I2563/60/60/24+DATE(1970,1,1)</f>
        <v>42290.528807870374</v>
      </c>
      <c r="Q2563" s="10">
        <f>J2563/60/60/24+DATE(1970,1,1)</f>
        <v>42260.528807870374</v>
      </c>
      <c r="R2563">
        <f>YEAR(Q2563)</f>
        <v>2015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8310</v>
      </c>
      <c r="O2564" t="s">
        <v>8311</v>
      </c>
      <c r="P2564" s="10">
        <f>I2564/60/60/24+DATE(1970,1,1)</f>
        <v>42654.524756944447</v>
      </c>
      <c r="Q2564" s="10">
        <f>J2564/60/60/24+DATE(1970,1,1)</f>
        <v>42594.524756944447</v>
      </c>
      <c r="R2564">
        <f>YEAR(Q2564)</f>
        <v>2016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8310</v>
      </c>
      <c r="O2565" t="s">
        <v>8311</v>
      </c>
      <c r="P2565" s="10">
        <f>I2565/60/60/24+DATE(1970,1,1)</f>
        <v>42215.139479166668</v>
      </c>
      <c r="Q2565" s="10">
        <f>J2565/60/60/24+DATE(1970,1,1)</f>
        <v>42155.139479166668</v>
      </c>
      <c r="R2565">
        <f>YEAR(Q2565)</f>
        <v>2015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8310</v>
      </c>
      <c r="O2566" t="s">
        <v>8311</v>
      </c>
      <c r="P2566" s="10">
        <f>I2566/60/60/24+DATE(1970,1,1)</f>
        <v>41852.040497685186</v>
      </c>
      <c r="Q2566" s="10">
        <f>J2566/60/60/24+DATE(1970,1,1)</f>
        <v>41822.040497685186</v>
      </c>
      <c r="R2566">
        <f>YEAR(Q2566)</f>
        <v>2014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8310</v>
      </c>
      <c r="O2567" t="s">
        <v>8311</v>
      </c>
      <c r="P2567" s="10">
        <f>I2567/60/60/24+DATE(1970,1,1)</f>
        <v>42499.868055555555</v>
      </c>
      <c r="Q2567" s="10">
        <f>J2567/60/60/24+DATE(1970,1,1)</f>
        <v>42440.650335648148</v>
      </c>
      <c r="R2567">
        <f>YEAR(Q2567)</f>
        <v>2016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8310</v>
      </c>
      <c r="O2568" t="s">
        <v>8311</v>
      </c>
      <c r="P2568" s="10">
        <f>I2568/60/60/24+DATE(1970,1,1)</f>
        <v>41872.980879629627</v>
      </c>
      <c r="Q2568" s="10">
        <f>J2568/60/60/24+DATE(1970,1,1)</f>
        <v>41842.980879629627</v>
      </c>
      <c r="R2568">
        <f>YEAR(Q2568)</f>
        <v>2014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8310</v>
      </c>
      <c r="O2569" t="s">
        <v>8311</v>
      </c>
      <c r="P2569" s="10">
        <f>I2569/60/60/24+DATE(1970,1,1)</f>
        <v>42117.878912037035</v>
      </c>
      <c r="Q2569" s="10">
        <f>J2569/60/60/24+DATE(1970,1,1)</f>
        <v>42087.878912037035</v>
      </c>
      <c r="R2569">
        <f>YEAR(Q2569)</f>
        <v>2015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8310</v>
      </c>
      <c r="O2570" t="s">
        <v>8311</v>
      </c>
      <c r="P2570" s="10">
        <f>I2570/60/60/24+DATE(1970,1,1)</f>
        <v>42614.666597222225</v>
      </c>
      <c r="Q2570" s="10">
        <f>J2570/60/60/24+DATE(1970,1,1)</f>
        <v>42584.666597222225</v>
      </c>
      <c r="R2570">
        <f>YEAR(Q2570)</f>
        <v>2016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8310</v>
      </c>
      <c r="O2571" t="s">
        <v>8311</v>
      </c>
      <c r="P2571" s="10">
        <f>I2571/60/60/24+DATE(1970,1,1)</f>
        <v>42264.105462962965</v>
      </c>
      <c r="Q2571" s="10">
        <f>J2571/60/60/24+DATE(1970,1,1)</f>
        <v>42234.105462962965</v>
      </c>
      <c r="R2571">
        <f>YEAR(Q2571)</f>
        <v>2015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8310</v>
      </c>
      <c r="O2572" t="s">
        <v>8311</v>
      </c>
      <c r="P2572" s="10">
        <f>I2572/60/60/24+DATE(1970,1,1)</f>
        <v>42774.903182870374</v>
      </c>
      <c r="Q2572" s="10">
        <f>J2572/60/60/24+DATE(1970,1,1)</f>
        <v>42744.903182870374</v>
      </c>
      <c r="R2572">
        <f>YEAR(Q2572)</f>
        <v>2017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8310</v>
      </c>
      <c r="O2573" t="s">
        <v>8311</v>
      </c>
      <c r="P2573" s="10">
        <f>I2573/60/60/24+DATE(1970,1,1)</f>
        <v>42509.341678240744</v>
      </c>
      <c r="Q2573" s="10">
        <f>J2573/60/60/24+DATE(1970,1,1)</f>
        <v>42449.341678240744</v>
      </c>
      <c r="R2573">
        <f>YEAR(Q2573)</f>
        <v>2016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8310</v>
      </c>
      <c r="O2574" t="s">
        <v>8311</v>
      </c>
      <c r="P2574" s="10">
        <f>I2574/60/60/24+DATE(1970,1,1)</f>
        <v>42107.119409722218</v>
      </c>
      <c r="Q2574" s="10">
        <f>J2574/60/60/24+DATE(1970,1,1)</f>
        <v>42077.119409722218</v>
      </c>
      <c r="R2574">
        <f>YEAR(Q2574)</f>
        <v>2015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8310</v>
      </c>
      <c r="O2575" t="s">
        <v>8311</v>
      </c>
      <c r="P2575" s="10">
        <f>I2575/60/60/24+DATE(1970,1,1)</f>
        <v>41874.592002314814</v>
      </c>
      <c r="Q2575" s="10">
        <f>J2575/60/60/24+DATE(1970,1,1)</f>
        <v>41829.592002314814</v>
      </c>
      <c r="R2575">
        <f>YEAR(Q2575)</f>
        <v>2014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8310</v>
      </c>
      <c r="O2576" t="s">
        <v>8311</v>
      </c>
      <c r="P2576" s="10">
        <f>I2576/60/60/24+DATE(1970,1,1)</f>
        <v>42508.825752314813</v>
      </c>
      <c r="Q2576" s="10">
        <f>J2576/60/60/24+DATE(1970,1,1)</f>
        <v>42487.825752314813</v>
      </c>
      <c r="R2576">
        <f>YEAR(Q2576)</f>
        <v>2016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8310</v>
      </c>
      <c r="O2577" t="s">
        <v>8311</v>
      </c>
      <c r="P2577" s="10">
        <f>I2577/60/60/24+DATE(1970,1,1)</f>
        <v>42016.108726851846</v>
      </c>
      <c r="Q2577" s="10">
        <f>J2577/60/60/24+DATE(1970,1,1)</f>
        <v>41986.108726851846</v>
      </c>
      <c r="R2577">
        <f>YEAR(Q2577)</f>
        <v>2014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8310</v>
      </c>
      <c r="O2578" t="s">
        <v>8311</v>
      </c>
      <c r="P2578" s="10">
        <f>I2578/60/60/24+DATE(1970,1,1)</f>
        <v>42104.968136574069</v>
      </c>
      <c r="Q2578" s="10">
        <f>J2578/60/60/24+DATE(1970,1,1)</f>
        <v>42060.00980324074</v>
      </c>
      <c r="R2578">
        <f>YEAR(Q2578)</f>
        <v>2015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8310</v>
      </c>
      <c r="O2579" t="s">
        <v>8311</v>
      </c>
      <c r="P2579" s="10">
        <f>I2579/60/60/24+DATE(1970,1,1)</f>
        <v>41855.820567129631</v>
      </c>
      <c r="Q2579" s="10">
        <f>J2579/60/60/24+DATE(1970,1,1)</f>
        <v>41830.820567129631</v>
      </c>
      <c r="R2579">
        <f>YEAR(Q2579)</f>
        <v>2014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8310</v>
      </c>
      <c r="O2580" t="s">
        <v>8311</v>
      </c>
      <c r="P2580" s="10">
        <f>I2580/60/60/24+DATE(1970,1,1)</f>
        <v>42286.708333333328</v>
      </c>
      <c r="Q2580" s="10">
        <f>J2580/60/60/24+DATE(1970,1,1)</f>
        <v>42238.022905092599</v>
      </c>
      <c r="R2580">
        <f>YEAR(Q2580)</f>
        <v>2015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8310</v>
      </c>
      <c r="O2581" t="s">
        <v>8311</v>
      </c>
      <c r="P2581" s="10">
        <f>I2581/60/60/24+DATE(1970,1,1)</f>
        <v>41897.829895833333</v>
      </c>
      <c r="Q2581" s="10">
        <f>J2581/60/60/24+DATE(1970,1,1)</f>
        <v>41837.829895833333</v>
      </c>
      <c r="R2581">
        <f>YEAR(Q2581)</f>
        <v>2014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8310</v>
      </c>
      <c r="O2582" t="s">
        <v>8311</v>
      </c>
      <c r="P2582" s="10">
        <f>I2582/60/60/24+DATE(1970,1,1)</f>
        <v>42140.125</v>
      </c>
      <c r="Q2582" s="10">
        <f>J2582/60/60/24+DATE(1970,1,1)</f>
        <v>42110.326423611114</v>
      </c>
      <c r="R2582">
        <f>YEAR(Q2582)</f>
        <v>2015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8310</v>
      </c>
      <c r="O2583" t="s">
        <v>8311</v>
      </c>
      <c r="P2583" s="10">
        <f>I2583/60/60/24+DATE(1970,1,1)</f>
        <v>42324.670115740737</v>
      </c>
      <c r="Q2583" s="10">
        <f>J2583/60/60/24+DATE(1970,1,1)</f>
        <v>42294.628449074073</v>
      </c>
      <c r="R2583">
        <f>YEAR(Q2583)</f>
        <v>2015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8310</v>
      </c>
      <c r="O2584" t="s">
        <v>8311</v>
      </c>
      <c r="P2584" s="10">
        <f>I2584/60/60/24+DATE(1970,1,1)</f>
        <v>42672.988819444443</v>
      </c>
      <c r="Q2584" s="10">
        <f>J2584/60/60/24+DATE(1970,1,1)</f>
        <v>42642.988819444443</v>
      </c>
      <c r="R2584">
        <f>YEAR(Q2584)</f>
        <v>2016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8310</v>
      </c>
      <c r="O2585" t="s">
        <v>8311</v>
      </c>
      <c r="P2585" s="10">
        <f>I2585/60/60/24+DATE(1970,1,1)</f>
        <v>42079.727777777778</v>
      </c>
      <c r="Q2585" s="10">
        <f>J2585/60/60/24+DATE(1970,1,1)</f>
        <v>42019.76944444445</v>
      </c>
      <c r="R2585">
        <f>YEAR(Q2585)</f>
        <v>2015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8310</v>
      </c>
      <c r="O2586" t="s">
        <v>8311</v>
      </c>
      <c r="P2586" s="10">
        <f>I2586/60/60/24+DATE(1970,1,1)</f>
        <v>42170.173252314817</v>
      </c>
      <c r="Q2586" s="10">
        <f>J2586/60/60/24+DATE(1970,1,1)</f>
        <v>42140.173252314817</v>
      </c>
      <c r="R2586">
        <f>YEAR(Q2586)</f>
        <v>2015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8310</v>
      </c>
      <c r="O2587" t="s">
        <v>8311</v>
      </c>
      <c r="P2587" s="10">
        <f>I2587/60/60/24+DATE(1970,1,1)</f>
        <v>41825.963333333333</v>
      </c>
      <c r="Q2587" s="10">
        <f>J2587/60/60/24+DATE(1970,1,1)</f>
        <v>41795.963333333333</v>
      </c>
      <c r="R2587">
        <f>YEAR(Q2587)</f>
        <v>2014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8310</v>
      </c>
      <c r="O2588" t="s">
        <v>8311</v>
      </c>
      <c r="P2588" s="10">
        <f>I2588/60/60/24+DATE(1970,1,1)</f>
        <v>42363.330277777779</v>
      </c>
      <c r="Q2588" s="10">
        <f>J2588/60/60/24+DATE(1970,1,1)</f>
        <v>42333.330277777779</v>
      </c>
      <c r="R2588">
        <f>YEAR(Q2588)</f>
        <v>2015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8310</v>
      </c>
      <c r="O2589" t="s">
        <v>8311</v>
      </c>
      <c r="P2589" s="10">
        <f>I2589/60/60/24+DATE(1970,1,1)</f>
        <v>42368.675381944442</v>
      </c>
      <c r="Q2589" s="10">
        <f>J2589/60/60/24+DATE(1970,1,1)</f>
        <v>42338.675381944442</v>
      </c>
      <c r="R2589">
        <f>YEAR(Q2589)</f>
        <v>2015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8310</v>
      </c>
      <c r="O2590" t="s">
        <v>8311</v>
      </c>
      <c r="P2590" s="10">
        <f>I2590/60/60/24+DATE(1970,1,1)</f>
        <v>42094.551388888889</v>
      </c>
      <c r="Q2590" s="10">
        <f>J2590/60/60/24+DATE(1970,1,1)</f>
        <v>42042.676226851851</v>
      </c>
      <c r="R2590">
        <f>YEAR(Q2590)</f>
        <v>2015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8310</v>
      </c>
      <c r="O2591" t="s">
        <v>8311</v>
      </c>
      <c r="P2591" s="10">
        <f>I2591/60/60/24+DATE(1970,1,1)</f>
        <v>42452.494525462964</v>
      </c>
      <c r="Q2591" s="10">
        <f>J2591/60/60/24+DATE(1970,1,1)</f>
        <v>42422.536192129628</v>
      </c>
      <c r="R2591">
        <f>YEAR(Q2591)</f>
        <v>2016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8310</v>
      </c>
      <c r="O2592" t="s">
        <v>8311</v>
      </c>
      <c r="P2592" s="10">
        <f>I2592/60/60/24+DATE(1970,1,1)</f>
        <v>42395.589085648149</v>
      </c>
      <c r="Q2592" s="10">
        <f>J2592/60/60/24+DATE(1970,1,1)</f>
        <v>42388.589085648149</v>
      </c>
      <c r="R2592">
        <f>YEAR(Q2592)</f>
        <v>2016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8310</v>
      </c>
      <c r="O2593" t="s">
        <v>8311</v>
      </c>
      <c r="P2593" s="10">
        <f>I2593/60/60/24+DATE(1970,1,1)</f>
        <v>42442.864861111113</v>
      </c>
      <c r="Q2593" s="10">
        <f>J2593/60/60/24+DATE(1970,1,1)</f>
        <v>42382.906527777777</v>
      </c>
      <c r="R2593">
        <f>YEAR(Q2593)</f>
        <v>2016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8310</v>
      </c>
      <c r="O2594" t="s">
        <v>8311</v>
      </c>
      <c r="P2594" s="10">
        <f>I2594/60/60/24+DATE(1970,1,1)</f>
        <v>41917.801168981481</v>
      </c>
      <c r="Q2594" s="10">
        <f>J2594/60/60/24+DATE(1970,1,1)</f>
        <v>41887.801168981481</v>
      </c>
      <c r="R2594">
        <f>YEAR(Q2594)</f>
        <v>2014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8310</v>
      </c>
      <c r="O2595" t="s">
        <v>8311</v>
      </c>
      <c r="P2595" s="10">
        <f>I2595/60/60/24+DATE(1970,1,1)</f>
        <v>42119.84520833334</v>
      </c>
      <c r="Q2595" s="10">
        <f>J2595/60/60/24+DATE(1970,1,1)</f>
        <v>42089.84520833334</v>
      </c>
      <c r="R2595">
        <f>YEAR(Q2595)</f>
        <v>2015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8310</v>
      </c>
      <c r="O2596" t="s">
        <v>8311</v>
      </c>
      <c r="P2596" s="10">
        <f>I2596/60/60/24+DATE(1970,1,1)</f>
        <v>41858.967916666668</v>
      </c>
      <c r="Q2596" s="10">
        <f>J2596/60/60/24+DATE(1970,1,1)</f>
        <v>41828.967916666668</v>
      </c>
      <c r="R2596">
        <f>YEAR(Q2596)</f>
        <v>2014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8310</v>
      </c>
      <c r="O2597" t="s">
        <v>8311</v>
      </c>
      <c r="P2597" s="10">
        <f>I2597/60/60/24+DATE(1970,1,1)</f>
        <v>42790.244212962964</v>
      </c>
      <c r="Q2597" s="10">
        <f>J2597/60/60/24+DATE(1970,1,1)</f>
        <v>42760.244212962964</v>
      </c>
      <c r="R2597">
        <f>YEAR(Q2597)</f>
        <v>2017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8310</v>
      </c>
      <c r="O2598" t="s">
        <v>8311</v>
      </c>
      <c r="P2598" s="10">
        <f>I2598/60/60/24+DATE(1970,1,1)</f>
        <v>41858.664456018516</v>
      </c>
      <c r="Q2598" s="10">
        <f>J2598/60/60/24+DATE(1970,1,1)</f>
        <v>41828.664456018516</v>
      </c>
      <c r="R2598">
        <f>YEAR(Q2598)</f>
        <v>2014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8310</v>
      </c>
      <c r="O2599" t="s">
        <v>8311</v>
      </c>
      <c r="P2599" s="10">
        <f>I2599/60/60/24+DATE(1970,1,1)</f>
        <v>42540.341631944444</v>
      </c>
      <c r="Q2599" s="10">
        <f>J2599/60/60/24+DATE(1970,1,1)</f>
        <v>42510.341631944444</v>
      </c>
      <c r="R2599">
        <f>YEAR(Q2599)</f>
        <v>2016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8310</v>
      </c>
      <c r="O2600" t="s">
        <v>8311</v>
      </c>
      <c r="P2600" s="10">
        <f>I2600/60/60/24+DATE(1970,1,1)</f>
        <v>42270.840289351851</v>
      </c>
      <c r="Q2600" s="10">
        <f>J2600/60/60/24+DATE(1970,1,1)</f>
        <v>42240.840289351851</v>
      </c>
      <c r="R2600">
        <f>YEAR(Q2600)</f>
        <v>2015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8310</v>
      </c>
      <c r="O2601" t="s">
        <v>8311</v>
      </c>
      <c r="P2601" s="10">
        <f>I2601/60/60/24+DATE(1970,1,1)</f>
        <v>41854.754016203704</v>
      </c>
      <c r="Q2601" s="10">
        <f>J2601/60/60/24+DATE(1970,1,1)</f>
        <v>41809.754016203704</v>
      </c>
      <c r="R2601">
        <f>YEAR(Q2601)</f>
        <v>2014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8310</v>
      </c>
      <c r="O2602" t="s">
        <v>8311</v>
      </c>
      <c r="P2602" s="10">
        <f>I2602/60/60/24+DATE(1970,1,1)</f>
        <v>42454.858796296292</v>
      </c>
      <c r="Q2602" s="10">
        <f>J2602/60/60/24+DATE(1970,1,1)</f>
        <v>42394.900462962964</v>
      </c>
      <c r="R2602">
        <f>YEAR(Q2602)</f>
        <v>2016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8293</v>
      </c>
      <c r="O2603" t="s">
        <v>8329</v>
      </c>
      <c r="P2603" s="10">
        <f>I2603/60/60/24+DATE(1970,1,1)</f>
        <v>41165.165972222225</v>
      </c>
      <c r="Q2603" s="10">
        <f>J2603/60/60/24+DATE(1970,1,1)</f>
        <v>41150.902187499996</v>
      </c>
      <c r="R2603">
        <f>YEAR(Q2603)</f>
        <v>2012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8293</v>
      </c>
      <c r="O2604" t="s">
        <v>8329</v>
      </c>
      <c r="P2604" s="10">
        <f>I2604/60/60/24+DATE(1970,1,1)</f>
        <v>41955.888888888891</v>
      </c>
      <c r="Q2604" s="10">
        <f>J2604/60/60/24+DATE(1970,1,1)</f>
        <v>41915.747314814813</v>
      </c>
      <c r="R2604">
        <f>YEAR(Q2604)</f>
        <v>2014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8293</v>
      </c>
      <c r="O2605" t="s">
        <v>8329</v>
      </c>
      <c r="P2605" s="10">
        <f>I2605/60/60/24+DATE(1970,1,1)</f>
        <v>41631.912662037037</v>
      </c>
      <c r="Q2605" s="10">
        <f>J2605/60/60/24+DATE(1970,1,1)</f>
        <v>41617.912662037037</v>
      </c>
      <c r="R2605">
        <f>YEAR(Q2605)</f>
        <v>2013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8293</v>
      </c>
      <c r="O2606" t="s">
        <v>8329</v>
      </c>
      <c r="P2606" s="10">
        <f>I2606/60/60/24+DATE(1970,1,1)</f>
        <v>41028.051192129627</v>
      </c>
      <c r="Q2606" s="10">
        <f>J2606/60/60/24+DATE(1970,1,1)</f>
        <v>40998.051192129627</v>
      </c>
      <c r="R2606">
        <f>YEAR(Q2606)</f>
        <v>2012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8293</v>
      </c>
      <c r="O2607" t="s">
        <v>8329</v>
      </c>
      <c r="P2607" s="10">
        <f>I2607/60/60/24+DATE(1970,1,1)</f>
        <v>42538.541550925926</v>
      </c>
      <c r="Q2607" s="10">
        <f>J2607/60/60/24+DATE(1970,1,1)</f>
        <v>42508.541550925926</v>
      </c>
      <c r="R2607">
        <f>YEAR(Q2607)</f>
        <v>2016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8293</v>
      </c>
      <c r="O2608" t="s">
        <v>8329</v>
      </c>
      <c r="P2608" s="10">
        <f>I2608/60/60/24+DATE(1970,1,1)</f>
        <v>41758.712754629632</v>
      </c>
      <c r="Q2608" s="10">
        <f>J2608/60/60/24+DATE(1970,1,1)</f>
        <v>41726.712754629632</v>
      </c>
      <c r="R2608">
        <f>YEAR(Q2608)</f>
        <v>2014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8293</v>
      </c>
      <c r="O2609" t="s">
        <v>8329</v>
      </c>
      <c r="P2609" s="10">
        <f>I2609/60/60/24+DATE(1970,1,1)</f>
        <v>42228.083333333328</v>
      </c>
      <c r="Q2609" s="10">
        <f>J2609/60/60/24+DATE(1970,1,1)</f>
        <v>42184.874675925923</v>
      </c>
      <c r="R2609">
        <f>YEAR(Q2609)</f>
        <v>2015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8293</v>
      </c>
      <c r="O2610" t="s">
        <v>8329</v>
      </c>
      <c r="P2610" s="10">
        <f>I2610/60/60/24+DATE(1970,1,1)</f>
        <v>42809</v>
      </c>
      <c r="Q2610" s="10">
        <f>J2610/60/60/24+DATE(1970,1,1)</f>
        <v>42767.801712962959</v>
      </c>
      <c r="R2610">
        <f>YEAR(Q2610)</f>
        <v>2017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8293</v>
      </c>
      <c r="O2611" t="s">
        <v>8329</v>
      </c>
      <c r="P2611" s="10">
        <f>I2611/60/60/24+DATE(1970,1,1)</f>
        <v>41105.237858796296</v>
      </c>
      <c r="Q2611" s="10">
        <f>J2611/60/60/24+DATE(1970,1,1)</f>
        <v>41075.237858796296</v>
      </c>
      <c r="R2611">
        <f>YEAR(Q2611)</f>
        <v>2012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8293</v>
      </c>
      <c r="O2612" t="s">
        <v>8329</v>
      </c>
      <c r="P2612" s="10">
        <f>I2612/60/60/24+DATE(1970,1,1)</f>
        <v>42604.290972222225</v>
      </c>
      <c r="Q2612" s="10">
        <f>J2612/60/60/24+DATE(1970,1,1)</f>
        <v>42564.881076388891</v>
      </c>
      <c r="R2612">
        <f>YEAR(Q2612)</f>
        <v>2016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8293</v>
      </c>
      <c r="O2613" t="s">
        <v>8329</v>
      </c>
      <c r="P2613" s="10">
        <f>I2613/60/60/24+DATE(1970,1,1)</f>
        <v>42737.957638888889</v>
      </c>
      <c r="Q2613" s="10">
        <f>J2613/60/60/24+DATE(1970,1,1)</f>
        <v>42704.335810185185</v>
      </c>
      <c r="R2613">
        <f>YEAR(Q2613)</f>
        <v>2016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8293</v>
      </c>
      <c r="O2614" t="s">
        <v>8329</v>
      </c>
      <c r="P2614" s="10">
        <f>I2614/60/60/24+DATE(1970,1,1)</f>
        <v>42013.143171296295</v>
      </c>
      <c r="Q2614" s="10">
        <f>J2614/60/60/24+DATE(1970,1,1)</f>
        <v>41982.143171296295</v>
      </c>
      <c r="R2614">
        <f>YEAR(Q2614)</f>
        <v>2014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8293</v>
      </c>
      <c r="O2615" t="s">
        <v>8329</v>
      </c>
      <c r="P2615" s="10">
        <f>I2615/60/60/24+DATE(1970,1,1)</f>
        <v>41173.81821759259</v>
      </c>
      <c r="Q2615" s="10">
        <f>J2615/60/60/24+DATE(1970,1,1)</f>
        <v>41143.81821759259</v>
      </c>
      <c r="R2615">
        <f>YEAR(Q2615)</f>
        <v>2012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8293</v>
      </c>
      <c r="O2616" t="s">
        <v>8329</v>
      </c>
      <c r="P2616" s="10">
        <f>I2616/60/60/24+DATE(1970,1,1)</f>
        <v>41759.208333333336</v>
      </c>
      <c r="Q2616" s="10">
        <f>J2616/60/60/24+DATE(1970,1,1)</f>
        <v>41730.708472222221</v>
      </c>
      <c r="R2616">
        <f>YEAR(Q2616)</f>
        <v>2014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8293</v>
      </c>
      <c r="O2617" t="s">
        <v>8329</v>
      </c>
      <c r="P2617" s="10">
        <f>I2617/60/60/24+DATE(1970,1,1)</f>
        <v>42490.5</v>
      </c>
      <c r="Q2617" s="10">
        <f>J2617/60/60/24+DATE(1970,1,1)</f>
        <v>42453.49726851852</v>
      </c>
      <c r="R2617">
        <f>YEAR(Q2617)</f>
        <v>2016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8293</v>
      </c>
      <c r="O2618" t="s">
        <v>8329</v>
      </c>
      <c r="P2618" s="10">
        <f>I2618/60/60/24+DATE(1970,1,1)</f>
        <v>42241.99454861111</v>
      </c>
      <c r="Q2618" s="10">
        <f>J2618/60/60/24+DATE(1970,1,1)</f>
        <v>42211.99454861111</v>
      </c>
      <c r="R2618">
        <f>YEAR(Q2618)</f>
        <v>2015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8293</v>
      </c>
      <c r="O2619" t="s">
        <v>8329</v>
      </c>
      <c r="P2619" s="10">
        <f>I2619/60/60/24+DATE(1970,1,1)</f>
        <v>41932.874432870369</v>
      </c>
      <c r="Q2619" s="10">
        <f>J2619/60/60/24+DATE(1970,1,1)</f>
        <v>41902.874432870369</v>
      </c>
      <c r="R2619">
        <f>YEAR(Q2619)</f>
        <v>2014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8293</v>
      </c>
      <c r="O2620" t="s">
        <v>8329</v>
      </c>
      <c r="P2620" s="10">
        <f>I2620/60/60/24+DATE(1970,1,1)</f>
        <v>42339.834039351852</v>
      </c>
      <c r="Q2620" s="10">
        <f>J2620/60/60/24+DATE(1970,1,1)</f>
        <v>42279.792372685188</v>
      </c>
      <c r="R2620">
        <f>YEAR(Q2620)</f>
        <v>2015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8293</v>
      </c>
      <c r="O2621" t="s">
        <v>8329</v>
      </c>
      <c r="P2621" s="10">
        <f>I2621/60/60/24+DATE(1970,1,1)</f>
        <v>42300.458333333328</v>
      </c>
      <c r="Q2621" s="10">
        <f>J2621/60/60/24+DATE(1970,1,1)</f>
        <v>42273.884305555555</v>
      </c>
      <c r="R2621">
        <f>YEAR(Q2621)</f>
        <v>2015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8293</v>
      </c>
      <c r="O2622" t="s">
        <v>8329</v>
      </c>
      <c r="P2622" s="10">
        <f>I2622/60/60/24+DATE(1970,1,1)</f>
        <v>42288.041666666672</v>
      </c>
      <c r="Q2622" s="10">
        <f>J2622/60/60/24+DATE(1970,1,1)</f>
        <v>42251.16715277778</v>
      </c>
      <c r="R2622">
        <f>YEAR(Q2622)</f>
        <v>2015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8293</v>
      </c>
      <c r="O2623" t="s">
        <v>8329</v>
      </c>
      <c r="P2623" s="10">
        <f>I2623/60/60/24+DATE(1970,1,1)</f>
        <v>42145.74754629629</v>
      </c>
      <c r="Q2623" s="10">
        <f>J2623/60/60/24+DATE(1970,1,1)</f>
        <v>42115.74754629629</v>
      </c>
      <c r="R2623">
        <f>YEAR(Q2623)</f>
        <v>2015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8293</v>
      </c>
      <c r="O2624" t="s">
        <v>8329</v>
      </c>
      <c r="P2624" s="10">
        <f>I2624/60/60/24+DATE(1970,1,1)</f>
        <v>42734.74324074074</v>
      </c>
      <c r="Q2624" s="10">
        <f>J2624/60/60/24+DATE(1970,1,1)</f>
        <v>42689.74324074074</v>
      </c>
      <c r="R2624">
        <f>YEAR(Q2624)</f>
        <v>2016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8293</v>
      </c>
      <c r="O2625" t="s">
        <v>8329</v>
      </c>
      <c r="P2625" s="10">
        <f>I2625/60/60/24+DATE(1970,1,1)</f>
        <v>42706.256550925929</v>
      </c>
      <c r="Q2625" s="10">
        <f>J2625/60/60/24+DATE(1970,1,1)</f>
        <v>42692.256550925929</v>
      </c>
      <c r="R2625">
        <f>YEAR(Q2625)</f>
        <v>2016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8293</v>
      </c>
      <c r="O2626" t="s">
        <v>8329</v>
      </c>
      <c r="P2626" s="10">
        <f>I2626/60/60/24+DATE(1970,1,1)</f>
        <v>41165.42155092593</v>
      </c>
      <c r="Q2626" s="10">
        <f>J2626/60/60/24+DATE(1970,1,1)</f>
        <v>41144.42155092593</v>
      </c>
      <c r="R2626">
        <f>YEAR(Q2626)</f>
        <v>2012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8293</v>
      </c>
      <c r="O2627" t="s">
        <v>8329</v>
      </c>
      <c r="P2627" s="10">
        <f>I2627/60/60/24+DATE(1970,1,1)</f>
        <v>42683.851944444439</v>
      </c>
      <c r="Q2627" s="10">
        <f>J2627/60/60/24+DATE(1970,1,1)</f>
        <v>42658.810277777782</v>
      </c>
      <c r="R2627">
        <f>YEAR(Q2627)</f>
        <v>2016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8293</v>
      </c>
      <c r="O2628" t="s">
        <v>8329</v>
      </c>
      <c r="P2628" s="10">
        <f>I2628/60/60/24+DATE(1970,1,1)</f>
        <v>42158.628113425926</v>
      </c>
      <c r="Q2628" s="10">
        <f>J2628/60/60/24+DATE(1970,1,1)</f>
        <v>42128.628113425926</v>
      </c>
      <c r="R2628">
        <f>YEAR(Q2628)</f>
        <v>2015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8293</v>
      </c>
      <c r="O2629" t="s">
        <v>8329</v>
      </c>
      <c r="P2629" s="10">
        <f>I2629/60/60/24+DATE(1970,1,1)</f>
        <v>42334.871076388896</v>
      </c>
      <c r="Q2629" s="10">
        <f>J2629/60/60/24+DATE(1970,1,1)</f>
        <v>42304.829409722224</v>
      </c>
      <c r="R2629">
        <f>YEAR(Q2629)</f>
        <v>2015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8293</v>
      </c>
      <c r="O2630" t="s">
        <v>8329</v>
      </c>
      <c r="P2630" s="10">
        <f>I2630/60/60/24+DATE(1970,1,1)</f>
        <v>41973.966053240743</v>
      </c>
      <c r="Q2630" s="10">
        <f>J2630/60/60/24+DATE(1970,1,1)</f>
        <v>41953.966053240743</v>
      </c>
      <c r="R2630">
        <f>YEAR(Q2630)</f>
        <v>2014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8293</v>
      </c>
      <c r="O2631" t="s">
        <v>8329</v>
      </c>
      <c r="P2631" s="10">
        <f>I2631/60/60/24+DATE(1970,1,1)</f>
        <v>42138.538449074069</v>
      </c>
      <c r="Q2631" s="10">
        <f>J2631/60/60/24+DATE(1970,1,1)</f>
        <v>42108.538449074069</v>
      </c>
      <c r="R2631">
        <f>YEAR(Q2631)</f>
        <v>2015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8293</v>
      </c>
      <c r="O2632" t="s">
        <v>8329</v>
      </c>
      <c r="P2632" s="10">
        <f>I2632/60/60/24+DATE(1970,1,1)</f>
        <v>42551.416666666672</v>
      </c>
      <c r="Q2632" s="10">
        <f>J2632/60/60/24+DATE(1970,1,1)</f>
        <v>42524.105462962965</v>
      </c>
      <c r="R2632">
        <f>YEAR(Q2632)</f>
        <v>2016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8293</v>
      </c>
      <c r="O2633" t="s">
        <v>8329</v>
      </c>
      <c r="P2633" s="10">
        <f>I2633/60/60/24+DATE(1970,1,1)</f>
        <v>42246.169293981482</v>
      </c>
      <c r="Q2633" s="10">
        <f>J2633/60/60/24+DATE(1970,1,1)</f>
        <v>42218.169293981482</v>
      </c>
      <c r="R2633">
        <f>YEAR(Q2633)</f>
        <v>2015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8293</v>
      </c>
      <c r="O2634" t="s">
        <v>8329</v>
      </c>
      <c r="P2634" s="10">
        <f>I2634/60/60/24+DATE(1970,1,1)</f>
        <v>42519.061793981484</v>
      </c>
      <c r="Q2634" s="10">
        <f>J2634/60/60/24+DATE(1970,1,1)</f>
        <v>42494.061793981484</v>
      </c>
      <c r="R2634">
        <f>YEAR(Q2634)</f>
        <v>2016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8293</v>
      </c>
      <c r="O2635" t="s">
        <v>8329</v>
      </c>
      <c r="P2635" s="10">
        <f>I2635/60/60/24+DATE(1970,1,1)</f>
        <v>41697.958333333336</v>
      </c>
      <c r="Q2635" s="10">
        <f>J2635/60/60/24+DATE(1970,1,1)</f>
        <v>41667.823287037041</v>
      </c>
      <c r="R2635">
        <f>YEAR(Q2635)</f>
        <v>2014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8293</v>
      </c>
      <c r="O2636" t="s">
        <v>8329</v>
      </c>
      <c r="P2636" s="10">
        <f>I2636/60/60/24+DATE(1970,1,1)</f>
        <v>42642.656493055561</v>
      </c>
      <c r="Q2636" s="10">
        <f>J2636/60/60/24+DATE(1970,1,1)</f>
        <v>42612.656493055561</v>
      </c>
      <c r="R2636">
        <f>YEAR(Q2636)</f>
        <v>2016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8293</v>
      </c>
      <c r="O2637" t="s">
        <v>8329</v>
      </c>
      <c r="P2637" s="10">
        <f>I2637/60/60/24+DATE(1970,1,1)</f>
        <v>42072.909270833334</v>
      </c>
      <c r="Q2637" s="10">
        <f>J2637/60/60/24+DATE(1970,1,1)</f>
        <v>42037.950937500005</v>
      </c>
      <c r="R2637">
        <f>YEAR(Q2637)</f>
        <v>2015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8293</v>
      </c>
      <c r="O2638" t="s">
        <v>8329</v>
      </c>
      <c r="P2638" s="10">
        <f>I2638/60/60/24+DATE(1970,1,1)</f>
        <v>42659.041666666672</v>
      </c>
      <c r="Q2638" s="10">
        <f>J2638/60/60/24+DATE(1970,1,1)</f>
        <v>42636.614745370374</v>
      </c>
      <c r="R2638">
        <f>YEAR(Q2638)</f>
        <v>2016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8293</v>
      </c>
      <c r="O2639" t="s">
        <v>8329</v>
      </c>
      <c r="P2639" s="10">
        <f>I2639/60/60/24+DATE(1970,1,1)</f>
        <v>42655.549479166672</v>
      </c>
      <c r="Q2639" s="10">
        <f>J2639/60/60/24+DATE(1970,1,1)</f>
        <v>42639.549479166672</v>
      </c>
      <c r="R2639">
        <f>YEAR(Q2639)</f>
        <v>2016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8293</v>
      </c>
      <c r="O2640" t="s">
        <v>8329</v>
      </c>
      <c r="P2640" s="10">
        <f>I2640/60/60/24+DATE(1970,1,1)</f>
        <v>42019.913136574076</v>
      </c>
      <c r="Q2640" s="10">
        <f>J2640/60/60/24+DATE(1970,1,1)</f>
        <v>41989.913136574076</v>
      </c>
      <c r="R2640">
        <f>YEAR(Q2640)</f>
        <v>2014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8293</v>
      </c>
      <c r="O2641" t="s">
        <v>8329</v>
      </c>
      <c r="P2641" s="10">
        <f>I2641/60/60/24+DATE(1970,1,1)</f>
        <v>42054.86513888889</v>
      </c>
      <c r="Q2641" s="10">
        <f>J2641/60/60/24+DATE(1970,1,1)</f>
        <v>42024.86513888889</v>
      </c>
      <c r="R2641">
        <f>YEAR(Q2641)</f>
        <v>2015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8293</v>
      </c>
      <c r="O2642" t="s">
        <v>8329</v>
      </c>
      <c r="P2642" s="10">
        <f>I2642/60/60/24+DATE(1970,1,1)</f>
        <v>42163.160578703704</v>
      </c>
      <c r="Q2642" s="10">
        <f>J2642/60/60/24+DATE(1970,1,1)</f>
        <v>42103.160578703704</v>
      </c>
      <c r="R2642">
        <f>YEAR(Q2642)</f>
        <v>2015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8293</v>
      </c>
      <c r="O2643" t="s">
        <v>8329</v>
      </c>
      <c r="P2643" s="10">
        <f>I2643/60/60/24+DATE(1970,1,1)</f>
        <v>41897.839583333334</v>
      </c>
      <c r="Q2643" s="10">
        <f>J2643/60/60/24+DATE(1970,1,1)</f>
        <v>41880.827118055553</v>
      </c>
      <c r="R2643">
        <f>YEAR(Q2643)</f>
        <v>2014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8293</v>
      </c>
      <c r="O2644" t="s">
        <v>8329</v>
      </c>
      <c r="P2644" s="10">
        <f>I2644/60/60/24+DATE(1970,1,1)</f>
        <v>42566.289583333331</v>
      </c>
      <c r="Q2644" s="10">
        <f>J2644/60/60/24+DATE(1970,1,1)</f>
        <v>42536.246620370366</v>
      </c>
      <c r="R2644">
        <f>YEAR(Q2644)</f>
        <v>2016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8293</v>
      </c>
      <c r="O2645" t="s">
        <v>8329</v>
      </c>
      <c r="P2645" s="10">
        <f>I2645/60/60/24+DATE(1970,1,1)</f>
        <v>42725.332638888889</v>
      </c>
      <c r="Q2645" s="10">
        <f>J2645/60/60/24+DATE(1970,1,1)</f>
        <v>42689.582349537035</v>
      </c>
      <c r="R2645">
        <f>YEAR(Q2645)</f>
        <v>2016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8293</v>
      </c>
      <c r="O2646" t="s">
        <v>8329</v>
      </c>
      <c r="P2646" s="10">
        <f>I2646/60/60/24+DATE(1970,1,1)</f>
        <v>42804.792071759264</v>
      </c>
      <c r="Q2646" s="10">
        <f>J2646/60/60/24+DATE(1970,1,1)</f>
        <v>42774.792071759264</v>
      </c>
      <c r="R2646">
        <f>YEAR(Q2646)</f>
        <v>2017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8293</v>
      </c>
      <c r="O2647" t="s">
        <v>8329</v>
      </c>
      <c r="P2647" s="10">
        <f>I2647/60/60/24+DATE(1970,1,1)</f>
        <v>41951.884293981479</v>
      </c>
      <c r="Q2647" s="10">
        <f>J2647/60/60/24+DATE(1970,1,1)</f>
        <v>41921.842627314814</v>
      </c>
      <c r="R2647">
        <f>YEAR(Q2647)</f>
        <v>2014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8293</v>
      </c>
      <c r="O2648" t="s">
        <v>8329</v>
      </c>
      <c r="P2648" s="10">
        <f>I2648/60/60/24+DATE(1970,1,1)</f>
        <v>42256.313298611116</v>
      </c>
      <c r="Q2648" s="10">
        <f>J2648/60/60/24+DATE(1970,1,1)</f>
        <v>42226.313298611116</v>
      </c>
      <c r="R2648">
        <f>YEAR(Q2648)</f>
        <v>2015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8293</v>
      </c>
      <c r="O2649" t="s">
        <v>8329</v>
      </c>
      <c r="P2649" s="10">
        <f>I2649/60/60/24+DATE(1970,1,1)</f>
        <v>42230.261793981481</v>
      </c>
      <c r="Q2649" s="10">
        <f>J2649/60/60/24+DATE(1970,1,1)</f>
        <v>42200.261793981481</v>
      </c>
      <c r="R2649">
        <f>YEAR(Q2649)</f>
        <v>2015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8293</v>
      </c>
      <c r="O2650" t="s">
        <v>8329</v>
      </c>
      <c r="P2650" s="10">
        <f>I2650/60/60/24+DATE(1970,1,1)</f>
        <v>42438.714814814812</v>
      </c>
      <c r="Q2650" s="10">
        <f>J2650/60/60/24+DATE(1970,1,1)</f>
        <v>42408.714814814812</v>
      </c>
      <c r="R2650">
        <f>YEAR(Q2650)</f>
        <v>2016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8293</v>
      </c>
      <c r="O2651" t="s">
        <v>8329</v>
      </c>
      <c r="P2651" s="10">
        <f>I2651/60/60/24+DATE(1970,1,1)</f>
        <v>42401.99700231482</v>
      </c>
      <c r="Q2651" s="10">
        <f>J2651/60/60/24+DATE(1970,1,1)</f>
        <v>42341.99700231482</v>
      </c>
      <c r="R2651">
        <f>YEAR(Q2651)</f>
        <v>2015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8293</v>
      </c>
      <c r="O2652" t="s">
        <v>8329</v>
      </c>
      <c r="P2652" s="10">
        <f>I2652/60/60/24+DATE(1970,1,1)</f>
        <v>42725.624340277776</v>
      </c>
      <c r="Q2652" s="10">
        <f>J2652/60/60/24+DATE(1970,1,1)</f>
        <v>42695.624340277776</v>
      </c>
      <c r="R2652">
        <f>YEAR(Q2652)</f>
        <v>2016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8293</v>
      </c>
      <c r="O2653" t="s">
        <v>8329</v>
      </c>
      <c r="P2653" s="10">
        <f>I2653/60/60/24+DATE(1970,1,1)</f>
        <v>42355.805659722217</v>
      </c>
      <c r="Q2653" s="10">
        <f>J2653/60/60/24+DATE(1970,1,1)</f>
        <v>42327.805659722217</v>
      </c>
      <c r="R2653">
        <f>YEAR(Q2653)</f>
        <v>2015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8293</v>
      </c>
      <c r="O2654" t="s">
        <v>8329</v>
      </c>
      <c r="P2654" s="10">
        <f>I2654/60/60/24+DATE(1970,1,1)</f>
        <v>41983.158854166672</v>
      </c>
      <c r="Q2654" s="10">
        <f>J2654/60/60/24+DATE(1970,1,1)</f>
        <v>41953.158854166672</v>
      </c>
      <c r="R2654">
        <f>YEAR(Q2654)</f>
        <v>2014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8293</v>
      </c>
      <c r="O2655" t="s">
        <v>8329</v>
      </c>
      <c r="P2655" s="10">
        <f>I2655/60/60/24+DATE(1970,1,1)</f>
        <v>41803.166666666664</v>
      </c>
      <c r="Q2655" s="10">
        <f>J2655/60/60/24+DATE(1970,1,1)</f>
        <v>41771.651932870373</v>
      </c>
      <c r="R2655">
        <f>YEAR(Q2655)</f>
        <v>2014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8293</v>
      </c>
      <c r="O2656" t="s">
        <v>8329</v>
      </c>
      <c r="P2656" s="10">
        <f>I2656/60/60/24+DATE(1970,1,1)</f>
        <v>42115.559328703705</v>
      </c>
      <c r="Q2656" s="10">
        <f>J2656/60/60/24+DATE(1970,1,1)</f>
        <v>42055.600995370376</v>
      </c>
      <c r="R2656">
        <f>YEAR(Q2656)</f>
        <v>2015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8293</v>
      </c>
      <c r="O2657" t="s">
        <v>8329</v>
      </c>
      <c r="P2657" s="10">
        <f>I2657/60/60/24+DATE(1970,1,1)</f>
        <v>42409.833333333328</v>
      </c>
      <c r="Q2657" s="10">
        <f>J2657/60/60/24+DATE(1970,1,1)</f>
        <v>42381.866284722222</v>
      </c>
      <c r="R2657">
        <f>YEAR(Q2657)</f>
        <v>2016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8293</v>
      </c>
      <c r="O2658" t="s">
        <v>8329</v>
      </c>
      <c r="P2658" s="10">
        <f>I2658/60/60/24+DATE(1970,1,1)</f>
        <v>42806.791666666672</v>
      </c>
      <c r="Q2658" s="10">
        <f>J2658/60/60/24+DATE(1970,1,1)</f>
        <v>42767.688518518517</v>
      </c>
      <c r="R2658">
        <f>YEAR(Q2658)</f>
        <v>2017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8293</v>
      </c>
      <c r="O2659" t="s">
        <v>8329</v>
      </c>
      <c r="P2659" s="10">
        <f>I2659/60/60/24+DATE(1970,1,1)</f>
        <v>42585.0625</v>
      </c>
      <c r="Q2659" s="10">
        <f>J2659/60/60/24+DATE(1970,1,1)</f>
        <v>42551.928854166668</v>
      </c>
      <c r="R2659">
        <f>YEAR(Q2659)</f>
        <v>2016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8293</v>
      </c>
      <c r="O2660" t="s">
        <v>8329</v>
      </c>
      <c r="P2660" s="10">
        <f>I2660/60/60/24+DATE(1970,1,1)</f>
        <v>42581.884189814817</v>
      </c>
      <c r="Q2660" s="10">
        <f>J2660/60/60/24+DATE(1970,1,1)</f>
        <v>42551.884189814817</v>
      </c>
      <c r="R2660">
        <f>YEAR(Q2660)</f>
        <v>2016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8293</v>
      </c>
      <c r="O2661" t="s">
        <v>8329</v>
      </c>
      <c r="P2661" s="10">
        <f>I2661/60/60/24+DATE(1970,1,1)</f>
        <v>42112.069560185191</v>
      </c>
      <c r="Q2661" s="10">
        <f>J2661/60/60/24+DATE(1970,1,1)</f>
        <v>42082.069560185191</v>
      </c>
      <c r="R2661">
        <f>YEAR(Q2661)</f>
        <v>2015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8293</v>
      </c>
      <c r="O2662" t="s">
        <v>8329</v>
      </c>
      <c r="P2662" s="10">
        <f>I2662/60/60/24+DATE(1970,1,1)</f>
        <v>42332.754837962959</v>
      </c>
      <c r="Q2662" s="10">
        <f>J2662/60/60/24+DATE(1970,1,1)</f>
        <v>42272.713171296295</v>
      </c>
      <c r="R2662">
        <f>YEAR(Q2662)</f>
        <v>2015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8293</v>
      </c>
      <c r="O2663" t="s">
        <v>8330</v>
      </c>
      <c r="P2663" s="10">
        <f>I2663/60/60/24+DATE(1970,1,1)</f>
        <v>41572.958449074074</v>
      </c>
      <c r="Q2663" s="10">
        <f>J2663/60/60/24+DATE(1970,1,1)</f>
        <v>41542.958449074074</v>
      </c>
      <c r="R2663">
        <f>YEAR(Q2663)</f>
        <v>2013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8293</v>
      </c>
      <c r="O2664" t="s">
        <v>8330</v>
      </c>
      <c r="P2664" s="10">
        <f>I2664/60/60/24+DATE(1970,1,1)</f>
        <v>42237.746678240743</v>
      </c>
      <c r="Q2664" s="10">
        <f>J2664/60/60/24+DATE(1970,1,1)</f>
        <v>42207.746678240743</v>
      </c>
      <c r="R2664">
        <f>YEAR(Q2664)</f>
        <v>2015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8293</v>
      </c>
      <c r="O2665" t="s">
        <v>8330</v>
      </c>
      <c r="P2665" s="10">
        <f>I2665/60/60/24+DATE(1970,1,1)</f>
        <v>42251.625</v>
      </c>
      <c r="Q2665" s="10">
        <f>J2665/60/60/24+DATE(1970,1,1)</f>
        <v>42222.622766203705</v>
      </c>
      <c r="R2665">
        <f>YEAR(Q2665)</f>
        <v>2015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8293</v>
      </c>
      <c r="O2666" t="s">
        <v>8330</v>
      </c>
      <c r="P2666" s="10">
        <f>I2666/60/60/24+DATE(1970,1,1)</f>
        <v>42347.290972222225</v>
      </c>
      <c r="Q2666" s="10">
        <f>J2666/60/60/24+DATE(1970,1,1)</f>
        <v>42313.02542824074</v>
      </c>
      <c r="R2666">
        <f>YEAR(Q2666)</f>
        <v>2015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8293</v>
      </c>
      <c r="O2667" t="s">
        <v>8330</v>
      </c>
      <c r="P2667" s="10">
        <f>I2667/60/60/24+DATE(1970,1,1)</f>
        <v>42128.895532407405</v>
      </c>
      <c r="Q2667" s="10">
        <f>J2667/60/60/24+DATE(1970,1,1)</f>
        <v>42083.895532407405</v>
      </c>
      <c r="R2667">
        <f>YEAR(Q2667)</f>
        <v>2015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8293</v>
      </c>
      <c r="O2668" t="s">
        <v>8330</v>
      </c>
      <c r="P2668" s="10">
        <f>I2668/60/60/24+DATE(1970,1,1)</f>
        <v>42272.875</v>
      </c>
      <c r="Q2668" s="10">
        <f>J2668/60/60/24+DATE(1970,1,1)</f>
        <v>42235.764340277776</v>
      </c>
      <c r="R2668">
        <f>YEAR(Q2668)</f>
        <v>2015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8293</v>
      </c>
      <c r="O2669" t="s">
        <v>8330</v>
      </c>
      <c r="P2669" s="10">
        <f>I2669/60/60/24+DATE(1970,1,1)</f>
        <v>42410.926111111112</v>
      </c>
      <c r="Q2669" s="10">
        <f>J2669/60/60/24+DATE(1970,1,1)</f>
        <v>42380.926111111112</v>
      </c>
      <c r="R2669">
        <f>YEAR(Q2669)</f>
        <v>2016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8293</v>
      </c>
      <c r="O2670" t="s">
        <v>8330</v>
      </c>
      <c r="P2670" s="10">
        <f>I2670/60/60/24+DATE(1970,1,1)</f>
        <v>42317.60555555555</v>
      </c>
      <c r="Q2670" s="10">
        <f>J2670/60/60/24+DATE(1970,1,1)</f>
        <v>42275.588715277772</v>
      </c>
      <c r="R2670">
        <f>YEAR(Q2670)</f>
        <v>2015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8293</v>
      </c>
      <c r="O2671" t="s">
        <v>8330</v>
      </c>
      <c r="P2671" s="10">
        <f>I2671/60/60/24+DATE(1970,1,1)</f>
        <v>42379.035833333335</v>
      </c>
      <c r="Q2671" s="10">
        <f>J2671/60/60/24+DATE(1970,1,1)</f>
        <v>42319.035833333335</v>
      </c>
      <c r="R2671">
        <f>YEAR(Q2671)</f>
        <v>2015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8293</v>
      </c>
      <c r="O2672" t="s">
        <v>8330</v>
      </c>
      <c r="P2672" s="10">
        <f>I2672/60/60/24+DATE(1970,1,1)</f>
        <v>41849.020601851851</v>
      </c>
      <c r="Q2672" s="10">
        <f>J2672/60/60/24+DATE(1970,1,1)</f>
        <v>41821.020601851851</v>
      </c>
      <c r="R2672">
        <f>YEAR(Q2672)</f>
        <v>2014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8293</v>
      </c>
      <c r="O2673" t="s">
        <v>8330</v>
      </c>
      <c r="P2673" s="10">
        <f>I2673/60/60/24+DATE(1970,1,1)</f>
        <v>41992.818055555559</v>
      </c>
      <c r="Q2673" s="10">
        <f>J2673/60/60/24+DATE(1970,1,1)</f>
        <v>41962.749027777783</v>
      </c>
      <c r="R2673">
        <f>YEAR(Q2673)</f>
        <v>2014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8293</v>
      </c>
      <c r="O2674" t="s">
        <v>8330</v>
      </c>
      <c r="P2674" s="10">
        <f>I2674/60/60/24+DATE(1970,1,1)</f>
        <v>42366.25</v>
      </c>
      <c r="Q2674" s="10">
        <f>J2674/60/60/24+DATE(1970,1,1)</f>
        <v>42344.884143518517</v>
      </c>
      <c r="R2674">
        <f>YEAR(Q2674)</f>
        <v>2015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8293</v>
      </c>
      <c r="O2675" t="s">
        <v>8330</v>
      </c>
      <c r="P2675" s="10">
        <f>I2675/60/60/24+DATE(1970,1,1)</f>
        <v>41941.947916666664</v>
      </c>
      <c r="Q2675" s="10">
        <f>J2675/60/60/24+DATE(1970,1,1)</f>
        <v>41912.541655092595</v>
      </c>
      <c r="R2675">
        <f>YEAR(Q2675)</f>
        <v>2014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8293</v>
      </c>
      <c r="O2676" t="s">
        <v>8330</v>
      </c>
      <c r="P2676" s="10">
        <f>I2676/60/60/24+DATE(1970,1,1)</f>
        <v>42556.207638888889</v>
      </c>
      <c r="Q2676" s="10">
        <f>J2676/60/60/24+DATE(1970,1,1)</f>
        <v>42529.632754629631</v>
      </c>
      <c r="R2676">
        <f>YEAR(Q2676)</f>
        <v>2016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8293</v>
      </c>
      <c r="O2677" t="s">
        <v>8330</v>
      </c>
      <c r="P2677" s="10">
        <f>I2677/60/60/24+DATE(1970,1,1)</f>
        <v>41953.899178240739</v>
      </c>
      <c r="Q2677" s="10">
        <f>J2677/60/60/24+DATE(1970,1,1)</f>
        <v>41923.857511574075</v>
      </c>
      <c r="R2677">
        <f>YEAR(Q2677)</f>
        <v>2014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8293</v>
      </c>
      <c r="O2678" t="s">
        <v>8330</v>
      </c>
      <c r="P2678" s="10">
        <f>I2678/60/60/24+DATE(1970,1,1)</f>
        <v>42512.624699074076</v>
      </c>
      <c r="Q2678" s="10">
        <f>J2678/60/60/24+DATE(1970,1,1)</f>
        <v>42482.624699074076</v>
      </c>
      <c r="R2678">
        <f>YEAR(Q2678)</f>
        <v>2016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8293</v>
      </c>
      <c r="O2679" t="s">
        <v>8330</v>
      </c>
      <c r="P2679" s="10">
        <f>I2679/60/60/24+DATE(1970,1,1)</f>
        <v>41823.029432870368</v>
      </c>
      <c r="Q2679" s="10">
        <f>J2679/60/60/24+DATE(1970,1,1)</f>
        <v>41793.029432870368</v>
      </c>
      <c r="R2679">
        <f>YEAR(Q2679)</f>
        <v>2014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8293</v>
      </c>
      <c r="O2680" t="s">
        <v>8330</v>
      </c>
      <c r="P2680" s="10">
        <f>I2680/60/60/24+DATE(1970,1,1)</f>
        <v>42271.798206018517</v>
      </c>
      <c r="Q2680" s="10">
        <f>J2680/60/60/24+DATE(1970,1,1)</f>
        <v>42241.798206018517</v>
      </c>
      <c r="R2680">
        <f>YEAR(Q2680)</f>
        <v>2015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8293</v>
      </c>
      <c r="O2681" t="s">
        <v>8330</v>
      </c>
      <c r="P2681" s="10">
        <f>I2681/60/60/24+DATE(1970,1,1)</f>
        <v>42063.001087962963</v>
      </c>
      <c r="Q2681" s="10">
        <f>J2681/60/60/24+DATE(1970,1,1)</f>
        <v>42033.001087962963</v>
      </c>
      <c r="R2681">
        <f>YEAR(Q2681)</f>
        <v>2015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8293</v>
      </c>
      <c r="O2682" t="s">
        <v>8330</v>
      </c>
      <c r="P2682" s="10">
        <f>I2682/60/60/24+DATE(1970,1,1)</f>
        <v>42466.170034722221</v>
      </c>
      <c r="Q2682" s="10">
        <f>J2682/60/60/24+DATE(1970,1,1)</f>
        <v>42436.211701388893</v>
      </c>
      <c r="R2682">
        <f>YEAR(Q2682)</f>
        <v>2016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8310</v>
      </c>
      <c r="O2683" t="s">
        <v>8311</v>
      </c>
      <c r="P2683" s="10">
        <f>I2683/60/60/24+DATE(1970,1,1)</f>
        <v>41830.895254629628</v>
      </c>
      <c r="Q2683" s="10">
        <f>J2683/60/60/24+DATE(1970,1,1)</f>
        <v>41805.895254629628</v>
      </c>
      <c r="R2683">
        <f>YEAR(Q2683)</f>
        <v>2014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8310</v>
      </c>
      <c r="O2684" t="s">
        <v>8311</v>
      </c>
      <c r="P2684" s="10">
        <f>I2684/60/60/24+DATE(1970,1,1)</f>
        <v>41965.249305555553</v>
      </c>
      <c r="Q2684" s="10">
        <f>J2684/60/60/24+DATE(1970,1,1)</f>
        <v>41932.871990740743</v>
      </c>
      <c r="R2684">
        <f>YEAR(Q2684)</f>
        <v>2014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8310</v>
      </c>
      <c r="O2685" t="s">
        <v>8311</v>
      </c>
      <c r="P2685" s="10">
        <f>I2685/60/60/24+DATE(1970,1,1)</f>
        <v>42064.75509259259</v>
      </c>
      <c r="Q2685" s="10">
        <f>J2685/60/60/24+DATE(1970,1,1)</f>
        <v>42034.75509259259</v>
      </c>
      <c r="R2685">
        <f>YEAR(Q2685)</f>
        <v>2015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8310</v>
      </c>
      <c r="O2686" t="s">
        <v>8311</v>
      </c>
      <c r="P2686" s="10">
        <f>I2686/60/60/24+DATE(1970,1,1)</f>
        <v>41860.914641203701</v>
      </c>
      <c r="Q2686" s="10">
        <f>J2686/60/60/24+DATE(1970,1,1)</f>
        <v>41820.914641203701</v>
      </c>
      <c r="R2686">
        <f>YEAR(Q2686)</f>
        <v>2014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8310</v>
      </c>
      <c r="O2687" t="s">
        <v>8311</v>
      </c>
      <c r="P2687" s="10">
        <f>I2687/60/60/24+DATE(1970,1,1)</f>
        <v>42121.654282407413</v>
      </c>
      <c r="Q2687" s="10">
        <f>J2687/60/60/24+DATE(1970,1,1)</f>
        <v>42061.69594907407</v>
      </c>
      <c r="R2687">
        <f>YEAR(Q2687)</f>
        <v>2015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8310</v>
      </c>
      <c r="O2688" t="s">
        <v>8311</v>
      </c>
      <c r="P2688" s="10">
        <f>I2688/60/60/24+DATE(1970,1,1)</f>
        <v>41912.974803240737</v>
      </c>
      <c r="Q2688" s="10">
        <f>J2688/60/60/24+DATE(1970,1,1)</f>
        <v>41892.974803240737</v>
      </c>
      <c r="R2688">
        <f>YEAR(Q2688)</f>
        <v>2014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8310</v>
      </c>
      <c r="O2689" t="s">
        <v>8311</v>
      </c>
      <c r="P2689" s="10">
        <f>I2689/60/60/24+DATE(1970,1,1)</f>
        <v>42184.64025462963</v>
      </c>
      <c r="Q2689" s="10">
        <f>J2689/60/60/24+DATE(1970,1,1)</f>
        <v>42154.64025462963</v>
      </c>
      <c r="R2689">
        <f>YEAR(Q2689)</f>
        <v>2015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8310</v>
      </c>
      <c r="O2690" t="s">
        <v>8311</v>
      </c>
      <c r="P2690" s="10">
        <f>I2690/60/60/24+DATE(1970,1,1)</f>
        <v>42059.125</v>
      </c>
      <c r="Q2690" s="10">
        <f>J2690/60/60/24+DATE(1970,1,1)</f>
        <v>42028.118865740747</v>
      </c>
      <c r="R2690">
        <f>YEAR(Q2690)</f>
        <v>2015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8310</v>
      </c>
      <c r="O2691" t="s">
        <v>8311</v>
      </c>
      <c r="P2691" s="10">
        <f>I2691/60/60/24+DATE(1970,1,1)</f>
        <v>42581.961689814809</v>
      </c>
      <c r="Q2691" s="10">
        <f>J2691/60/60/24+DATE(1970,1,1)</f>
        <v>42551.961689814809</v>
      </c>
      <c r="R2691">
        <f>YEAR(Q2691)</f>
        <v>2016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8310</v>
      </c>
      <c r="O2692" t="s">
        <v>8311</v>
      </c>
      <c r="P2692" s="10">
        <f>I2692/60/60/24+DATE(1970,1,1)</f>
        <v>42158.105046296296</v>
      </c>
      <c r="Q2692" s="10">
        <f>J2692/60/60/24+DATE(1970,1,1)</f>
        <v>42113.105046296296</v>
      </c>
      <c r="R2692">
        <f>YEAR(Q2692)</f>
        <v>2015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8310</v>
      </c>
      <c r="O2693" t="s">
        <v>8311</v>
      </c>
      <c r="P2693" s="10">
        <f>I2693/60/60/24+DATE(1970,1,1)</f>
        <v>42134.724039351851</v>
      </c>
      <c r="Q2693" s="10">
        <f>J2693/60/60/24+DATE(1970,1,1)</f>
        <v>42089.724039351851</v>
      </c>
      <c r="R2693">
        <f>YEAR(Q2693)</f>
        <v>2015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8310</v>
      </c>
      <c r="O2694" t="s">
        <v>8311</v>
      </c>
      <c r="P2694" s="10">
        <f>I2694/60/60/24+DATE(1970,1,1)</f>
        <v>42088.292361111111</v>
      </c>
      <c r="Q2694" s="10">
        <f>J2694/60/60/24+DATE(1970,1,1)</f>
        <v>42058.334027777775</v>
      </c>
      <c r="R2694">
        <f>YEAR(Q2694)</f>
        <v>2015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8310</v>
      </c>
      <c r="O2695" t="s">
        <v>8311</v>
      </c>
      <c r="P2695" s="10">
        <f>I2695/60/60/24+DATE(1970,1,1)</f>
        <v>41864.138495370367</v>
      </c>
      <c r="Q2695" s="10">
        <f>J2695/60/60/24+DATE(1970,1,1)</f>
        <v>41834.138495370367</v>
      </c>
      <c r="R2695">
        <f>YEAR(Q2695)</f>
        <v>2014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8310</v>
      </c>
      <c r="O2696" t="s">
        <v>8311</v>
      </c>
      <c r="P2696" s="10">
        <f>I2696/60/60/24+DATE(1970,1,1)</f>
        <v>41908.140497685185</v>
      </c>
      <c r="Q2696" s="10">
        <f>J2696/60/60/24+DATE(1970,1,1)</f>
        <v>41878.140497685185</v>
      </c>
      <c r="R2696">
        <f>YEAR(Q2696)</f>
        <v>2014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8310</v>
      </c>
      <c r="O2697" t="s">
        <v>8311</v>
      </c>
      <c r="P2697" s="10">
        <f>I2697/60/60/24+DATE(1970,1,1)</f>
        <v>42108.14025462963</v>
      </c>
      <c r="Q2697" s="10">
        <f>J2697/60/60/24+DATE(1970,1,1)</f>
        <v>42048.181921296295</v>
      </c>
      <c r="R2697">
        <f>YEAR(Q2697)</f>
        <v>2015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8310</v>
      </c>
      <c r="O2698" t="s">
        <v>8311</v>
      </c>
      <c r="P2698" s="10">
        <f>I2698/60/60/24+DATE(1970,1,1)</f>
        <v>41998.844444444447</v>
      </c>
      <c r="Q2698" s="10">
        <f>J2698/60/60/24+DATE(1970,1,1)</f>
        <v>41964.844444444447</v>
      </c>
      <c r="R2698">
        <f>YEAR(Q2698)</f>
        <v>2014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8310</v>
      </c>
      <c r="O2699" t="s">
        <v>8311</v>
      </c>
      <c r="P2699" s="10">
        <f>I2699/60/60/24+DATE(1970,1,1)</f>
        <v>42218.916666666672</v>
      </c>
      <c r="Q2699" s="10">
        <f>J2699/60/60/24+DATE(1970,1,1)</f>
        <v>42187.940081018518</v>
      </c>
      <c r="R2699">
        <f>YEAR(Q2699)</f>
        <v>2015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8310</v>
      </c>
      <c r="O2700" t="s">
        <v>8311</v>
      </c>
      <c r="P2700" s="10">
        <f>I2700/60/60/24+DATE(1970,1,1)</f>
        <v>41817.898240740738</v>
      </c>
      <c r="Q2700" s="10">
        <f>J2700/60/60/24+DATE(1970,1,1)</f>
        <v>41787.898240740738</v>
      </c>
      <c r="R2700">
        <f>YEAR(Q2700)</f>
        <v>2014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8310</v>
      </c>
      <c r="O2701" t="s">
        <v>8311</v>
      </c>
      <c r="P2701" s="10">
        <f>I2701/60/60/24+DATE(1970,1,1)</f>
        <v>41859.896562499998</v>
      </c>
      <c r="Q2701" s="10">
        <f>J2701/60/60/24+DATE(1970,1,1)</f>
        <v>41829.896562499998</v>
      </c>
      <c r="R2701">
        <f>YEAR(Q2701)</f>
        <v>2014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8310</v>
      </c>
      <c r="O2702" t="s">
        <v>8311</v>
      </c>
      <c r="P2702" s="10">
        <f>I2702/60/60/24+DATE(1970,1,1)</f>
        <v>41900.87467592593</v>
      </c>
      <c r="Q2702" s="10">
        <f>J2702/60/60/24+DATE(1970,1,1)</f>
        <v>41870.87467592593</v>
      </c>
      <c r="R2702">
        <f>YEAR(Q2702)</f>
        <v>2014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8291</v>
      </c>
      <c r="O2703" t="s">
        <v>8331</v>
      </c>
      <c r="P2703" s="10">
        <f>I2703/60/60/24+DATE(1970,1,1)</f>
        <v>42832.733032407406</v>
      </c>
      <c r="Q2703" s="10">
        <f>J2703/60/60/24+DATE(1970,1,1)</f>
        <v>42801.774699074071</v>
      </c>
      <c r="R2703">
        <f>YEAR(Q2703)</f>
        <v>2017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8291</v>
      </c>
      <c r="O2704" t="s">
        <v>8331</v>
      </c>
      <c r="P2704" s="10">
        <f>I2704/60/60/24+DATE(1970,1,1)</f>
        <v>42830.760150462964</v>
      </c>
      <c r="Q2704" s="10">
        <f>J2704/60/60/24+DATE(1970,1,1)</f>
        <v>42800.801817129628</v>
      </c>
      <c r="R2704">
        <f>YEAR(Q2704)</f>
        <v>2017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8291</v>
      </c>
      <c r="O2705" t="s">
        <v>8331</v>
      </c>
      <c r="P2705" s="10">
        <f>I2705/60/60/24+DATE(1970,1,1)</f>
        <v>42816.648495370369</v>
      </c>
      <c r="Q2705" s="10">
        <f>J2705/60/60/24+DATE(1970,1,1)</f>
        <v>42756.690162037034</v>
      </c>
      <c r="R2705">
        <f>YEAR(Q2705)</f>
        <v>2017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8291</v>
      </c>
      <c r="O2706" t="s">
        <v>8331</v>
      </c>
      <c r="P2706" s="10">
        <f>I2706/60/60/24+DATE(1970,1,1)</f>
        <v>42830.820763888885</v>
      </c>
      <c r="Q2706" s="10">
        <f>J2706/60/60/24+DATE(1970,1,1)</f>
        <v>42787.862430555557</v>
      </c>
      <c r="R2706">
        <f>YEAR(Q2706)</f>
        <v>2017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8291</v>
      </c>
      <c r="O2707" t="s">
        <v>8331</v>
      </c>
      <c r="P2707" s="10">
        <f>I2707/60/60/24+DATE(1970,1,1)</f>
        <v>42818.874513888892</v>
      </c>
      <c r="Q2707" s="10">
        <f>J2707/60/60/24+DATE(1970,1,1)</f>
        <v>42773.916180555556</v>
      </c>
      <c r="R2707">
        <f>YEAR(Q2707)</f>
        <v>2017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8291</v>
      </c>
      <c r="O2708" t="s">
        <v>8331</v>
      </c>
      <c r="P2708" s="10">
        <f>I2708/60/60/24+DATE(1970,1,1)</f>
        <v>41928.290972222225</v>
      </c>
      <c r="Q2708" s="10">
        <f>J2708/60/60/24+DATE(1970,1,1)</f>
        <v>41899.294942129629</v>
      </c>
      <c r="R2708">
        <f>YEAR(Q2708)</f>
        <v>2014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8291</v>
      </c>
      <c r="O2709" t="s">
        <v>8331</v>
      </c>
      <c r="P2709" s="10">
        <f>I2709/60/60/24+DATE(1970,1,1)</f>
        <v>41421.290972222225</v>
      </c>
      <c r="Q2709" s="10">
        <f>J2709/60/60/24+DATE(1970,1,1)</f>
        <v>41391.782905092594</v>
      </c>
      <c r="R2709">
        <f>YEAR(Q2709)</f>
        <v>2013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8291</v>
      </c>
      <c r="O2710" t="s">
        <v>8331</v>
      </c>
      <c r="P2710" s="10">
        <f>I2710/60/60/24+DATE(1970,1,1)</f>
        <v>42572.698217592595</v>
      </c>
      <c r="Q2710" s="10">
        <f>J2710/60/60/24+DATE(1970,1,1)</f>
        <v>42512.698217592595</v>
      </c>
      <c r="R2710">
        <f>YEAR(Q2710)</f>
        <v>2016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8291</v>
      </c>
      <c r="O2711" t="s">
        <v>8331</v>
      </c>
      <c r="P2711" s="10">
        <f>I2711/60/60/24+DATE(1970,1,1)</f>
        <v>42647.165972222225</v>
      </c>
      <c r="Q2711" s="10">
        <f>J2711/60/60/24+DATE(1970,1,1)</f>
        <v>42612.149780092594</v>
      </c>
      <c r="R2711">
        <f>YEAR(Q2711)</f>
        <v>2016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8291</v>
      </c>
      <c r="O2712" t="s">
        <v>8331</v>
      </c>
      <c r="P2712" s="10">
        <f>I2712/60/60/24+DATE(1970,1,1)</f>
        <v>41860.083333333336</v>
      </c>
      <c r="Q2712" s="10">
        <f>J2712/60/60/24+DATE(1970,1,1)</f>
        <v>41828.229490740741</v>
      </c>
      <c r="R2712">
        <f>YEAR(Q2712)</f>
        <v>2014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8291</v>
      </c>
      <c r="O2713" t="s">
        <v>8331</v>
      </c>
      <c r="P2713" s="10">
        <f>I2713/60/60/24+DATE(1970,1,1)</f>
        <v>41810.917361111111</v>
      </c>
      <c r="Q2713" s="10">
        <f>J2713/60/60/24+DATE(1970,1,1)</f>
        <v>41780.745254629634</v>
      </c>
      <c r="R2713">
        <f>YEAR(Q2713)</f>
        <v>2014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8291</v>
      </c>
      <c r="O2714" t="s">
        <v>8331</v>
      </c>
      <c r="P2714" s="10">
        <f>I2714/60/60/24+DATE(1970,1,1)</f>
        <v>41468.75</v>
      </c>
      <c r="Q2714" s="10">
        <f>J2714/60/60/24+DATE(1970,1,1)</f>
        <v>41432.062037037038</v>
      </c>
      <c r="R2714">
        <f>YEAR(Q2714)</f>
        <v>2013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8291</v>
      </c>
      <c r="O2715" t="s">
        <v>8331</v>
      </c>
      <c r="P2715" s="10">
        <f>I2715/60/60/24+DATE(1970,1,1)</f>
        <v>42362.653749999998</v>
      </c>
      <c r="Q2715" s="10">
        <f>J2715/60/60/24+DATE(1970,1,1)</f>
        <v>42322.653749999998</v>
      </c>
      <c r="R2715">
        <f>YEAR(Q2715)</f>
        <v>2015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8291</v>
      </c>
      <c r="O2716" t="s">
        <v>8331</v>
      </c>
      <c r="P2716" s="10">
        <f>I2716/60/60/24+DATE(1970,1,1)</f>
        <v>42657.958333333328</v>
      </c>
      <c r="Q2716" s="10">
        <f>J2716/60/60/24+DATE(1970,1,1)</f>
        <v>42629.655046296291</v>
      </c>
      <c r="R2716">
        <f>YEAR(Q2716)</f>
        <v>2016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8291</v>
      </c>
      <c r="O2717" t="s">
        <v>8331</v>
      </c>
      <c r="P2717" s="10">
        <f>I2717/60/60/24+DATE(1970,1,1)</f>
        <v>42421.398472222223</v>
      </c>
      <c r="Q2717" s="10">
        <f>J2717/60/60/24+DATE(1970,1,1)</f>
        <v>42387.398472222223</v>
      </c>
      <c r="R2717">
        <f>YEAR(Q2717)</f>
        <v>2016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8291</v>
      </c>
      <c r="O2718" t="s">
        <v>8331</v>
      </c>
      <c r="P2718" s="10">
        <f>I2718/60/60/24+DATE(1970,1,1)</f>
        <v>42285.333252314813</v>
      </c>
      <c r="Q2718" s="10">
        <f>J2718/60/60/24+DATE(1970,1,1)</f>
        <v>42255.333252314813</v>
      </c>
      <c r="R2718">
        <f>YEAR(Q2718)</f>
        <v>2015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8291</v>
      </c>
      <c r="O2719" t="s">
        <v>8331</v>
      </c>
      <c r="P2719" s="10">
        <f>I2719/60/60/24+DATE(1970,1,1)</f>
        <v>41979.956585648149</v>
      </c>
      <c r="Q2719" s="10">
        <f>J2719/60/60/24+DATE(1970,1,1)</f>
        <v>41934.914918981485</v>
      </c>
      <c r="R2719">
        <f>YEAR(Q2719)</f>
        <v>2014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8291</v>
      </c>
      <c r="O2720" t="s">
        <v>8331</v>
      </c>
      <c r="P2720" s="10">
        <f>I2720/60/60/24+DATE(1970,1,1)</f>
        <v>42493.958333333328</v>
      </c>
      <c r="Q2720" s="10">
        <f>J2720/60/60/24+DATE(1970,1,1)</f>
        <v>42465.596585648149</v>
      </c>
      <c r="R2720">
        <f>YEAR(Q2720)</f>
        <v>2016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8291</v>
      </c>
      <c r="O2721" t="s">
        <v>8331</v>
      </c>
      <c r="P2721" s="10">
        <f>I2721/60/60/24+DATE(1970,1,1)</f>
        <v>42477.989513888882</v>
      </c>
      <c r="Q2721" s="10">
        <f>J2721/60/60/24+DATE(1970,1,1)</f>
        <v>42418.031180555554</v>
      </c>
      <c r="R2721">
        <f>YEAR(Q2721)</f>
        <v>2016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8291</v>
      </c>
      <c r="O2722" t="s">
        <v>8331</v>
      </c>
      <c r="P2722" s="10">
        <f>I2722/60/60/24+DATE(1970,1,1)</f>
        <v>42685.507557870369</v>
      </c>
      <c r="Q2722" s="10">
        <f>J2722/60/60/24+DATE(1970,1,1)</f>
        <v>42655.465891203698</v>
      </c>
      <c r="R2722">
        <f>YEAR(Q2722)</f>
        <v>2016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8323</v>
      </c>
      <c r="P2723" s="10">
        <f>I2723/60/60/24+DATE(1970,1,1)</f>
        <v>41523.791666666664</v>
      </c>
      <c r="Q2723" s="10">
        <f>J2723/60/60/24+DATE(1970,1,1)</f>
        <v>41493.543958333335</v>
      </c>
      <c r="R2723">
        <f>YEAR(Q2723)</f>
        <v>2013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8323</v>
      </c>
      <c r="P2724" s="10">
        <f>I2724/60/60/24+DATE(1970,1,1)</f>
        <v>42764.857094907406</v>
      </c>
      <c r="Q2724" s="10">
        <f>J2724/60/60/24+DATE(1970,1,1)</f>
        <v>42704.857094907406</v>
      </c>
      <c r="R2724">
        <f>YEAR(Q2724)</f>
        <v>2016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8323</v>
      </c>
      <c r="P2725" s="10">
        <f>I2725/60/60/24+DATE(1970,1,1)</f>
        <v>42004.880648148144</v>
      </c>
      <c r="Q2725" s="10">
        <f>J2725/60/60/24+DATE(1970,1,1)</f>
        <v>41944.83898148148</v>
      </c>
      <c r="R2725">
        <f>YEAR(Q2725)</f>
        <v>2014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8323</v>
      </c>
      <c r="P2726" s="10">
        <f>I2726/60/60/24+DATE(1970,1,1)</f>
        <v>42231.32707175926</v>
      </c>
      <c r="Q2726" s="10">
        <f>J2726/60/60/24+DATE(1970,1,1)</f>
        <v>42199.32707175926</v>
      </c>
      <c r="R2726">
        <f>YEAR(Q2726)</f>
        <v>2015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8323</v>
      </c>
      <c r="P2727" s="10">
        <f>I2727/60/60/24+DATE(1970,1,1)</f>
        <v>42795.744618055556</v>
      </c>
      <c r="Q2727" s="10">
        <f>J2727/60/60/24+DATE(1970,1,1)</f>
        <v>42745.744618055556</v>
      </c>
      <c r="R2727">
        <f>YEAR(Q2727)</f>
        <v>2017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8323</v>
      </c>
      <c r="P2728" s="10">
        <f>I2728/60/60/24+DATE(1970,1,1)</f>
        <v>42482.579988425925</v>
      </c>
      <c r="Q2728" s="10">
        <f>J2728/60/60/24+DATE(1970,1,1)</f>
        <v>42452.579988425925</v>
      </c>
      <c r="R2728">
        <f>YEAR(Q2728)</f>
        <v>2016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8323</v>
      </c>
      <c r="P2729" s="10">
        <f>I2729/60/60/24+DATE(1970,1,1)</f>
        <v>42223.676655092597</v>
      </c>
      <c r="Q2729" s="10">
        <f>J2729/60/60/24+DATE(1970,1,1)</f>
        <v>42198.676655092597</v>
      </c>
      <c r="R2729">
        <f>YEAR(Q2729)</f>
        <v>2015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8323</v>
      </c>
      <c r="P2730" s="10">
        <f>I2730/60/60/24+DATE(1970,1,1)</f>
        <v>42368.59993055556</v>
      </c>
      <c r="Q2730" s="10">
        <f>J2730/60/60/24+DATE(1970,1,1)</f>
        <v>42333.59993055556</v>
      </c>
      <c r="R2730">
        <f>YEAR(Q2730)</f>
        <v>2015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8323</v>
      </c>
      <c r="P2731" s="10">
        <f>I2731/60/60/24+DATE(1970,1,1)</f>
        <v>42125.240706018521</v>
      </c>
      <c r="Q2731" s="10">
        <f>J2731/60/60/24+DATE(1970,1,1)</f>
        <v>42095.240706018521</v>
      </c>
      <c r="R2731">
        <f>YEAR(Q2731)</f>
        <v>2015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8323</v>
      </c>
      <c r="P2732" s="10">
        <f>I2732/60/60/24+DATE(1970,1,1)</f>
        <v>41386.541377314818</v>
      </c>
      <c r="Q2732" s="10">
        <f>J2732/60/60/24+DATE(1970,1,1)</f>
        <v>41351.541377314818</v>
      </c>
      <c r="R2732">
        <f>YEAR(Q2732)</f>
        <v>2013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8323</v>
      </c>
      <c r="P2733" s="10">
        <f>I2733/60/60/24+DATE(1970,1,1)</f>
        <v>41930.166666666664</v>
      </c>
      <c r="Q2733" s="10">
        <f>J2733/60/60/24+DATE(1970,1,1)</f>
        <v>41872.525717592594</v>
      </c>
      <c r="R2733">
        <f>YEAR(Q2733)</f>
        <v>2014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8323</v>
      </c>
      <c r="P2734" s="10">
        <f>I2734/60/60/24+DATE(1970,1,1)</f>
        <v>41422</v>
      </c>
      <c r="Q2734" s="10">
        <f>J2734/60/60/24+DATE(1970,1,1)</f>
        <v>41389.808194444442</v>
      </c>
      <c r="R2734">
        <f>YEAR(Q2734)</f>
        <v>2013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8323</v>
      </c>
      <c r="P2735" s="10">
        <f>I2735/60/60/24+DATE(1970,1,1)</f>
        <v>42104.231180555551</v>
      </c>
      <c r="Q2735" s="10">
        <f>J2735/60/60/24+DATE(1970,1,1)</f>
        <v>42044.272847222222</v>
      </c>
      <c r="R2735">
        <f>YEAR(Q2735)</f>
        <v>2015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8323</v>
      </c>
      <c r="P2736" s="10">
        <f>I2736/60/60/24+DATE(1970,1,1)</f>
        <v>42656.915972222225</v>
      </c>
      <c r="Q2736" s="10">
        <f>J2736/60/60/24+DATE(1970,1,1)</f>
        <v>42626.668888888889</v>
      </c>
      <c r="R2736">
        <f>YEAR(Q2736)</f>
        <v>2016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8323</v>
      </c>
      <c r="P2737" s="10">
        <f>I2737/60/60/24+DATE(1970,1,1)</f>
        <v>41346.833333333336</v>
      </c>
      <c r="Q2737" s="10">
        <f>J2737/60/60/24+DATE(1970,1,1)</f>
        <v>41316.120949074073</v>
      </c>
      <c r="R2737">
        <f>YEAR(Q2737)</f>
        <v>2013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8323</v>
      </c>
      <c r="P2738" s="10">
        <f>I2738/60/60/24+DATE(1970,1,1)</f>
        <v>41752.666354166664</v>
      </c>
      <c r="Q2738" s="10">
        <f>J2738/60/60/24+DATE(1970,1,1)</f>
        <v>41722.666354166664</v>
      </c>
      <c r="R2738">
        <f>YEAR(Q2738)</f>
        <v>2014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8323</v>
      </c>
      <c r="P2739" s="10">
        <f>I2739/60/60/24+DATE(1970,1,1)</f>
        <v>41654.791666666664</v>
      </c>
      <c r="Q2739" s="10">
        <f>J2739/60/60/24+DATE(1970,1,1)</f>
        <v>41611.917673611111</v>
      </c>
      <c r="R2739">
        <f>YEAR(Q2739)</f>
        <v>2013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8323</v>
      </c>
      <c r="P2740" s="10">
        <f>I2740/60/60/24+DATE(1970,1,1)</f>
        <v>42680.143564814818</v>
      </c>
      <c r="Q2740" s="10">
        <f>J2740/60/60/24+DATE(1970,1,1)</f>
        <v>42620.143564814818</v>
      </c>
      <c r="R2740">
        <f>YEAR(Q2740)</f>
        <v>2016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8323</v>
      </c>
      <c r="P2741" s="10">
        <f>I2741/60/60/24+DATE(1970,1,1)</f>
        <v>41764.887928240743</v>
      </c>
      <c r="Q2741" s="10">
        <f>J2741/60/60/24+DATE(1970,1,1)</f>
        <v>41719.887928240743</v>
      </c>
      <c r="R2741">
        <f>YEAR(Q2741)</f>
        <v>2014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8323</v>
      </c>
      <c r="P2742" s="10">
        <f>I2742/60/60/24+DATE(1970,1,1)</f>
        <v>42074.99018518519</v>
      </c>
      <c r="Q2742" s="10">
        <f>J2742/60/60/24+DATE(1970,1,1)</f>
        <v>42045.031851851847</v>
      </c>
      <c r="R2742">
        <f>YEAR(Q2742)</f>
        <v>2015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8296</v>
      </c>
      <c r="O2743" t="s">
        <v>8332</v>
      </c>
      <c r="P2743" s="10">
        <f>I2743/60/60/24+DATE(1970,1,1)</f>
        <v>41932.088194444441</v>
      </c>
      <c r="Q2743" s="10">
        <f>J2743/60/60/24+DATE(1970,1,1)</f>
        <v>41911.657430555555</v>
      </c>
      <c r="R2743">
        <f>YEAR(Q2743)</f>
        <v>2014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8296</v>
      </c>
      <c r="O2744" t="s">
        <v>8332</v>
      </c>
      <c r="P2744" s="10">
        <f>I2744/60/60/24+DATE(1970,1,1)</f>
        <v>41044.719756944447</v>
      </c>
      <c r="Q2744" s="10">
        <f>J2744/60/60/24+DATE(1970,1,1)</f>
        <v>41030.719756944447</v>
      </c>
      <c r="R2744">
        <f>YEAR(Q2744)</f>
        <v>2012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8296</v>
      </c>
      <c r="O2745" t="s">
        <v>8332</v>
      </c>
      <c r="P2745" s="10">
        <f>I2745/60/60/24+DATE(1970,1,1)</f>
        <v>42662.328784722224</v>
      </c>
      <c r="Q2745" s="10">
        <f>J2745/60/60/24+DATE(1970,1,1)</f>
        <v>42632.328784722224</v>
      </c>
      <c r="R2745">
        <f>YEAR(Q2745)</f>
        <v>2016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8296</v>
      </c>
      <c r="O2746" t="s">
        <v>8332</v>
      </c>
      <c r="P2746" s="10">
        <f>I2746/60/60/24+DATE(1970,1,1)</f>
        <v>40968.062476851854</v>
      </c>
      <c r="Q2746" s="10">
        <f>J2746/60/60/24+DATE(1970,1,1)</f>
        <v>40938.062476851854</v>
      </c>
      <c r="R2746">
        <f>YEAR(Q2746)</f>
        <v>2012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8296</v>
      </c>
      <c r="O2747" t="s">
        <v>8332</v>
      </c>
      <c r="P2747" s="10">
        <f>I2747/60/60/24+DATE(1970,1,1)</f>
        <v>41104.988055555557</v>
      </c>
      <c r="Q2747" s="10">
        <f>J2747/60/60/24+DATE(1970,1,1)</f>
        <v>41044.988055555557</v>
      </c>
      <c r="R2747">
        <f>YEAR(Q2747)</f>
        <v>2012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8296</v>
      </c>
      <c r="O2748" t="s">
        <v>8332</v>
      </c>
      <c r="P2748" s="10">
        <f>I2748/60/60/24+DATE(1970,1,1)</f>
        <v>41880.781377314815</v>
      </c>
      <c r="Q2748" s="10">
        <f>J2748/60/60/24+DATE(1970,1,1)</f>
        <v>41850.781377314815</v>
      </c>
      <c r="R2748">
        <f>YEAR(Q2748)</f>
        <v>2014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8296</v>
      </c>
      <c r="O2749" t="s">
        <v>8332</v>
      </c>
      <c r="P2749" s="10">
        <f>I2749/60/60/24+DATE(1970,1,1)</f>
        <v>41076.131944444445</v>
      </c>
      <c r="Q2749" s="10">
        <f>J2749/60/60/24+DATE(1970,1,1)</f>
        <v>41044.64811342593</v>
      </c>
      <c r="R2749">
        <f>YEAR(Q2749)</f>
        <v>2012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8296</v>
      </c>
      <c r="O2750" t="s">
        <v>8332</v>
      </c>
      <c r="P2750" s="10">
        <f>I2750/60/60/24+DATE(1970,1,1)</f>
        <v>42615.7106712963</v>
      </c>
      <c r="Q2750" s="10">
        <f>J2750/60/60/24+DATE(1970,1,1)</f>
        <v>42585.7106712963</v>
      </c>
      <c r="R2750">
        <f>YEAR(Q2750)</f>
        <v>2016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8296</v>
      </c>
      <c r="O2751" t="s">
        <v>8332</v>
      </c>
      <c r="P2751" s="10">
        <f>I2751/60/60/24+DATE(1970,1,1)</f>
        <v>42098.757372685184</v>
      </c>
      <c r="Q2751" s="10">
        <f>J2751/60/60/24+DATE(1970,1,1)</f>
        <v>42068.799039351856</v>
      </c>
      <c r="R2751">
        <f>YEAR(Q2751)</f>
        <v>2015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8296</v>
      </c>
      <c r="O2752" t="s">
        <v>8332</v>
      </c>
      <c r="P2752" s="10">
        <f>I2752/60/60/24+DATE(1970,1,1)</f>
        <v>41090.833333333336</v>
      </c>
      <c r="Q2752" s="10">
        <f>J2752/60/60/24+DATE(1970,1,1)</f>
        <v>41078.899826388886</v>
      </c>
      <c r="R2752">
        <f>YEAR(Q2752)</f>
        <v>2012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8296</v>
      </c>
      <c r="O2753" t="s">
        <v>8332</v>
      </c>
      <c r="P2753" s="10">
        <f>I2753/60/60/24+DATE(1970,1,1)</f>
        <v>41807.887060185189</v>
      </c>
      <c r="Q2753" s="10">
        <f>J2753/60/60/24+DATE(1970,1,1)</f>
        <v>41747.887060185189</v>
      </c>
      <c r="R2753">
        <f>YEAR(Q2753)</f>
        <v>2014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8296</v>
      </c>
      <c r="O2754" t="s">
        <v>8332</v>
      </c>
      <c r="P2754" s="10">
        <f>I2754/60/60/24+DATE(1970,1,1)</f>
        <v>40895.765092592592</v>
      </c>
      <c r="Q2754" s="10">
        <f>J2754/60/60/24+DATE(1970,1,1)</f>
        <v>40855.765092592592</v>
      </c>
      <c r="R2754">
        <f>YEAR(Q2754)</f>
        <v>2011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8296</v>
      </c>
      <c r="O2755" t="s">
        <v>8332</v>
      </c>
      <c r="P2755" s="10">
        <f>I2755/60/60/24+DATE(1970,1,1)</f>
        <v>41147.900729166664</v>
      </c>
      <c r="Q2755" s="10">
        <f>J2755/60/60/24+DATE(1970,1,1)</f>
        <v>41117.900729166664</v>
      </c>
      <c r="R2755">
        <f>YEAR(Q2755)</f>
        <v>2012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8296</v>
      </c>
      <c r="O2756" t="s">
        <v>8332</v>
      </c>
      <c r="P2756" s="10">
        <f>I2756/60/60/24+DATE(1970,1,1)</f>
        <v>41893.636006944449</v>
      </c>
      <c r="Q2756" s="10">
        <f>J2756/60/60/24+DATE(1970,1,1)</f>
        <v>41863.636006944449</v>
      </c>
      <c r="R2756">
        <f>YEAR(Q2756)</f>
        <v>2014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8296</v>
      </c>
      <c r="O2757" t="s">
        <v>8332</v>
      </c>
      <c r="P2757" s="10">
        <f>I2757/60/60/24+DATE(1970,1,1)</f>
        <v>42102.790821759263</v>
      </c>
      <c r="Q2757" s="10">
        <f>J2757/60/60/24+DATE(1970,1,1)</f>
        <v>42072.790821759263</v>
      </c>
      <c r="R2757">
        <f>YEAR(Q2757)</f>
        <v>2015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8296</v>
      </c>
      <c r="O2758" t="s">
        <v>8332</v>
      </c>
      <c r="P2758" s="10">
        <f>I2758/60/60/24+DATE(1970,1,1)</f>
        <v>41650.90047453704</v>
      </c>
      <c r="Q2758" s="10">
        <f>J2758/60/60/24+DATE(1970,1,1)</f>
        <v>41620.90047453704</v>
      </c>
      <c r="R2758">
        <f>YEAR(Q2758)</f>
        <v>2013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8296</v>
      </c>
      <c r="O2759" t="s">
        <v>8332</v>
      </c>
      <c r="P2759" s="10">
        <f>I2759/60/60/24+DATE(1970,1,1)</f>
        <v>42588.65662037037</v>
      </c>
      <c r="Q2759" s="10">
        <f>J2759/60/60/24+DATE(1970,1,1)</f>
        <v>42573.65662037037</v>
      </c>
      <c r="R2759">
        <f>YEAR(Q2759)</f>
        <v>2016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8296</v>
      </c>
      <c r="O2760" t="s">
        <v>8332</v>
      </c>
      <c r="P2760" s="10">
        <f>I2760/60/60/24+DATE(1970,1,1)</f>
        <v>42653.441932870366</v>
      </c>
      <c r="Q2760" s="10">
        <f>J2760/60/60/24+DATE(1970,1,1)</f>
        <v>42639.441932870366</v>
      </c>
      <c r="R2760">
        <f>YEAR(Q2760)</f>
        <v>2016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8296</v>
      </c>
      <c r="O2761" t="s">
        <v>8332</v>
      </c>
      <c r="P2761" s="10">
        <f>I2761/60/60/24+DATE(1970,1,1)</f>
        <v>42567.36650462963</v>
      </c>
      <c r="Q2761" s="10">
        <f>J2761/60/60/24+DATE(1970,1,1)</f>
        <v>42524.36650462963</v>
      </c>
      <c r="R2761">
        <f>YEAR(Q2761)</f>
        <v>2016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8296</v>
      </c>
      <c r="O2762" t="s">
        <v>8332</v>
      </c>
      <c r="P2762" s="10">
        <f>I2762/60/60/24+DATE(1970,1,1)</f>
        <v>41445.461319444446</v>
      </c>
      <c r="Q2762" s="10">
        <f>J2762/60/60/24+DATE(1970,1,1)</f>
        <v>41415.461319444446</v>
      </c>
      <c r="R2762">
        <f>YEAR(Q2762)</f>
        <v>2013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8296</v>
      </c>
      <c r="O2763" t="s">
        <v>8332</v>
      </c>
      <c r="P2763" s="10">
        <f>I2763/60/60/24+DATE(1970,1,1)</f>
        <v>41277.063576388886</v>
      </c>
      <c r="Q2763" s="10">
        <f>J2763/60/60/24+DATE(1970,1,1)</f>
        <v>41247.063576388886</v>
      </c>
      <c r="R2763">
        <f>YEAR(Q2763)</f>
        <v>2012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8296</v>
      </c>
      <c r="O2764" t="s">
        <v>8332</v>
      </c>
      <c r="P2764" s="10">
        <f>I2764/60/60/24+DATE(1970,1,1)</f>
        <v>40986.995312500003</v>
      </c>
      <c r="Q2764" s="10">
        <f>J2764/60/60/24+DATE(1970,1,1)</f>
        <v>40927.036979166667</v>
      </c>
      <c r="R2764">
        <f>YEAR(Q2764)</f>
        <v>2012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8296</v>
      </c>
      <c r="O2765" t="s">
        <v>8332</v>
      </c>
      <c r="P2765" s="10">
        <f>I2765/60/60/24+DATE(1970,1,1)</f>
        <v>41418.579675925925</v>
      </c>
      <c r="Q2765" s="10">
        <f>J2765/60/60/24+DATE(1970,1,1)</f>
        <v>41373.579675925925</v>
      </c>
      <c r="R2765">
        <f>YEAR(Q2765)</f>
        <v>2013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8296</v>
      </c>
      <c r="O2766" t="s">
        <v>8332</v>
      </c>
      <c r="P2766" s="10">
        <f>I2766/60/60/24+DATE(1970,1,1)</f>
        <v>41059.791666666664</v>
      </c>
      <c r="Q2766" s="10">
        <f>J2766/60/60/24+DATE(1970,1,1)</f>
        <v>41030.292025462964</v>
      </c>
      <c r="R2766">
        <f>YEAR(Q2766)</f>
        <v>2012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8296</v>
      </c>
      <c r="O2767" t="s">
        <v>8332</v>
      </c>
      <c r="P2767" s="10">
        <f>I2767/60/60/24+DATE(1970,1,1)</f>
        <v>41210.579027777778</v>
      </c>
      <c r="Q2767" s="10">
        <f>J2767/60/60/24+DATE(1970,1,1)</f>
        <v>41194.579027777778</v>
      </c>
      <c r="R2767">
        <f>YEAR(Q2767)</f>
        <v>2012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8296</v>
      </c>
      <c r="O2768" t="s">
        <v>8332</v>
      </c>
      <c r="P2768" s="10">
        <f>I2768/60/60/24+DATE(1970,1,1)</f>
        <v>40766.668032407404</v>
      </c>
      <c r="Q2768" s="10">
        <f>J2768/60/60/24+DATE(1970,1,1)</f>
        <v>40736.668032407404</v>
      </c>
      <c r="R2768">
        <f>YEAR(Q2768)</f>
        <v>2011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8296</v>
      </c>
      <c r="O2769" t="s">
        <v>8332</v>
      </c>
      <c r="P2769" s="10">
        <f>I2769/60/60/24+DATE(1970,1,1)</f>
        <v>42232.958912037036</v>
      </c>
      <c r="Q2769" s="10">
        <f>J2769/60/60/24+DATE(1970,1,1)</f>
        <v>42172.958912037036</v>
      </c>
      <c r="R2769">
        <f>YEAR(Q2769)</f>
        <v>2015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8296</v>
      </c>
      <c r="O2770" t="s">
        <v>8332</v>
      </c>
      <c r="P2770" s="10">
        <f>I2770/60/60/24+DATE(1970,1,1)</f>
        <v>40997.573182870372</v>
      </c>
      <c r="Q2770" s="10">
        <f>J2770/60/60/24+DATE(1970,1,1)</f>
        <v>40967.614849537036</v>
      </c>
      <c r="R2770">
        <f>YEAR(Q2770)</f>
        <v>2012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8296</v>
      </c>
      <c r="O2771" t="s">
        <v>8332</v>
      </c>
      <c r="P2771" s="10">
        <f>I2771/60/60/24+DATE(1970,1,1)</f>
        <v>41795.826273148145</v>
      </c>
      <c r="Q2771" s="10">
        <f>J2771/60/60/24+DATE(1970,1,1)</f>
        <v>41745.826273148145</v>
      </c>
      <c r="R2771">
        <f>YEAR(Q2771)</f>
        <v>2014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8296</v>
      </c>
      <c r="O2772" t="s">
        <v>8332</v>
      </c>
      <c r="P2772" s="10">
        <f>I2772/60/60/24+DATE(1970,1,1)</f>
        <v>41716.663541666669</v>
      </c>
      <c r="Q2772" s="10">
        <f>J2772/60/60/24+DATE(1970,1,1)</f>
        <v>41686.705208333333</v>
      </c>
      <c r="R2772">
        <f>YEAR(Q2772)</f>
        <v>2014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8296</v>
      </c>
      <c r="O2773" t="s">
        <v>8332</v>
      </c>
      <c r="P2773" s="10">
        <f>I2773/60/60/24+DATE(1970,1,1)</f>
        <v>41306.708333333336</v>
      </c>
      <c r="Q2773" s="10">
        <f>J2773/60/60/24+DATE(1970,1,1)</f>
        <v>41257.531712962962</v>
      </c>
      <c r="R2773">
        <f>YEAR(Q2773)</f>
        <v>2012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8296</v>
      </c>
      <c r="O2774" t="s">
        <v>8332</v>
      </c>
      <c r="P2774" s="10">
        <f>I2774/60/60/24+DATE(1970,1,1)</f>
        <v>41552.869143518517</v>
      </c>
      <c r="Q2774" s="10">
        <f>J2774/60/60/24+DATE(1970,1,1)</f>
        <v>41537.869143518517</v>
      </c>
      <c r="R2774">
        <f>YEAR(Q2774)</f>
        <v>2013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8296</v>
      </c>
      <c r="O2775" t="s">
        <v>8332</v>
      </c>
      <c r="P2775" s="10">
        <f>I2775/60/60/24+DATE(1970,1,1)</f>
        <v>42484.86482638889</v>
      </c>
      <c r="Q2775" s="10">
        <f>J2775/60/60/24+DATE(1970,1,1)</f>
        <v>42474.86482638889</v>
      </c>
      <c r="R2775">
        <f>YEAR(Q2775)</f>
        <v>2016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8296</v>
      </c>
      <c r="O2776" t="s">
        <v>8332</v>
      </c>
      <c r="P2776" s="10">
        <f>I2776/60/60/24+DATE(1970,1,1)</f>
        <v>41341.126481481479</v>
      </c>
      <c r="Q2776" s="10">
        <f>J2776/60/60/24+DATE(1970,1,1)</f>
        <v>41311.126481481479</v>
      </c>
      <c r="R2776">
        <f>YEAR(Q2776)</f>
        <v>2013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8296</v>
      </c>
      <c r="O2777" t="s">
        <v>8332</v>
      </c>
      <c r="P2777" s="10">
        <f>I2777/60/60/24+DATE(1970,1,1)</f>
        <v>40893.013356481482</v>
      </c>
      <c r="Q2777" s="10">
        <f>J2777/60/60/24+DATE(1970,1,1)</f>
        <v>40863.013356481482</v>
      </c>
      <c r="R2777">
        <f>YEAR(Q2777)</f>
        <v>2011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8296</v>
      </c>
      <c r="O2778" t="s">
        <v>8332</v>
      </c>
      <c r="P2778" s="10">
        <f>I2778/60/60/24+DATE(1970,1,1)</f>
        <v>42167.297175925924</v>
      </c>
      <c r="Q2778" s="10">
        <f>J2778/60/60/24+DATE(1970,1,1)</f>
        <v>42136.297175925924</v>
      </c>
      <c r="R2778">
        <f>YEAR(Q2778)</f>
        <v>2015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8296</v>
      </c>
      <c r="O2779" t="s">
        <v>8332</v>
      </c>
      <c r="P2779" s="10">
        <f>I2779/60/60/24+DATE(1970,1,1)</f>
        <v>42202.669027777782</v>
      </c>
      <c r="Q2779" s="10">
        <f>J2779/60/60/24+DATE(1970,1,1)</f>
        <v>42172.669027777782</v>
      </c>
      <c r="R2779">
        <f>YEAR(Q2779)</f>
        <v>2015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8296</v>
      </c>
      <c r="O2780" t="s">
        <v>8332</v>
      </c>
      <c r="P2780" s="10">
        <f>I2780/60/60/24+DATE(1970,1,1)</f>
        <v>41876.978078703702</v>
      </c>
      <c r="Q2780" s="10">
        <f>J2780/60/60/24+DATE(1970,1,1)</f>
        <v>41846.978078703702</v>
      </c>
      <c r="R2780">
        <f>YEAR(Q2780)</f>
        <v>2014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8296</v>
      </c>
      <c r="O2781" t="s">
        <v>8332</v>
      </c>
      <c r="P2781" s="10">
        <f>I2781/60/60/24+DATE(1970,1,1)</f>
        <v>42330.627557870372</v>
      </c>
      <c r="Q2781" s="10">
        <f>J2781/60/60/24+DATE(1970,1,1)</f>
        <v>42300.585891203707</v>
      </c>
      <c r="R2781">
        <f>YEAR(Q2781)</f>
        <v>2015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8296</v>
      </c>
      <c r="O2782" t="s">
        <v>8332</v>
      </c>
      <c r="P2782" s="10">
        <f>I2782/60/60/24+DATE(1970,1,1)</f>
        <v>42804.447777777779</v>
      </c>
      <c r="Q2782" s="10">
        <f>J2782/60/60/24+DATE(1970,1,1)</f>
        <v>42774.447777777779</v>
      </c>
      <c r="R2782">
        <f>YEAR(Q2782)</f>
        <v>2017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8291</v>
      </c>
      <c r="O2783" t="s">
        <v>8292</v>
      </c>
      <c r="P2783" s="10">
        <f>I2783/60/60/24+DATE(1970,1,1)</f>
        <v>42047.291666666672</v>
      </c>
      <c r="Q2783" s="10">
        <f>J2783/60/60/24+DATE(1970,1,1)</f>
        <v>42018.94159722222</v>
      </c>
      <c r="R2783">
        <f>YEAR(Q2783)</f>
        <v>2015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8291</v>
      </c>
      <c r="O2784" t="s">
        <v>8292</v>
      </c>
      <c r="P2784" s="10">
        <f>I2784/60/60/24+DATE(1970,1,1)</f>
        <v>42052.207638888889</v>
      </c>
      <c r="Q2784" s="10">
        <f>J2784/60/60/24+DATE(1970,1,1)</f>
        <v>42026.924976851849</v>
      </c>
      <c r="R2784">
        <f>YEAR(Q2784)</f>
        <v>2015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8291</v>
      </c>
      <c r="O2785" t="s">
        <v>8292</v>
      </c>
      <c r="P2785" s="10">
        <f>I2785/60/60/24+DATE(1970,1,1)</f>
        <v>42117.535254629634</v>
      </c>
      <c r="Q2785" s="10">
        <f>J2785/60/60/24+DATE(1970,1,1)</f>
        <v>42103.535254629634</v>
      </c>
      <c r="R2785">
        <f>YEAR(Q2785)</f>
        <v>2015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8291</v>
      </c>
      <c r="O2786" t="s">
        <v>8292</v>
      </c>
      <c r="P2786" s="10">
        <f>I2786/60/60/24+DATE(1970,1,1)</f>
        <v>41941.787534722222</v>
      </c>
      <c r="Q2786" s="10">
        <f>J2786/60/60/24+DATE(1970,1,1)</f>
        <v>41920.787534722222</v>
      </c>
      <c r="R2786">
        <f>YEAR(Q2786)</f>
        <v>2014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8291</v>
      </c>
      <c r="O2787" t="s">
        <v>8292</v>
      </c>
      <c r="P2787" s="10">
        <f>I2787/60/60/24+DATE(1970,1,1)</f>
        <v>42587.875</v>
      </c>
      <c r="Q2787" s="10">
        <f>J2787/60/60/24+DATE(1970,1,1)</f>
        <v>42558.189432870371</v>
      </c>
      <c r="R2787">
        <f>YEAR(Q2787)</f>
        <v>2016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8291</v>
      </c>
      <c r="O2788" t="s">
        <v>8292</v>
      </c>
      <c r="P2788" s="10">
        <f>I2788/60/60/24+DATE(1970,1,1)</f>
        <v>41829.569212962961</v>
      </c>
      <c r="Q2788" s="10">
        <f>J2788/60/60/24+DATE(1970,1,1)</f>
        <v>41815.569212962961</v>
      </c>
      <c r="R2788">
        <f>YEAR(Q2788)</f>
        <v>2014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8291</v>
      </c>
      <c r="O2789" t="s">
        <v>8292</v>
      </c>
      <c r="P2789" s="10">
        <f>I2789/60/60/24+DATE(1970,1,1)</f>
        <v>41838.198518518519</v>
      </c>
      <c r="Q2789" s="10">
        <f>J2789/60/60/24+DATE(1970,1,1)</f>
        <v>41808.198518518519</v>
      </c>
      <c r="R2789">
        <f>YEAR(Q2789)</f>
        <v>2014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8291</v>
      </c>
      <c r="O2790" t="s">
        <v>8292</v>
      </c>
      <c r="P2790" s="10">
        <f>I2790/60/60/24+DATE(1970,1,1)</f>
        <v>42580.701886574068</v>
      </c>
      <c r="Q2790" s="10">
        <f>J2790/60/60/24+DATE(1970,1,1)</f>
        <v>42550.701886574068</v>
      </c>
      <c r="R2790">
        <f>YEAR(Q2790)</f>
        <v>2016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8291</v>
      </c>
      <c r="O2791" t="s">
        <v>8292</v>
      </c>
      <c r="P2791" s="10">
        <f>I2791/60/60/24+DATE(1970,1,1)</f>
        <v>42075.166666666672</v>
      </c>
      <c r="Q2791" s="10">
        <f>J2791/60/60/24+DATE(1970,1,1)</f>
        <v>42056.013124999998</v>
      </c>
      <c r="R2791">
        <f>YEAR(Q2791)</f>
        <v>2015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8291</v>
      </c>
      <c r="O2792" t="s">
        <v>8292</v>
      </c>
      <c r="P2792" s="10">
        <f>I2792/60/60/24+DATE(1970,1,1)</f>
        <v>42046.938692129625</v>
      </c>
      <c r="Q2792" s="10">
        <f>J2792/60/60/24+DATE(1970,1,1)</f>
        <v>42016.938692129625</v>
      </c>
      <c r="R2792">
        <f>YEAR(Q2792)</f>
        <v>2015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8291</v>
      </c>
      <c r="O2793" t="s">
        <v>8292</v>
      </c>
      <c r="P2793" s="10">
        <f>I2793/60/60/24+DATE(1970,1,1)</f>
        <v>42622.166666666672</v>
      </c>
      <c r="Q2793" s="10">
        <f>J2793/60/60/24+DATE(1970,1,1)</f>
        <v>42591.899988425925</v>
      </c>
      <c r="R2793">
        <f>YEAR(Q2793)</f>
        <v>2016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8291</v>
      </c>
      <c r="O2794" t="s">
        <v>8292</v>
      </c>
      <c r="P2794" s="10">
        <f>I2794/60/60/24+DATE(1970,1,1)</f>
        <v>42228.231006944443</v>
      </c>
      <c r="Q2794" s="10">
        <f>J2794/60/60/24+DATE(1970,1,1)</f>
        <v>42183.231006944443</v>
      </c>
      <c r="R2794">
        <f>YEAR(Q2794)</f>
        <v>2015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8291</v>
      </c>
      <c r="O2795" t="s">
        <v>8292</v>
      </c>
      <c r="P2795" s="10">
        <f>I2795/60/60/24+DATE(1970,1,1)</f>
        <v>42206.419039351851</v>
      </c>
      <c r="Q2795" s="10">
        <f>J2795/60/60/24+DATE(1970,1,1)</f>
        <v>42176.419039351851</v>
      </c>
      <c r="R2795">
        <f>YEAR(Q2795)</f>
        <v>2015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8291</v>
      </c>
      <c r="O2796" t="s">
        <v>8292</v>
      </c>
      <c r="P2796" s="10">
        <f>I2796/60/60/24+DATE(1970,1,1)</f>
        <v>42432.791666666672</v>
      </c>
      <c r="Q2796" s="10">
        <f>J2796/60/60/24+DATE(1970,1,1)</f>
        <v>42416.691655092596</v>
      </c>
      <c r="R2796">
        <f>YEAR(Q2796)</f>
        <v>2016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8291</v>
      </c>
      <c r="O2797" t="s">
        <v>8292</v>
      </c>
      <c r="P2797" s="10">
        <f>I2797/60/60/24+DATE(1970,1,1)</f>
        <v>41796.958333333336</v>
      </c>
      <c r="Q2797" s="10">
        <f>J2797/60/60/24+DATE(1970,1,1)</f>
        <v>41780.525937500002</v>
      </c>
      <c r="R2797">
        <f>YEAR(Q2797)</f>
        <v>2014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8291</v>
      </c>
      <c r="O2798" t="s">
        <v>8292</v>
      </c>
      <c r="P2798" s="10">
        <f>I2798/60/60/24+DATE(1970,1,1)</f>
        <v>41825.528101851851</v>
      </c>
      <c r="Q2798" s="10">
        <f>J2798/60/60/24+DATE(1970,1,1)</f>
        <v>41795.528101851851</v>
      </c>
      <c r="R2798">
        <f>YEAR(Q2798)</f>
        <v>2014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8291</v>
      </c>
      <c r="O2799" t="s">
        <v>8292</v>
      </c>
      <c r="P2799" s="10">
        <f>I2799/60/60/24+DATE(1970,1,1)</f>
        <v>41828.94027777778</v>
      </c>
      <c r="Q2799" s="10">
        <f>J2799/60/60/24+DATE(1970,1,1)</f>
        <v>41798.94027777778</v>
      </c>
      <c r="R2799">
        <f>YEAR(Q2799)</f>
        <v>2014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8291</v>
      </c>
      <c r="O2800" t="s">
        <v>8292</v>
      </c>
      <c r="P2800" s="10">
        <f>I2800/60/60/24+DATE(1970,1,1)</f>
        <v>42216.666666666672</v>
      </c>
      <c r="Q2800" s="10">
        <f>J2800/60/60/24+DATE(1970,1,1)</f>
        <v>42201.675011574072</v>
      </c>
      <c r="R2800">
        <f>YEAR(Q2800)</f>
        <v>2015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8291</v>
      </c>
      <c r="O2801" t="s">
        <v>8292</v>
      </c>
      <c r="P2801" s="10">
        <f>I2801/60/60/24+DATE(1970,1,1)</f>
        <v>42538.666666666672</v>
      </c>
      <c r="Q2801" s="10">
        <f>J2801/60/60/24+DATE(1970,1,1)</f>
        <v>42507.264699074076</v>
      </c>
      <c r="R2801">
        <f>YEAR(Q2801)</f>
        <v>2016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8291</v>
      </c>
      <c r="O2802" t="s">
        <v>8292</v>
      </c>
      <c r="P2802" s="10">
        <f>I2802/60/60/24+DATE(1970,1,1)</f>
        <v>42008.552847222221</v>
      </c>
      <c r="Q2802" s="10">
        <f>J2802/60/60/24+DATE(1970,1,1)</f>
        <v>41948.552847222221</v>
      </c>
      <c r="R2802">
        <f>YEAR(Q2802)</f>
        <v>2014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8291</v>
      </c>
      <c r="O2803" t="s">
        <v>8292</v>
      </c>
      <c r="P2803" s="10">
        <f>I2803/60/60/24+DATE(1970,1,1)</f>
        <v>41922.458333333336</v>
      </c>
      <c r="Q2803" s="10">
        <f>J2803/60/60/24+DATE(1970,1,1)</f>
        <v>41900.243159722224</v>
      </c>
      <c r="R2803">
        <f>YEAR(Q2803)</f>
        <v>2014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8291</v>
      </c>
      <c r="O2804" t="s">
        <v>8292</v>
      </c>
      <c r="P2804" s="10">
        <f>I2804/60/60/24+DATE(1970,1,1)</f>
        <v>42222.64707175926</v>
      </c>
      <c r="Q2804" s="10">
        <f>J2804/60/60/24+DATE(1970,1,1)</f>
        <v>42192.64707175926</v>
      </c>
      <c r="R2804">
        <f>YEAR(Q2804)</f>
        <v>2015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8291</v>
      </c>
      <c r="O2805" t="s">
        <v>8292</v>
      </c>
      <c r="P2805" s="10">
        <f>I2805/60/60/24+DATE(1970,1,1)</f>
        <v>42201</v>
      </c>
      <c r="Q2805" s="10">
        <f>J2805/60/60/24+DATE(1970,1,1)</f>
        <v>42158.065694444449</v>
      </c>
      <c r="R2805">
        <f>YEAR(Q2805)</f>
        <v>2015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8291</v>
      </c>
      <c r="O2806" t="s">
        <v>8292</v>
      </c>
      <c r="P2806" s="10">
        <f>I2806/60/60/24+DATE(1970,1,1)</f>
        <v>41911.453587962962</v>
      </c>
      <c r="Q2806" s="10">
        <f>J2806/60/60/24+DATE(1970,1,1)</f>
        <v>41881.453587962962</v>
      </c>
      <c r="R2806">
        <f>YEAR(Q2806)</f>
        <v>2014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8291</v>
      </c>
      <c r="O2807" t="s">
        <v>8292</v>
      </c>
      <c r="P2807" s="10">
        <f>I2807/60/60/24+DATE(1970,1,1)</f>
        <v>42238.505474537036</v>
      </c>
      <c r="Q2807" s="10">
        <f>J2807/60/60/24+DATE(1970,1,1)</f>
        <v>42213.505474537036</v>
      </c>
      <c r="R2807">
        <f>YEAR(Q2807)</f>
        <v>2015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8291</v>
      </c>
      <c r="O2808" t="s">
        <v>8292</v>
      </c>
      <c r="P2808" s="10">
        <f>I2808/60/60/24+DATE(1970,1,1)</f>
        <v>42221.458333333328</v>
      </c>
      <c r="Q2808" s="10">
        <f>J2808/60/60/24+DATE(1970,1,1)</f>
        <v>42185.267245370371</v>
      </c>
      <c r="R2808">
        <f>YEAR(Q2808)</f>
        <v>2015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8291</v>
      </c>
      <c r="O2809" t="s">
        <v>8292</v>
      </c>
      <c r="P2809" s="10">
        <f>I2809/60/60/24+DATE(1970,1,1)</f>
        <v>42184.873124999998</v>
      </c>
      <c r="Q2809" s="10">
        <f>J2809/60/60/24+DATE(1970,1,1)</f>
        <v>42154.873124999998</v>
      </c>
      <c r="R2809">
        <f>YEAR(Q2809)</f>
        <v>2015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8291</v>
      </c>
      <c r="O2810" t="s">
        <v>8292</v>
      </c>
      <c r="P2810" s="10">
        <f>I2810/60/60/24+DATE(1970,1,1)</f>
        <v>42238.84646990741</v>
      </c>
      <c r="Q2810" s="10">
        <f>J2810/60/60/24+DATE(1970,1,1)</f>
        <v>42208.84646990741</v>
      </c>
      <c r="R2810">
        <f>YEAR(Q2810)</f>
        <v>2015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8291</v>
      </c>
      <c r="O2811" t="s">
        <v>8292</v>
      </c>
      <c r="P2811" s="10">
        <f>I2811/60/60/24+DATE(1970,1,1)</f>
        <v>42459.610416666663</v>
      </c>
      <c r="Q2811" s="10">
        <f>J2811/60/60/24+DATE(1970,1,1)</f>
        <v>42451.496817129635</v>
      </c>
      <c r="R2811">
        <f>YEAR(Q2811)</f>
        <v>2016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8291</v>
      </c>
      <c r="O2812" t="s">
        <v>8292</v>
      </c>
      <c r="P2812" s="10">
        <f>I2812/60/60/24+DATE(1970,1,1)</f>
        <v>41791.165972222225</v>
      </c>
      <c r="Q2812" s="10">
        <f>J2812/60/60/24+DATE(1970,1,1)</f>
        <v>41759.13962962963</v>
      </c>
      <c r="R2812">
        <f>YEAR(Q2812)</f>
        <v>2014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8291</v>
      </c>
      <c r="O2813" t="s">
        <v>8292</v>
      </c>
      <c r="P2813" s="10">
        <f>I2813/60/60/24+DATE(1970,1,1)</f>
        <v>42058.496562500004</v>
      </c>
      <c r="Q2813" s="10">
        <f>J2813/60/60/24+DATE(1970,1,1)</f>
        <v>42028.496562500004</v>
      </c>
      <c r="R2813">
        <f>YEAR(Q2813)</f>
        <v>2015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8291</v>
      </c>
      <c r="O2814" t="s">
        <v>8292</v>
      </c>
      <c r="P2814" s="10">
        <f>I2814/60/60/24+DATE(1970,1,1)</f>
        <v>42100.166666666672</v>
      </c>
      <c r="Q2814" s="10">
        <f>J2814/60/60/24+DATE(1970,1,1)</f>
        <v>42054.74418981481</v>
      </c>
      <c r="R2814">
        <f>YEAR(Q2814)</f>
        <v>2015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8291</v>
      </c>
      <c r="O2815" t="s">
        <v>8292</v>
      </c>
      <c r="P2815" s="10">
        <f>I2815/60/60/24+DATE(1970,1,1)</f>
        <v>42718.742604166662</v>
      </c>
      <c r="Q2815" s="10">
        <f>J2815/60/60/24+DATE(1970,1,1)</f>
        <v>42693.742604166662</v>
      </c>
      <c r="R2815">
        <f>YEAR(Q2815)</f>
        <v>2016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8291</v>
      </c>
      <c r="O2816" t="s">
        <v>8292</v>
      </c>
      <c r="P2816" s="10">
        <f>I2816/60/60/24+DATE(1970,1,1)</f>
        <v>42133.399479166663</v>
      </c>
      <c r="Q2816" s="10">
        <f>J2816/60/60/24+DATE(1970,1,1)</f>
        <v>42103.399479166663</v>
      </c>
      <c r="R2816">
        <f>YEAR(Q2816)</f>
        <v>2015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8291</v>
      </c>
      <c r="O2817" t="s">
        <v>8292</v>
      </c>
      <c r="P2817" s="10">
        <f>I2817/60/60/24+DATE(1970,1,1)</f>
        <v>42589.776724537034</v>
      </c>
      <c r="Q2817" s="10">
        <f>J2817/60/60/24+DATE(1970,1,1)</f>
        <v>42559.776724537034</v>
      </c>
      <c r="R2817">
        <f>YEAR(Q2817)</f>
        <v>2016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8291</v>
      </c>
      <c r="O2818" t="s">
        <v>8292</v>
      </c>
      <c r="P2818" s="10">
        <f>I2818/60/60/24+DATE(1970,1,1)</f>
        <v>42218.666666666672</v>
      </c>
      <c r="Q2818" s="10">
        <f>J2818/60/60/24+DATE(1970,1,1)</f>
        <v>42188.467499999999</v>
      </c>
      <c r="R2818">
        <f>YEAR(Q2818)</f>
        <v>2015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8291</v>
      </c>
      <c r="O2819" t="s">
        <v>8292</v>
      </c>
      <c r="P2819" s="10">
        <f>I2819/60/60/24+DATE(1970,1,1)</f>
        <v>42063.634976851856</v>
      </c>
      <c r="Q2819" s="10">
        <f>J2819/60/60/24+DATE(1970,1,1)</f>
        <v>42023.634976851856</v>
      </c>
      <c r="R2819">
        <f>YEAR(Q2819)</f>
        <v>2015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8291</v>
      </c>
      <c r="O2820" t="s">
        <v>8292</v>
      </c>
      <c r="P2820" s="10">
        <f>I2820/60/60/24+DATE(1970,1,1)</f>
        <v>42270.598217592589</v>
      </c>
      <c r="Q2820" s="10">
        <f>J2820/60/60/24+DATE(1970,1,1)</f>
        <v>42250.598217592589</v>
      </c>
      <c r="R2820">
        <f>YEAR(Q2820)</f>
        <v>2015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8291</v>
      </c>
      <c r="O2821" t="s">
        <v>8292</v>
      </c>
      <c r="P2821" s="10">
        <f>I2821/60/60/24+DATE(1970,1,1)</f>
        <v>42169.525567129633</v>
      </c>
      <c r="Q2821" s="10">
        <f>J2821/60/60/24+DATE(1970,1,1)</f>
        <v>42139.525567129633</v>
      </c>
      <c r="R2821">
        <f>YEAR(Q2821)</f>
        <v>2015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8291</v>
      </c>
      <c r="O2822" t="s">
        <v>8292</v>
      </c>
      <c r="P2822" s="10">
        <f>I2822/60/60/24+DATE(1970,1,1)</f>
        <v>42426</v>
      </c>
      <c r="Q2822" s="10">
        <f>J2822/60/60/24+DATE(1970,1,1)</f>
        <v>42401.610983796301</v>
      </c>
      <c r="R2822">
        <f>YEAR(Q2822)</f>
        <v>2016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8291</v>
      </c>
      <c r="O2823" t="s">
        <v>8292</v>
      </c>
      <c r="P2823" s="10">
        <f>I2823/60/60/24+DATE(1970,1,1)</f>
        <v>41905.922858796301</v>
      </c>
      <c r="Q2823" s="10">
        <f>J2823/60/60/24+DATE(1970,1,1)</f>
        <v>41875.922858796301</v>
      </c>
      <c r="R2823">
        <f>YEAR(Q2823)</f>
        <v>2014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8291</v>
      </c>
      <c r="O2824" t="s">
        <v>8292</v>
      </c>
      <c r="P2824" s="10">
        <f>I2824/60/60/24+DATE(1970,1,1)</f>
        <v>42090.642268518524</v>
      </c>
      <c r="Q2824" s="10">
        <f>J2824/60/60/24+DATE(1970,1,1)</f>
        <v>42060.683935185181</v>
      </c>
      <c r="R2824">
        <f>YEAR(Q2824)</f>
        <v>2015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8291</v>
      </c>
      <c r="O2825" t="s">
        <v>8292</v>
      </c>
      <c r="P2825" s="10">
        <f>I2825/60/60/24+DATE(1970,1,1)</f>
        <v>42094.957638888889</v>
      </c>
      <c r="Q2825" s="10">
        <f>J2825/60/60/24+DATE(1970,1,1)</f>
        <v>42067.011643518519</v>
      </c>
      <c r="R2825">
        <f>YEAR(Q2825)</f>
        <v>2015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8291</v>
      </c>
      <c r="O2826" t="s">
        <v>8292</v>
      </c>
      <c r="P2826" s="10">
        <f>I2826/60/60/24+DATE(1970,1,1)</f>
        <v>42168.071527777778</v>
      </c>
      <c r="Q2826" s="10">
        <f>J2826/60/60/24+DATE(1970,1,1)</f>
        <v>42136.270787037036</v>
      </c>
      <c r="R2826">
        <f>YEAR(Q2826)</f>
        <v>2015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8291</v>
      </c>
      <c r="O2827" t="s">
        <v>8292</v>
      </c>
      <c r="P2827" s="10">
        <f>I2827/60/60/24+DATE(1970,1,1)</f>
        <v>42342.792662037042</v>
      </c>
      <c r="Q2827" s="10">
        <f>J2827/60/60/24+DATE(1970,1,1)</f>
        <v>42312.792662037042</v>
      </c>
      <c r="R2827">
        <f>YEAR(Q2827)</f>
        <v>2015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8291</v>
      </c>
      <c r="O2828" t="s">
        <v>8292</v>
      </c>
      <c r="P2828" s="10">
        <f>I2828/60/60/24+DATE(1970,1,1)</f>
        <v>42195.291666666672</v>
      </c>
      <c r="Q2828" s="10">
        <f>J2828/60/60/24+DATE(1970,1,1)</f>
        <v>42171.034861111111</v>
      </c>
      <c r="R2828">
        <f>YEAR(Q2828)</f>
        <v>2015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8291</v>
      </c>
      <c r="O2829" t="s">
        <v>8292</v>
      </c>
      <c r="P2829" s="10">
        <f>I2829/60/60/24+DATE(1970,1,1)</f>
        <v>42524.6875</v>
      </c>
      <c r="Q2829" s="10">
        <f>J2829/60/60/24+DATE(1970,1,1)</f>
        <v>42494.683634259258</v>
      </c>
      <c r="R2829">
        <f>YEAR(Q2829)</f>
        <v>2016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8291</v>
      </c>
      <c r="O2830" t="s">
        <v>8292</v>
      </c>
      <c r="P2830" s="10">
        <f>I2830/60/60/24+DATE(1970,1,1)</f>
        <v>42279.958333333328</v>
      </c>
      <c r="Q2830" s="10">
        <f>J2830/60/60/24+DATE(1970,1,1)</f>
        <v>42254.264687499999</v>
      </c>
      <c r="R2830">
        <f>YEAR(Q2830)</f>
        <v>2015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8291</v>
      </c>
      <c r="O2831" t="s">
        <v>8292</v>
      </c>
      <c r="P2831" s="10">
        <f>I2831/60/60/24+DATE(1970,1,1)</f>
        <v>42523.434236111112</v>
      </c>
      <c r="Q2831" s="10">
        <f>J2831/60/60/24+DATE(1970,1,1)</f>
        <v>42495.434236111112</v>
      </c>
      <c r="R2831">
        <f>YEAR(Q2831)</f>
        <v>2016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8291</v>
      </c>
      <c r="O2832" t="s">
        <v>8292</v>
      </c>
      <c r="P2832" s="10">
        <f>I2832/60/60/24+DATE(1970,1,1)</f>
        <v>41771.165972222225</v>
      </c>
      <c r="Q2832" s="10">
        <f>J2832/60/60/24+DATE(1970,1,1)</f>
        <v>41758.839675925927</v>
      </c>
      <c r="R2832">
        <f>YEAR(Q2832)</f>
        <v>2014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8291</v>
      </c>
      <c r="O2833" t="s">
        <v>8292</v>
      </c>
      <c r="P2833" s="10">
        <f>I2833/60/60/24+DATE(1970,1,1)</f>
        <v>42201.824884259258</v>
      </c>
      <c r="Q2833" s="10">
        <f>J2833/60/60/24+DATE(1970,1,1)</f>
        <v>42171.824884259258</v>
      </c>
      <c r="R2833">
        <f>YEAR(Q2833)</f>
        <v>2015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8291</v>
      </c>
      <c r="O2834" t="s">
        <v>8292</v>
      </c>
      <c r="P2834" s="10">
        <f>I2834/60/60/24+DATE(1970,1,1)</f>
        <v>41966.916666666672</v>
      </c>
      <c r="Q2834" s="10">
        <f>J2834/60/60/24+DATE(1970,1,1)</f>
        <v>41938.709421296298</v>
      </c>
      <c r="R2834">
        <f>YEAR(Q2834)</f>
        <v>2014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8291</v>
      </c>
      <c r="O2835" t="s">
        <v>8292</v>
      </c>
      <c r="P2835" s="10">
        <f>I2835/60/60/24+DATE(1970,1,1)</f>
        <v>42288.083333333328</v>
      </c>
      <c r="Q2835" s="10">
        <f>J2835/60/60/24+DATE(1970,1,1)</f>
        <v>42268.127696759257</v>
      </c>
      <c r="R2835">
        <f>YEAR(Q2835)</f>
        <v>2015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8291</v>
      </c>
      <c r="O2836" t="s">
        <v>8292</v>
      </c>
      <c r="P2836" s="10">
        <f>I2836/60/60/24+DATE(1970,1,1)</f>
        <v>42034.959837962961</v>
      </c>
      <c r="Q2836" s="10">
        <f>J2836/60/60/24+DATE(1970,1,1)</f>
        <v>42019.959837962961</v>
      </c>
      <c r="R2836">
        <f>YEAR(Q2836)</f>
        <v>2015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8291</v>
      </c>
      <c r="O2837" t="s">
        <v>8292</v>
      </c>
      <c r="P2837" s="10">
        <f>I2837/60/60/24+DATE(1970,1,1)</f>
        <v>42343</v>
      </c>
      <c r="Q2837" s="10">
        <f>J2837/60/60/24+DATE(1970,1,1)</f>
        <v>42313.703900462962</v>
      </c>
      <c r="R2837">
        <f>YEAR(Q2837)</f>
        <v>2015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8291</v>
      </c>
      <c r="O2838" t="s">
        <v>8292</v>
      </c>
      <c r="P2838" s="10">
        <f>I2838/60/60/24+DATE(1970,1,1)</f>
        <v>42784.207638888889</v>
      </c>
      <c r="Q2838" s="10">
        <f>J2838/60/60/24+DATE(1970,1,1)</f>
        <v>42746.261782407411</v>
      </c>
      <c r="R2838">
        <f>YEAR(Q2838)</f>
        <v>2017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8291</v>
      </c>
      <c r="O2839" t="s">
        <v>8292</v>
      </c>
      <c r="P2839" s="10">
        <f>I2839/60/60/24+DATE(1970,1,1)</f>
        <v>42347.950046296297</v>
      </c>
      <c r="Q2839" s="10">
        <f>J2839/60/60/24+DATE(1970,1,1)</f>
        <v>42307.908379629633</v>
      </c>
      <c r="R2839">
        <f>YEAR(Q2839)</f>
        <v>2015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8291</v>
      </c>
      <c r="O2840" t="s">
        <v>8292</v>
      </c>
      <c r="P2840" s="10">
        <f>I2840/60/60/24+DATE(1970,1,1)</f>
        <v>41864.916666666664</v>
      </c>
      <c r="Q2840" s="10">
        <f>J2840/60/60/24+DATE(1970,1,1)</f>
        <v>41842.607592592591</v>
      </c>
      <c r="R2840">
        <f>YEAR(Q2840)</f>
        <v>2014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8291</v>
      </c>
      <c r="O2841" t="s">
        <v>8292</v>
      </c>
      <c r="P2841" s="10">
        <f>I2841/60/60/24+DATE(1970,1,1)</f>
        <v>41876.207638888889</v>
      </c>
      <c r="Q2841" s="10">
        <f>J2841/60/60/24+DATE(1970,1,1)</f>
        <v>41853.240208333329</v>
      </c>
      <c r="R2841">
        <f>YEAR(Q2841)</f>
        <v>2014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8291</v>
      </c>
      <c r="O2842" t="s">
        <v>8292</v>
      </c>
      <c r="P2842" s="10">
        <f>I2842/60/60/24+DATE(1970,1,1)</f>
        <v>42081.708333333328</v>
      </c>
      <c r="Q2842" s="10">
        <f>J2842/60/60/24+DATE(1970,1,1)</f>
        <v>42060.035636574074</v>
      </c>
      <c r="R2842">
        <f>YEAR(Q2842)</f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8291</v>
      </c>
      <c r="O2843" t="s">
        <v>8292</v>
      </c>
      <c r="P2843" s="10">
        <f>I2843/60/60/24+DATE(1970,1,1)</f>
        <v>42351.781215277777</v>
      </c>
      <c r="Q2843" s="10">
        <f>J2843/60/60/24+DATE(1970,1,1)</f>
        <v>42291.739548611105</v>
      </c>
      <c r="R2843">
        <f>YEAR(Q2843)</f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8291</v>
      </c>
      <c r="O2844" t="s">
        <v>8292</v>
      </c>
      <c r="P2844" s="10">
        <f>I2844/60/60/24+DATE(1970,1,1)</f>
        <v>41811.458333333336</v>
      </c>
      <c r="Q2844" s="10">
        <f>J2844/60/60/24+DATE(1970,1,1)</f>
        <v>41784.952488425923</v>
      </c>
      <c r="R2844">
        <f>YEAR(Q2844)</f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8291</v>
      </c>
      <c r="O2845" t="s">
        <v>8292</v>
      </c>
      <c r="P2845" s="10">
        <f>I2845/60/60/24+DATE(1970,1,1)</f>
        <v>42534.166666666672</v>
      </c>
      <c r="Q2845" s="10">
        <f>J2845/60/60/24+DATE(1970,1,1)</f>
        <v>42492.737847222219</v>
      </c>
      <c r="R2845">
        <f>YEAR(Q2845)</f>
        <v>2016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8291</v>
      </c>
      <c r="O2846" t="s">
        <v>8292</v>
      </c>
      <c r="P2846" s="10">
        <f>I2846/60/60/24+DATE(1970,1,1)</f>
        <v>42739.546064814815</v>
      </c>
      <c r="Q2846" s="10">
        <f>J2846/60/60/24+DATE(1970,1,1)</f>
        <v>42709.546064814815</v>
      </c>
      <c r="R2846">
        <f>YEAR(Q2846)</f>
        <v>2016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8291</v>
      </c>
      <c r="O2847" t="s">
        <v>8292</v>
      </c>
      <c r="P2847" s="10">
        <f>I2847/60/60/24+DATE(1970,1,1)</f>
        <v>42163.016585648147</v>
      </c>
      <c r="Q2847" s="10">
        <f>J2847/60/60/24+DATE(1970,1,1)</f>
        <v>42103.016585648147</v>
      </c>
      <c r="R2847">
        <f>YEAR(Q2847)</f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8291</v>
      </c>
      <c r="O2848" t="s">
        <v>8292</v>
      </c>
      <c r="P2848" s="10">
        <f>I2848/60/60/24+DATE(1970,1,1)</f>
        <v>42153.692060185189</v>
      </c>
      <c r="Q2848" s="10">
        <f>J2848/60/60/24+DATE(1970,1,1)</f>
        <v>42108.692060185189</v>
      </c>
      <c r="R2848">
        <f>YEAR(Q2848)</f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8291</v>
      </c>
      <c r="O2849" t="s">
        <v>8292</v>
      </c>
      <c r="P2849" s="10">
        <f>I2849/60/60/24+DATE(1970,1,1)</f>
        <v>42513.806307870371</v>
      </c>
      <c r="Q2849" s="10">
        <f>J2849/60/60/24+DATE(1970,1,1)</f>
        <v>42453.806307870371</v>
      </c>
      <c r="R2849">
        <f>YEAR(Q2849)</f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8291</v>
      </c>
      <c r="O2850" t="s">
        <v>8292</v>
      </c>
      <c r="P2850" s="10">
        <f>I2850/60/60/24+DATE(1970,1,1)</f>
        <v>42153.648831018523</v>
      </c>
      <c r="Q2850" s="10">
        <f>J2850/60/60/24+DATE(1970,1,1)</f>
        <v>42123.648831018523</v>
      </c>
      <c r="R2850">
        <f>YEAR(Q2850)</f>
        <v>2015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8291</v>
      </c>
      <c r="O2851" t="s">
        <v>8292</v>
      </c>
      <c r="P2851" s="10">
        <f>I2851/60/60/24+DATE(1970,1,1)</f>
        <v>42483.428240740745</v>
      </c>
      <c r="Q2851" s="10">
        <f>J2851/60/60/24+DATE(1970,1,1)</f>
        <v>42453.428240740745</v>
      </c>
      <c r="R2851">
        <f>YEAR(Q2851)</f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8291</v>
      </c>
      <c r="O2852" t="s">
        <v>8292</v>
      </c>
      <c r="P2852" s="10">
        <f>I2852/60/60/24+DATE(1970,1,1)</f>
        <v>41888.007071759261</v>
      </c>
      <c r="Q2852" s="10">
        <f>J2852/60/60/24+DATE(1970,1,1)</f>
        <v>41858.007071759261</v>
      </c>
      <c r="R2852">
        <f>YEAR(Q2852)</f>
        <v>2014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8291</v>
      </c>
      <c r="O2853" t="s">
        <v>8292</v>
      </c>
      <c r="P2853" s="10">
        <f>I2853/60/60/24+DATE(1970,1,1)</f>
        <v>42398.970138888893</v>
      </c>
      <c r="Q2853" s="10">
        <f>J2853/60/60/24+DATE(1970,1,1)</f>
        <v>42390.002650462964</v>
      </c>
      <c r="R2853">
        <f>YEAR(Q2853)</f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8291</v>
      </c>
      <c r="O2854" t="s">
        <v>8292</v>
      </c>
      <c r="P2854" s="10">
        <f>I2854/60/60/24+DATE(1970,1,1)</f>
        <v>41811.045173611114</v>
      </c>
      <c r="Q2854" s="10">
        <f>J2854/60/60/24+DATE(1970,1,1)</f>
        <v>41781.045173611114</v>
      </c>
      <c r="R2854">
        <f>YEAR(Q2854)</f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8291</v>
      </c>
      <c r="O2855" t="s">
        <v>8292</v>
      </c>
      <c r="P2855" s="10">
        <f>I2855/60/60/24+DATE(1970,1,1)</f>
        <v>41896.190937499996</v>
      </c>
      <c r="Q2855" s="10">
        <f>J2855/60/60/24+DATE(1970,1,1)</f>
        <v>41836.190937499996</v>
      </c>
      <c r="R2855">
        <f>YEAR(Q2855)</f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8291</v>
      </c>
      <c r="O2856" t="s">
        <v>8292</v>
      </c>
      <c r="P2856" s="10">
        <f>I2856/60/60/24+DATE(1970,1,1)</f>
        <v>42131.71665509259</v>
      </c>
      <c r="Q2856" s="10">
        <f>J2856/60/60/24+DATE(1970,1,1)</f>
        <v>42111.71665509259</v>
      </c>
      <c r="R2856">
        <f>YEAR(Q2856)</f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8291</v>
      </c>
      <c r="O2857" t="s">
        <v>8292</v>
      </c>
      <c r="P2857" s="10">
        <f>I2857/60/60/24+DATE(1970,1,1)</f>
        <v>42398.981944444444</v>
      </c>
      <c r="Q2857" s="10">
        <f>J2857/60/60/24+DATE(1970,1,1)</f>
        <v>42370.007766203707</v>
      </c>
      <c r="R2857">
        <f>YEAR(Q2857)</f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8291</v>
      </c>
      <c r="O2858" t="s">
        <v>8292</v>
      </c>
      <c r="P2858" s="10">
        <f>I2858/60/60/24+DATE(1970,1,1)</f>
        <v>42224.898611111115</v>
      </c>
      <c r="Q2858" s="10">
        <f>J2858/60/60/24+DATE(1970,1,1)</f>
        <v>42165.037581018521</v>
      </c>
      <c r="R2858">
        <f>YEAR(Q2858)</f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8291</v>
      </c>
      <c r="O2859" t="s">
        <v>8292</v>
      </c>
      <c r="P2859" s="10">
        <f>I2859/60/60/24+DATE(1970,1,1)</f>
        <v>42786.75</v>
      </c>
      <c r="Q2859" s="10">
        <f>J2859/60/60/24+DATE(1970,1,1)</f>
        <v>42726.920081018514</v>
      </c>
      <c r="R2859">
        <f>YEAR(Q2859)</f>
        <v>2016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8291</v>
      </c>
      <c r="O2860" t="s">
        <v>8292</v>
      </c>
      <c r="P2860" s="10">
        <f>I2860/60/60/24+DATE(1970,1,1)</f>
        <v>41978.477777777778</v>
      </c>
      <c r="Q2860" s="10">
        <f>J2860/60/60/24+DATE(1970,1,1)</f>
        <v>41954.545081018514</v>
      </c>
      <c r="R2860">
        <f>YEAR(Q2860)</f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8291</v>
      </c>
      <c r="O2861" t="s">
        <v>8292</v>
      </c>
      <c r="P2861" s="10">
        <f>I2861/60/60/24+DATE(1970,1,1)</f>
        <v>42293.362314814818</v>
      </c>
      <c r="Q2861" s="10">
        <f>J2861/60/60/24+DATE(1970,1,1)</f>
        <v>42233.362314814818</v>
      </c>
      <c r="R2861">
        <f>YEAR(Q2861)</f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8291</v>
      </c>
      <c r="O2862" t="s">
        <v>8292</v>
      </c>
      <c r="P2862" s="10">
        <f>I2862/60/60/24+DATE(1970,1,1)</f>
        <v>42540.800648148142</v>
      </c>
      <c r="Q2862" s="10">
        <f>J2862/60/60/24+DATE(1970,1,1)</f>
        <v>42480.800648148142</v>
      </c>
      <c r="R2862">
        <f>YEAR(Q2862)</f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8291</v>
      </c>
      <c r="O2863" t="s">
        <v>8292</v>
      </c>
      <c r="P2863" s="10">
        <f>I2863/60/60/24+DATE(1970,1,1)</f>
        <v>42271.590833333335</v>
      </c>
      <c r="Q2863" s="10">
        <f>J2863/60/60/24+DATE(1970,1,1)</f>
        <v>42257.590833333335</v>
      </c>
      <c r="R2863">
        <f>YEAR(Q2863)</f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8291</v>
      </c>
      <c r="O2864" t="s">
        <v>8292</v>
      </c>
      <c r="P2864" s="10">
        <f>I2864/60/60/24+DATE(1970,1,1)</f>
        <v>41814.789687500001</v>
      </c>
      <c r="Q2864" s="10">
        <f>J2864/60/60/24+DATE(1970,1,1)</f>
        <v>41784.789687500001</v>
      </c>
      <c r="R2864">
        <f>YEAR(Q2864)</f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8291</v>
      </c>
      <c r="O2865" t="s">
        <v>8292</v>
      </c>
      <c r="P2865" s="10">
        <f>I2865/60/60/24+DATE(1970,1,1)</f>
        <v>41891.675034722226</v>
      </c>
      <c r="Q2865" s="10">
        <f>J2865/60/60/24+DATE(1970,1,1)</f>
        <v>41831.675034722226</v>
      </c>
      <c r="R2865">
        <f>YEAR(Q2865)</f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8291</v>
      </c>
      <c r="O2866" t="s">
        <v>8292</v>
      </c>
      <c r="P2866" s="10">
        <f>I2866/60/60/24+DATE(1970,1,1)</f>
        <v>42202.554166666669</v>
      </c>
      <c r="Q2866" s="10">
        <f>J2866/60/60/24+DATE(1970,1,1)</f>
        <v>42172.613506944443</v>
      </c>
      <c r="R2866">
        <f>YEAR(Q2866)</f>
        <v>2015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8291</v>
      </c>
      <c r="O2867" t="s">
        <v>8292</v>
      </c>
      <c r="P2867" s="10">
        <f>I2867/60/60/24+DATE(1970,1,1)</f>
        <v>42010.114108796297</v>
      </c>
      <c r="Q2867" s="10">
        <f>J2867/60/60/24+DATE(1970,1,1)</f>
        <v>41950.114108796297</v>
      </c>
      <c r="R2867">
        <f>YEAR(Q2867)</f>
        <v>2014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8291</v>
      </c>
      <c r="O2868" t="s">
        <v>8292</v>
      </c>
      <c r="P2868" s="10">
        <f>I2868/60/60/24+DATE(1970,1,1)</f>
        <v>42657.916666666672</v>
      </c>
      <c r="Q2868" s="10">
        <f>J2868/60/60/24+DATE(1970,1,1)</f>
        <v>42627.955104166671</v>
      </c>
      <c r="R2868">
        <f>YEAR(Q2868)</f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8291</v>
      </c>
      <c r="O2869" t="s">
        <v>8292</v>
      </c>
      <c r="P2869" s="10">
        <f>I2869/60/60/24+DATE(1970,1,1)</f>
        <v>42555.166666666672</v>
      </c>
      <c r="Q2869" s="10">
        <f>J2869/60/60/24+DATE(1970,1,1)</f>
        <v>42531.195277777777</v>
      </c>
      <c r="R2869">
        <f>YEAR(Q2869)</f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8291</v>
      </c>
      <c r="O2870" t="s">
        <v>8292</v>
      </c>
      <c r="P2870" s="10">
        <f>I2870/60/60/24+DATE(1970,1,1)</f>
        <v>42648.827013888891</v>
      </c>
      <c r="Q2870" s="10">
        <f>J2870/60/60/24+DATE(1970,1,1)</f>
        <v>42618.827013888891</v>
      </c>
      <c r="R2870">
        <f>YEAR(Q2870)</f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8291</v>
      </c>
      <c r="O2871" t="s">
        <v>8292</v>
      </c>
      <c r="P2871" s="10">
        <f>I2871/60/60/24+DATE(1970,1,1)</f>
        <v>42570.593530092592</v>
      </c>
      <c r="Q2871" s="10">
        <f>J2871/60/60/24+DATE(1970,1,1)</f>
        <v>42540.593530092592</v>
      </c>
      <c r="R2871">
        <f>YEAR(Q2871)</f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8291</v>
      </c>
      <c r="O2872" t="s">
        <v>8292</v>
      </c>
      <c r="P2872" s="10">
        <f>I2872/60/60/24+DATE(1970,1,1)</f>
        <v>41776.189409722225</v>
      </c>
      <c r="Q2872" s="10">
        <f>J2872/60/60/24+DATE(1970,1,1)</f>
        <v>41746.189409722225</v>
      </c>
      <c r="R2872">
        <f>YEAR(Q2872)</f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8291</v>
      </c>
      <c r="O2873" t="s">
        <v>8292</v>
      </c>
      <c r="P2873" s="10">
        <f>I2873/60/60/24+DATE(1970,1,1)</f>
        <v>41994.738576388889</v>
      </c>
      <c r="Q2873" s="10">
        <f>J2873/60/60/24+DATE(1970,1,1)</f>
        <v>41974.738576388889</v>
      </c>
      <c r="R2873">
        <f>YEAR(Q2873)</f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8291</v>
      </c>
      <c r="O2874" t="s">
        <v>8292</v>
      </c>
      <c r="P2874" s="10">
        <f>I2874/60/60/24+DATE(1970,1,1)</f>
        <v>42175.11618055556</v>
      </c>
      <c r="Q2874" s="10">
        <f>J2874/60/60/24+DATE(1970,1,1)</f>
        <v>42115.11618055556</v>
      </c>
      <c r="R2874">
        <f>YEAR(Q2874)</f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8291</v>
      </c>
      <c r="O2875" t="s">
        <v>8292</v>
      </c>
      <c r="P2875" s="10">
        <f>I2875/60/60/24+DATE(1970,1,1)</f>
        <v>42032.817488425921</v>
      </c>
      <c r="Q2875" s="10">
        <f>J2875/60/60/24+DATE(1970,1,1)</f>
        <v>42002.817488425921</v>
      </c>
      <c r="R2875">
        <f>YEAR(Q2875)</f>
        <v>2014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8291</v>
      </c>
      <c r="O2876" t="s">
        <v>8292</v>
      </c>
      <c r="P2876" s="10">
        <f>I2876/60/60/24+DATE(1970,1,1)</f>
        <v>42752.84474537037</v>
      </c>
      <c r="Q2876" s="10">
        <f>J2876/60/60/24+DATE(1970,1,1)</f>
        <v>42722.84474537037</v>
      </c>
      <c r="R2876">
        <f>YEAR(Q2876)</f>
        <v>2016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8291</v>
      </c>
      <c r="O2877" t="s">
        <v>8292</v>
      </c>
      <c r="P2877" s="10">
        <f>I2877/60/60/24+DATE(1970,1,1)</f>
        <v>42495.128391203703</v>
      </c>
      <c r="Q2877" s="10">
        <f>J2877/60/60/24+DATE(1970,1,1)</f>
        <v>42465.128391203703</v>
      </c>
      <c r="R2877">
        <f>YEAR(Q2877)</f>
        <v>2016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8291</v>
      </c>
      <c r="O2878" t="s">
        <v>8292</v>
      </c>
      <c r="P2878" s="10">
        <f>I2878/60/60/24+DATE(1970,1,1)</f>
        <v>42201.743969907402</v>
      </c>
      <c r="Q2878" s="10">
        <f>J2878/60/60/24+DATE(1970,1,1)</f>
        <v>42171.743969907402</v>
      </c>
      <c r="R2878">
        <f>YEAR(Q2878)</f>
        <v>2015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8291</v>
      </c>
      <c r="O2879" t="s">
        <v>8292</v>
      </c>
      <c r="P2879" s="10">
        <f>I2879/60/60/24+DATE(1970,1,1)</f>
        <v>42704.708333333328</v>
      </c>
      <c r="Q2879" s="10">
        <f>J2879/60/60/24+DATE(1970,1,1)</f>
        <v>42672.955138888887</v>
      </c>
      <c r="R2879">
        <f>YEAR(Q2879)</f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8291</v>
      </c>
      <c r="O2880" t="s">
        <v>8292</v>
      </c>
      <c r="P2880" s="10">
        <f>I2880/60/60/24+DATE(1970,1,1)</f>
        <v>42188.615682870368</v>
      </c>
      <c r="Q2880" s="10">
        <f>J2880/60/60/24+DATE(1970,1,1)</f>
        <v>42128.615682870368</v>
      </c>
      <c r="R2880">
        <f>YEAR(Q2880)</f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8291</v>
      </c>
      <c r="O2881" t="s">
        <v>8292</v>
      </c>
      <c r="P2881" s="10">
        <f>I2881/60/60/24+DATE(1970,1,1)</f>
        <v>42389.725243055553</v>
      </c>
      <c r="Q2881" s="10">
        <f>J2881/60/60/24+DATE(1970,1,1)</f>
        <v>42359.725243055553</v>
      </c>
      <c r="R2881">
        <f>YEAR(Q2881)</f>
        <v>2015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8291</v>
      </c>
      <c r="O2882" t="s">
        <v>8292</v>
      </c>
      <c r="P2882" s="10">
        <f>I2882/60/60/24+DATE(1970,1,1)</f>
        <v>42236.711805555555</v>
      </c>
      <c r="Q2882" s="10">
        <f>J2882/60/60/24+DATE(1970,1,1)</f>
        <v>42192.905694444446</v>
      </c>
      <c r="R2882">
        <f>YEAR(Q2882)</f>
        <v>2015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8291</v>
      </c>
      <c r="O2883" t="s">
        <v>8292</v>
      </c>
      <c r="P2883" s="10">
        <f>I2883/60/60/24+DATE(1970,1,1)</f>
        <v>41976.639305555553</v>
      </c>
      <c r="Q2883" s="10">
        <f>J2883/60/60/24+DATE(1970,1,1)</f>
        <v>41916.597638888888</v>
      </c>
      <c r="R2883">
        <f>YEAR(Q2883)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8291</v>
      </c>
      <c r="O2884" t="s">
        <v>8292</v>
      </c>
      <c r="P2884" s="10">
        <f>I2884/60/60/24+DATE(1970,1,1)</f>
        <v>42491.596273148149</v>
      </c>
      <c r="Q2884" s="10">
        <f>J2884/60/60/24+DATE(1970,1,1)</f>
        <v>42461.596273148149</v>
      </c>
      <c r="R2884">
        <f>YEAR(Q2884)</f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8291</v>
      </c>
      <c r="O2885" t="s">
        <v>8292</v>
      </c>
      <c r="P2885" s="10">
        <f>I2885/60/60/24+DATE(1970,1,1)</f>
        <v>42406.207638888889</v>
      </c>
      <c r="Q2885" s="10">
        <f>J2885/60/60/24+DATE(1970,1,1)</f>
        <v>42370.90320601852</v>
      </c>
      <c r="R2885">
        <f>YEAR(Q2885)</f>
        <v>2016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8291</v>
      </c>
      <c r="O2886" t="s">
        <v>8292</v>
      </c>
      <c r="P2886" s="10">
        <f>I2886/60/60/24+DATE(1970,1,1)</f>
        <v>41978.727256944447</v>
      </c>
      <c r="Q2886" s="10">
        <f>J2886/60/60/24+DATE(1970,1,1)</f>
        <v>41948.727256944447</v>
      </c>
      <c r="R2886">
        <f>YEAR(Q2886)</f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8291</v>
      </c>
      <c r="O2887" t="s">
        <v>8292</v>
      </c>
      <c r="P2887" s="10">
        <f>I2887/60/60/24+DATE(1970,1,1)</f>
        <v>42077.034733796296</v>
      </c>
      <c r="Q2887" s="10">
        <f>J2887/60/60/24+DATE(1970,1,1)</f>
        <v>42047.07640046296</v>
      </c>
      <c r="R2887">
        <f>YEAR(Q2887)</f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8291</v>
      </c>
      <c r="O2888" t="s">
        <v>8292</v>
      </c>
      <c r="P2888" s="10">
        <f>I2888/60/60/24+DATE(1970,1,1)</f>
        <v>42266.165972222225</v>
      </c>
      <c r="Q2888" s="10">
        <f>J2888/60/60/24+DATE(1970,1,1)</f>
        <v>42261.632916666669</v>
      </c>
      <c r="R2888">
        <f>YEAR(Q2888)</f>
        <v>2015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8291</v>
      </c>
      <c r="O2889" t="s">
        <v>8292</v>
      </c>
      <c r="P2889" s="10">
        <f>I2889/60/60/24+DATE(1970,1,1)</f>
        <v>42015.427361111113</v>
      </c>
      <c r="Q2889" s="10">
        <f>J2889/60/60/24+DATE(1970,1,1)</f>
        <v>41985.427361111113</v>
      </c>
      <c r="R2889">
        <f>YEAR(Q2889)</f>
        <v>2014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8291</v>
      </c>
      <c r="O2890" t="s">
        <v>8292</v>
      </c>
      <c r="P2890" s="10">
        <f>I2890/60/60/24+DATE(1970,1,1)</f>
        <v>41930.207638888889</v>
      </c>
      <c r="Q2890" s="10">
        <f>J2890/60/60/24+DATE(1970,1,1)</f>
        <v>41922.535185185188</v>
      </c>
      <c r="R2890">
        <f>YEAR(Q2890)</f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8291</v>
      </c>
      <c r="O2891" t="s">
        <v>8292</v>
      </c>
      <c r="P2891" s="10">
        <f>I2891/60/60/24+DATE(1970,1,1)</f>
        <v>41880.863252314812</v>
      </c>
      <c r="Q2891" s="10">
        <f>J2891/60/60/24+DATE(1970,1,1)</f>
        <v>41850.863252314812</v>
      </c>
      <c r="R2891">
        <f>YEAR(Q2891)</f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8291</v>
      </c>
      <c r="O2892" t="s">
        <v>8292</v>
      </c>
      <c r="P2892" s="10">
        <f>I2892/60/60/24+DATE(1970,1,1)</f>
        <v>41860.125</v>
      </c>
      <c r="Q2892" s="10">
        <f>J2892/60/60/24+DATE(1970,1,1)</f>
        <v>41831.742962962962</v>
      </c>
      <c r="R2892">
        <f>YEAR(Q2892)</f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8291</v>
      </c>
      <c r="O2893" t="s">
        <v>8292</v>
      </c>
      <c r="P2893" s="10">
        <f>I2893/60/60/24+DATE(1970,1,1)</f>
        <v>42475.84175925926</v>
      </c>
      <c r="Q2893" s="10">
        <f>J2893/60/60/24+DATE(1970,1,1)</f>
        <v>42415.883425925931</v>
      </c>
      <c r="R2893">
        <f>YEAR(Q2893)</f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8291</v>
      </c>
      <c r="O2894" t="s">
        <v>8292</v>
      </c>
      <c r="P2894" s="10">
        <f>I2894/60/60/24+DATE(1970,1,1)</f>
        <v>41876.875</v>
      </c>
      <c r="Q2894" s="10">
        <f>J2894/60/60/24+DATE(1970,1,1)</f>
        <v>41869.714166666665</v>
      </c>
      <c r="R2894">
        <f>YEAR(Q2894)</f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8291</v>
      </c>
      <c r="O2895" t="s">
        <v>8292</v>
      </c>
      <c r="P2895" s="10">
        <f>I2895/60/60/24+DATE(1970,1,1)</f>
        <v>42013.083333333328</v>
      </c>
      <c r="Q2895" s="10">
        <f>J2895/60/60/24+DATE(1970,1,1)</f>
        <v>41953.773090277777</v>
      </c>
      <c r="R2895">
        <f>YEAR(Q2895)</f>
        <v>2014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8291</v>
      </c>
      <c r="O2896" t="s">
        <v>8292</v>
      </c>
      <c r="P2896" s="10">
        <f>I2896/60/60/24+DATE(1970,1,1)</f>
        <v>42097.944618055553</v>
      </c>
      <c r="Q2896" s="10">
        <f>J2896/60/60/24+DATE(1970,1,1)</f>
        <v>42037.986284722225</v>
      </c>
      <c r="R2896">
        <f>YEAR(Q2896)</f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8291</v>
      </c>
      <c r="O2897" t="s">
        <v>8292</v>
      </c>
      <c r="P2897" s="10">
        <f>I2897/60/60/24+DATE(1970,1,1)</f>
        <v>41812.875</v>
      </c>
      <c r="Q2897" s="10">
        <f>J2897/60/60/24+DATE(1970,1,1)</f>
        <v>41811.555462962962</v>
      </c>
      <c r="R2897">
        <f>YEAR(Q2897)</f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8291</v>
      </c>
      <c r="O2898" t="s">
        <v>8292</v>
      </c>
      <c r="P2898" s="10">
        <f>I2898/60/60/24+DATE(1970,1,1)</f>
        <v>42716.25</v>
      </c>
      <c r="Q2898" s="10">
        <f>J2898/60/60/24+DATE(1970,1,1)</f>
        <v>42701.908807870372</v>
      </c>
      <c r="R2898">
        <f>YEAR(Q2898)</f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8291</v>
      </c>
      <c r="O2899" t="s">
        <v>8292</v>
      </c>
      <c r="P2899" s="10">
        <f>I2899/60/60/24+DATE(1970,1,1)</f>
        <v>42288.645196759258</v>
      </c>
      <c r="Q2899" s="10">
        <f>J2899/60/60/24+DATE(1970,1,1)</f>
        <v>42258.646504629629</v>
      </c>
      <c r="R2899">
        <f>YEAR(Q2899)</f>
        <v>2015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8291</v>
      </c>
      <c r="O2900" t="s">
        <v>8292</v>
      </c>
      <c r="P2900" s="10">
        <f>I2900/60/60/24+DATE(1970,1,1)</f>
        <v>42308.664965277778</v>
      </c>
      <c r="Q2900" s="10">
        <f>J2900/60/60/24+DATE(1970,1,1)</f>
        <v>42278.664965277778</v>
      </c>
      <c r="R2900">
        <f>YEAR(Q2900)</f>
        <v>2015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8291</v>
      </c>
      <c r="O2901" t="s">
        <v>8292</v>
      </c>
      <c r="P2901" s="10">
        <f>I2901/60/60/24+DATE(1970,1,1)</f>
        <v>42575.078217592592</v>
      </c>
      <c r="Q2901" s="10">
        <f>J2901/60/60/24+DATE(1970,1,1)</f>
        <v>42515.078217592592</v>
      </c>
      <c r="R2901">
        <f>YEAR(Q2901)</f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8291</v>
      </c>
      <c r="O2902" t="s">
        <v>8292</v>
      </c>
      <c r="P2902" s="10">
        <f>I2902/60/60/24+DATE(1970,1,1)</f>
        <v>41860.234166666669</v>
      </c>
      <c r="Q2902" s="10">
        <f>J2902/60/60/24+DATE(1970,1,1)</f>
        <v>41830.234166666669</v>
      </c>
      <c r="R2902">
        <f>YEAR(Q2902)</f>
        <v>2014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8291</v>
      </c>
      <c r="O2903" t="s">
        <v>8292</v>
      </c>
      <c r="P2903" s="10">
        <f>I2903/60/60/24+DATE(1970,1,1)</f>
        <v>42042.904386574075</v>
      </c>
      <c r="Q2903" s="10">
        <f>J2903/60/60/24+DATE(1970,1,1)</f>
        <v>41982.904386574075</v>
      </c>
      <c r="R2903">
        <f>YEAR(Q2903)</f>
        <v>2014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8291</v>
      </c>
      <c r="O2904" t="s">
        <v>8292</v>
      </c>
      <c r="P2904" s="10">
        <f>I2904/60/60/24+DATE(1970,1,1)</f>
        <v>42240.439768518518</v>
      </c>
      <c r="Q2904" s="10">
        <f>J2904/60/60/24+DATE(1970,1,1)</f>
        <v>42210.439768518518</v>
      </c>
      <c r="R2904">
        <f>YEAR(Q2904)</f>
        <v>2015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8291</v>
      </c>
      <c r="O2905" t="s">
        <v>8292</v>
      </c>
      <c r="P2905" s="10">
        <f>I2905/60/60/24+DATE(1970,1,1)</f>
        <v>42256.166874999995</v>
      </c>
      <c r="Q2905" s="10">
        <f>J2905/60/60/24+DATE(1970,1,1)</f>
        <v>42196.166874999995</v>
      </c>
      <c r="R2905">
        <f>YEAR(Q2905)</f>
        <v>2015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8291</v>
      </c>
      <c r="O2906" t="s">
        <v>8292</v>
      </c>
      <c r="P2906" s="10">
        <f>I2906/60/60/24+DATE(1970,1,1)</f>
        <v>41952.5</v>
      </c>
      <c r="Q2906" s="10">
        <f>J2906/60/60/24+DATE(1970,1,1)</f>
        <v>41940.967951388891</v>
      </c>
      <c r="R2906">
        <f>YEAR(Q2906)</f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8291</v>
      </c>
      <c r="O2907" t="s">
        <v>8292</v>
      </c>
      <c r="P2907" s="10">
        <f>I2907/60/60/24+DATE(1970,1,1)</f>
        <v>42620.056863425925</v>
      </c>
      <c r="Q2907" s="10">
        <f>J2907/60/60/24+DATE(1970,1,1)</f>
        <v>42606.056863425925</v>
      </c>
      <c r="R2907">
        <f>YEAR(Q2907)</f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8291</v>
      </c>
      <c r="O2908" t="s">
        <v>8292</v>
      </c>
      <c r="P2908" s="10">
        <f>I2908/60/60/24+DATE(1970,1,1)</f>
        <v>42217.041666666672</v>
      </c>
      <c r="Q2908" s="10">
        <f>J2908/60/60/24+DATE(1970,1,1)</f>
        <v>42199.648912037039</v>
      </c>
      <c r="R2908">
        <f>YEAR(Q2908)</f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8291</v>
      </c>
      <c r="O2909" t="s">
        <v>8292</v>
      </c>
      <c r="P2909" s="10">
        <f>I2909/60/60/24+DATE(1970,1,1)</f>
        <v>42504.877743055549</v>
      </c>
      <c r="Q2909" s="10">
        <f>J2909/60/60/24+DATE(1970,1,1)</f>
        <v>42444.877743055549</v>
      </c>
      <c r="R2909">
        <f>YEAR(Q2909)</f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8291</v>
      </c>
      <c r="O2910" t="s">
        <v>8292</v>
      </c>
      <c r="P2910" s="10">
        <f>I2910/60/60/24+DATE(1970,1,1)</f>
        <v>42529.731701388882</v>
      </c>
      <c r="Q2910" s="10">
        <f>J2910/60/60/24+DATE(1970,1,1)</f>
        <v>42499.731701388882</v>
      </c>
      <c r="R2910">
        <f>YEAR(Q2910)</f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8291</v>
      </c>
      <c r="O2911" t="s">
        <v>8292</v>
      </c>
      <c r="P2911" s="10">
        <f>I2911/60/60/24+DATE(1970,1,1)</f>
        <v>41968.823611111111</v>
      </c>
      <c r="Q2911" s="10">
        <f>J2911/60/60/24+DATE(1970,1,1)</f>
        <v>41929.266215277778</v>
      </c>
      <c r="R2911">
        <f>YEAR(Q2911)</f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8291</v>
      </c>
      <c r="O2912" t="s">
        <v>8292</v>
      </c>
      <c r="P2912" s="10">
        <f>I2912/60/60/24+DATE(1970,1,1)</f>
        <v>42167.841284722221</v>
      </c>
      <c r="Q2912" s="10">
        <f>J2912/60/60/24+DATE(1970,1,1)</f>
        <v>42107.841284722221</v>
      </c>
      <c r="R2912">
        <f>YEAR(Q2912)</f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8291</v>
      </c>
      <c r="O2913" t="s">
        <v>8292</v>
      </c>
      <c r="P2913" s="10">
        <f>I2913/60/60/24+DATE(1970,1,1)</f>
        <v>42182.768819444449</v>
      </c>
      <c r="Q2913" s="10">
        <f>J2913/60/60/24+DATE(1970,1,1)</f>
        <v>42142.768819444449</v>
      </c>
      <c r="R2913">
        <f>YEAR(Q2913)</f>
        <v>2015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8291</v>
      </c>
      <c r="O2914" t="s">
        <v>8292</v>
      </c>
      <c r="P2914" s="10">
        <f>I2914/60/60/24+DATE(1970,1,1)</f>
        <v>42384.131643518514</v>
      </c>
      <c r="Q2914" s="10">
        <f>J2914/60/60/24+DATE(1970,1,1)</f>
        <v>42354.131643518514</v>
      </c>
      <c r="R2914">
        <f>YEAR(Q2914)</f>
        <v>2015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8291</v>
      </c>
      <c r="O2915" t="s">
        <v>8292</v>
      </c>
      <c r="P2915" s="10">
        <f>I2915/60/60/24+DATE(1970,1,1)</f>
        <v>41888.922905092593</v>
      </c>
      <c r="Q2915" s="10">
        <f>J2915/60/60/24+DATE(1970,1,1)</f>
        <v>41828.922905092593</v>
      </c>
      <c r="R2915">
        <f>YEAR(Q2915)</f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8291</v>
      </c>
      <c r="O2916" t="s">
        <v>8292</v>
      </c>
      <c r="P2916" s="10">
        <f>I2916/60/60/24+DATE(1970,1,1)</f>
        <v>42077.865671296298</v>
      </c>
      <c r="Q2916" s="10">
        <f>J2916/60/60/24+DATE(1970,1,1)</f>
        <v>42017.907337962963</v>
      </c>
      <c r="R2916">
        <f>YEAR(Q2916)</f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8291</v>
      </c>
      <c r="O2917" t="s">
        <v>8292</v>
      </c>
      <c r="P2917" s="10">
        <f>I2917/60/60/24+DATE(1970,1,1)</f>
        <v>42445.356365740736</v>
      </c>
      <c r="Q2917" s="10">
        <f>J2917/60/60/24+DATE(1970,1,1)</f>
        <v>42415.398032407407</v>
      </c>
      <c r="R2917">
        <f>YEAR(Q2917)</f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8291</v>
      </c>
      <c r="O2918" t="s">
        <v>8292</v>
      </c>
      <c r="P2918" s="10">
        <f>I2918/60/60/24+DATE(1970,1,1)</f>
        <v>41778.476724537039</v>
      </c>
      <c r="Q2918" s="10">
        <f>J2918/60/60/24+DATE(1970,1,1)</f>
        <v>41755.476724537039</v>
      </c>
      <c r="R2918">
        <f>YEAR(Q2918)</f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8291</v>
      </c>
      <c r="O2919" t="s">
        <v>8292</v>
      </c>
      <c r="P2919" s="10">
        <f>I2919/60/60/24+DATE(1970,1,1)</f>
        <v>42263.234340277777</v>
      </c>
      <c r="Q2919" s="10">
        <f>J2919/60/60/24+DATE(1970,1,1)</f>
        <v>42245.234340277777</v>
      </c>
      <c r="R2919">
        <f>YEAR(Q2919)</f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8291</v>
      </c>
      <c r="O2920" t="s">
        <v>8292</v>
      </c>
      <c r="P2920" s="10">
        <f>I2920/60/60/24+DATE(1970,1,1)</f>
        <v>42306.629710648151</v>
      </c>
      <c r="Q2920" s="10">
        <f>J2920/60/60/24+DATE(1970,1,1)</f>
        <v>42278.629710648151</v>
      </c>
      <c r="R2920">
        <f>YEAR(Q2920)</f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8291</v>
      </c>
      <c r="O2921" t="s">
        <v>8292</v>
      </c>
      <c r="P2921" s="10">
        <f>I2921/60/60/24+DATE(1970,1,1)</f>
        <v>41856.61954861111</v>
      </c>
      <c r="Q2921" s="10">
        <f>J2921/60/60/24+DATE(1970,1,1)</f>
        <v>41826.61954861111</v>
      </c>
      <c r="R2921">
        <f>YEAR(Q2921)</f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8291</v>
      </c>
      <c r="O2922" t="s">
        <v>8292</v>
      </c>
      <c r="P2922" s="10">
        <f>I2922/60/60/24+DATE(1970,1,1)</f>
        <v>42088.750810185185</v>
      </c>
      <c r="Q2922" s="10">
        <f>J2922/60/60/24+DATE(1970,1,1)</f>
        <v>42058.792476851857</v>
      </c>
      <c r="R2922">
        <f>YEAR(Q2922)</f>
        <v>2015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8291</v>
      </c>
      <c r="O2923" t="s">
        <v>8333</v>
      </c>
      <c r="P2923" s="10">
        <f>I2923/60/60/24+DATE(1970,1,1)</f>
        <v>41907.886620370373</v>
      </c>
      <c r="Q2923" s="10">
        <f>J2923/60/60/24+DATE(1970,1,1)</f>
        <v>41877.886620370373</v>
      </c>
      <c r="R2923">
        <f>YEAR(Q2923)</f>
        <v>2014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8291</v>
      </c>
      <c r="O2924" t="s">
        <v>8333</v>
      </c>
      <c r="P2924" s="10">
        <f>I2924/60/60/24+DATE(1970,1,1)</f>
        <v>42142.874155092592</v>
      </c>
      <c r="Q2924" s="10">
        <f>J2924/60/60/24+DATE(1970,1,1)</f>
        <v>42097.874155092592</v>
      </c>
      <c r="R2924">
        <f>YEAR(Q2924)</f>
        <v>2015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8291</v>
      </c>
      <c r="O2925" t="s">
        <v>8333</v>
      </c>
      <c r="P2925" s="10">
        <f>I2925/60/60/24+DATE(1970,1,1)</f>
        <v>42028.125</v>
      </c>
      <c r="Q2925" s="10">
        <f>J2925/60/60/24+DATE(1970,1,1)</f>
        <v>42013.15253472222</v>
      </c>
      <c r="R2925">
        <f>YEAR(Q2925)</f>
        <v>2015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8291</v>
      </c>
      <c r="O2926" t="s">
        <v>8333</v>
      </c>
      <c r="P2926" s="10">
        <f>I2926/60/60/24+DATE(1970,1,1)</f>
        <v>42133.165972222225</v>
      </c>
      <c r="Q2926" s="10">
        <f>J2926/60/60/24+DATE(1970,1,1)</f>
        <v>42103.556828703702</v>
      </c>
      <c r="R2926">
        <f>YEAR(Q2926)</f>
        <v>2015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8291</v>
      </c>
      <c r="O2927" t="s">
        <v>8333</v>
      </c>
      <c r="P2927" s="10">
        <f>I2927/60/60/24+DATE(1970,1,1)</f>
        <v>41893.584120370368</v>
      </c>
      <c r="Q2927" s="10">
        <f>J2927/60/60/24+DATE(1970,1,1)</f>
        <v>41863.584120370368</v>
      </c>
      <c r="R2927">
        <f>YEAR(Q2927)</f>
        <v>2014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8291</v>
      </c>
      <c r="O2928" t="s">
        <v>8333</v>
      </c>
      <c r="P2928" s="10">
        <f>I2928/60/60/24+DATE(1970,1,1)</f>
        <v>42058.765960648147</v>
      </c>
      <c r="Q2928" s="10">
        <f>J2928/60/60/24+DATE(1970,1,1)</f>
        <v>42044.765960648147</v>
      </c>
      <c r="R2928">
        <f>YEAR(Q2928)</f>
        <v>2015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8291</v>
      </c>
      <c r="O2929" t="s">
        <v>8333</v>
      </c>
      <c r="P2929" s="10">
        <f>I2929/60/60/24+DATE(1970,1,1)</f>
        <v>41835.208333333336</v>
      </c>
      <c r="Q2929" s="10">
        <f>J2929/60/60/24+DATE(1970,1,1)</f>
        <v>41806.669317129628</v>
      </c>
      <c r="R2929">
        <f>YEAR(Q2929)</f>
        <v>2014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8291</v>
      </c>
      <c r="O2930" t="s">
        <v>8333</v>
      </c>
      <c r="P2930" s="10">
        <f>I2930/60/60/24+DATE(1970,1,1)</f>
        <v>42433.998217592598</v>
      </c>
      <c r="Q2930" s="10">
        <f>J2930/60/60/24+DATE(1970,1,1)</f>
        <v>42403.998217592598</v>
      </c>
      <c r="R2930">
        <f>YEAR(Q2930)</f>
        <v>2016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8291</v>
      </c>
      <c r="O2931" t="s">
        <v>8333</v>
      </c>
      <c r="P2931" s="10">
        <f>I2931/60/60/24+DATE(1970,1,1)</f>
        <v>41784.564328703702</v>
      </c>
      <c r="Q2931" s="10">
        <f>J2931/60/60/24+DATE(1970,1,1)</f>
        <v>41754.564328703702</v>
      </c>
      <c r="R2931">
        <f>YEAR(Q2931)</f>
        <v>2014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8291</v>
      </c>
      <c r="O2932" t="s">
        <v>8333</v>
      </c>
      <c r="P2932" s="10">
        <f>I2932/60/60/24+DATE(1970,1,1)</f>
        <v>42131.584074074075</v>
      </c>
      <c r="Q2932" s="10">
        <f>J2932/60/60/24+DATE(1970,1,1)</f>
        <v>42101.584074074075</v>
      </c>
      <c r="R2932">
        <f>YEAR(Q2932)</f>
        <v>2015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8291</v>
      </c>
      <c r="O2933" t="s">
        <v>8333</v>
      </c>
      <c r="P2933" s="10">
        <f>I2933/60/60/24+DATE(1970,1,1)</f>
        <v>41897.255555555559</v>
      </c>
      <c r="Q2933" s="10">
        <f>J2933/60/60/24+DATE(1970,1,1)</f>
        <v>41872.291238425925</v>
      </c>
      <c r="R2933">
        <f>YEAR(Q2933)</f>
        <v>2014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8291</v>
      </c>
      <c r="O2934" t="s">
        <v>8333</v>
      </c>
      <c r="P2934" s="10">
        <f>I2934/60/60/24+DATE(1970,1,1)</f>
        <v>42056.458333333328</v>
      </c>
      <c r="Q2934" s="10">
        <f>J2934/60/60/24+DATE(1970,1,1)</f>
        <v>42025.164780092593</v>
      </c>
      <c r="R2934">
        <f>YEAR(Q2934)</f>
        <v>2015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8291</v>
      </c>
      <c r="O2935" t="s">
        <v>8333</v>
      </c>
      <c r="P2935" s="10">
        <f>I2935/60/60/24+DATE(1970,1,1)</f>
        <v>42525.956631944442</v>
      </c>
      <c r="Q2935" s="10">
        <f>J2935/60/60/24+DATE(1970,1,1)</f>
        <v>42495.956631944442</v>
      </c>
      <c r="R2935">
        <f>YEAR(Q2935)</f>
        <v>2016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8291</v>
      </c>
      <c r="O2936" t="s">
        <v>8333</v>
      </c>
      <c r="P2936" s="10">
        <f>I2936/60/60/24+DATE(1970,1,1)</f>
        <v>41805.636157407411</v>
      </c>
      <c r="Q2936" s="10">
        <f>J2936/60/60/24+DATE(1970,1,1)</f>
        <v>41775.636157407411</v>
      </c>
      <c r="R2936">
        <f>YEAR(Q2936)</f>
        <v>2014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8291</v>
      </c>
      <c r="O2937" t="s">
        <v>8333</v>
      </c>
      <c r="P2937" s="10">
        <f>I2937/60/60/24+DATE(1970,1,1)</f>
        <v>42611.708333333328</v>
      </c>
      <c r="Q2937" s="10">
        <f>J2937/60/60/24+DATE(1970,1,1)</f>
        <v>42553.583425925928</v>
      </c>
      <c r="R2937">
        <f>YEAR(Q2937)</f>
        <v>2016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8291</v>
      </c>
      <c r="O2938" t="s">
        <v>8333</v>
      </c>
      <c r="P2938" s="10">
        <f>I2938/60/60/24+DATE(1970,1,1)</f>
        <v>41925.207638888889</v>
      </c>
      <c r="Q2938" s="10">
        <f>J2938/60/60/24+DATE(1970,1,1)</f>
        <v>41912.650729166664</v>
      </c>
      <c r="R2938">
        <f>YEAR(Q2938)</f>
        <v>2014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8291</v>
      </c>
      <c r="O2939" t="s">
        <v>8333</v>
      </c>
      <c r="P2939" s="10">
        <f>I2939/60/60/24+DATE(1970,1,1)</f>
        <v>41833.457326388889</v>
      </c>
      <c r="Q2939" s="10">
        <f>J2939/60/60/24+DATE(1970,1,1)</f>
        <v>41803.457326388889</v>
      </c>
      <c r="R2939">
        <f>YEAR(Q2939)</f>
        <v>2014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8291</v>
      </c>
      <c r="O2940" t="s">
        <v>8333</v>
      </c>
      <c r="P2940" s="10">
        <f>I2940/60/60/24+DATE(1970,1,1)</f>
        <v>42034.703865740739</v>
      </c>
      <c r="Q2940" s="10">
        <f>J2940/60/60/24+DATE(1970,1,1)</f>
        <v>42004.703865740739</v>
      </c>
      <c r="R2940">
        <f>YEAR(Q2940)</f>
        <v>2014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8291</v>
      </c>
      <c r="O2941" t="s">
        <v>8333</v>
      </c>
      <c r="P2941" s="10">
        <f>I2941/60/60/24+DATE(1970,1,1)</f>
        <v>41879.041666666664</v>
      </c>
      <c r="Q2941" s="10">
        <f>J2941/60/60/24+DATE(1970,1,1)</f>
        <v>41845.809166666666</v>
      </c>
      <c r="R2941">
        <f>YEAR(Q2941)</f>
        <v>2014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8291</v>
      </c>
      <c r="O2942" t="s">
        <v>8333</v>
      </c>
      <c r="P2942" s="10">
        <f>I2942/60/60/24+DATE(1970,1,1)</f>
        <v>42022.773356481484</v>
      </c>
      <c r="Q2942" s="10">
        <f>J2942/60/60/24+DATE(1970,1,1)</f>
        <v>41982.773356481484</v>
      </c>
      <c r="R2942">
        <f>YEAR(Q2942)</f>
        <v>2014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8291</v>
      </c>
      <c r="O2943" t="s">
        <v>8331</v>
      </c>
      <c r="P2943" s="10">
        <f>I2943/60/60/24+DATE(1970,1,1)</f>
        <v>42064.960127314815</v>
      </c>
      <c r="Q2943" s="10">
        <f>J2943/60/60/24+DATE(1970,1,1)</f>
        <v>42034.960127314815</v>
      </c>
      <c r="R2943">
        <f>YEAR(Q2943)</f>
        <v>2015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8291</v>
      </c>
      <c r="O2944" t="s">
        <v>8331</v>
      </c>
      <c r="P2944" s="10">
        <f>I2944/60/60/24+DATE(1970,1,1)</f>
        <v>42354.845833333333</v>
      </c>
      <c r="Q2944" s="10">
        <f>J2944/60/60/24+DATE(1970,1,1)</f>
        <v>42334.803923611107</v>
      </c>
      <c r="R2944">
        <f>YEAR(Q2944)</f>
        <v>2015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8291</v>
      </c>
      <c r="O2945" t="s">
        <v>8331</v>
      </c>
      <c r="P2945" s="10">
        <f>I2945/60/60/24+DATE(1970,1,1)</f>
        <v>42107.129398148143</v>
      </c>
      <c r="Q2945" s="10">
        <f>J2945/60/60/24+DATE(1970,1,1)</f>
        <v>42077.129398148143</v>
      </c>
      <c r="R2945">
        <f>YEAR(Q2945)</f>
        <v>2015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8291</v>
      </c>
      <c r="O2946" t="s">
        <v>8331</v>
      </c>
      <c r="P2946" s="10">
        <f>I2946/60/60/24+DATE(1970,1,1)</f>
        <v>42162.9143287037</v>
      </c>
      <c r="Q2946" s="10">
        <f>J2946/60/60/24+DATE(1970,1,1)</f>
        <v>42132.9143287037</v>
      </c>
      <c r="R2946">
        <f>YEAR(Q2946)</f>
        <v>2015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8291</v>
      </c>
      <c r="O2947" t="s">
        <v>8331</v>
      </c>
      <c r="P2947" s="10">
        <f>I2947/60/60/24+DATE(1970,1,1)</f>
        <v>42148.139583333337</v>
      </c>
      <c r="Q2947" s="10">
        <f>J2947/60/60/24+DATE(1970,1,1)</f>
        <v>42118.139583333337</v>
      </c>
      <c r="R2947">
        <f>YEAR(Q2947)</f>
        <v>2015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8291</v>
      </c>
      <c r="O2948" t="s">
        <v>8331</v>
      </c>
      <c r="P2948" s="10">
        <f>I2948/60/60/24+DATE(1970,1,1)</f>
        <v>42597.531157407408</v>
      </c>
      <c r="Q2948" s="10">
        <f>J2948/60/60/24+DATE(1970,1,1)</f>
        <v>42567.531157407408</v>
      </c>
      <c r="R2948">
        <f>YEAR(Q2948)</f>
        <v>2016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8291</v>
      </c>
      <c r="O2949" t="s">
        <v>8331</v>
      </c>
      <c r="P2949" s="10">
        <f>I2949/60/60/24+DATE(1970,1,1)</f>
        <v>42698.715972222228</v>
      </c>
      <c r="Q2949" s="10">
        <f>J2949/60/60/24+DATE(1970,1,1)</f>
        <v>42649.562118055561</v>
      </c>
      <c r="R2949">
        <f>YEAR(Q2949)</f>
        <v>2016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8291</v>
      </c>
      <c r="O2950" t="s">
        <v>8331</v>
      </c>
      <c r="P2950" s="10">
        <f>I2950/60/60/24+DATE(1970,1,1)</f>
        <v>42157.649224537032</v>
      </c>
      <c r="Q2950" s="10">
        <f>J2950/60/60/24+DATE(1970,1,1)</f>
        <v>42097.649224537032</v>
      </c>
      <c r="R2950">
        <f>YEAR(Q2950)</f>
        <v>2015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8291</v>
      </c>
      <c r="O2951" t="s">
        <v>8331</v>
      </c>
      <c r="P2951" s="10">
        <f>I2951/60/60/24+DATE(1970,1,1)</f>
        <v>42327.864780092597</v>
      </c>
      <c r="Q2951" s="10">
        <f>J2951/60/60/24+DATE(1970,1,1)</f>
        <v>42297.823113425926</v>
      </c>
      <c r="R2951">
        <f>YEAR(Q2951)</f>
        <v>2015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8291</v>
      </c>
      <c r="O2952" t="s">
        <v>8331</v>
      </c>
      <c r="P2952" s="10">
        <f>I2952/60/60/24+DATE(1970,1,1)</f>
        <v>42392.36518518519</v>
      </c>
      <c r="Q2952" s="10">
        <f>J2952/60/60/24+DATE(1970,1,1)</f>
        <v>42362.36518518519</v>
      </c>
      <c r="R2952">
        <f>YEAR(Q2952)</f>
        <v>2015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8291</v>
      </c>
      <c r="O2953" t="s">
        <v>8331</v>
      </c>
      <c r="P2953" s="10">
        <f>I2953/60/60/24+DATE(1970,1,1)</f>
        <v>41917.802928240737</v>
      </c>
      <c r="Q2953" s="10">
        <f>J2953/60/60/24+DATE(1970,1,1)</f>
        <v>41872.802928240737</v>
      </c>
      <c r="R2953">
        <f>YEAR(Q2953)</f>
        <v>2014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8291</v>
      </c>
      <c r="O2954" t="s">
        <v>8331</v>
      </c>
      <c r="P2954" s="10">
        <f>I2954/60/60/24+DATE(1970,1,1)</f>
        <v>42660.166666666672</v>
      </c>
      <c r="Q2954" s="10">
        <f>J2954/60/60/24+DATE(1970,1,1)</f>
        <v>42628.690266203703</v>
      </c>
      <c r="R2954">
        <f>YEAR(Q2954)</f>
        <v>2016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8291</v>
      </c>
      <c r="O2955" t="s">
        <v>8331</v>
      </c>
      <c r="P2955" s="10">
        <f>I2955/60/60/24+DATE(1970,1,1)</f>
        <v>42285.791909722218</v>
      </c>
      <c r="Q2955" s="10">
        <f>J2955/60/60/24+DATE(1970,1,1)</f>
        <v>42255.791909722218</v>
      </c>
      <c r="R2955">
        <f>YEAR(Q2955)</f>
        <v>2015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8291</v>
      </c>
      <c r="O2956" t="s">
        <v>8331</v>
      </c>
      <c r="P2956" s="10">
        <f>I2956/60/60/24+DATE(1970,1,1)</f>
        <v>42810.541701388895</v>
      </c>
      <c r="Q2956" s="10">
        <f>J2956/60/60/24+DATE(1970,1,1)</f>
        <v>42790.583368055552</v>
      </c>
      <c r="R2956">
        <f>YEAR(Q2956)</f>
        <v>2017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8291</v>
      </c>
      <c r="O2957" t="s">
        <v>8331</v>
      </c>
      <c r="P2957" s="10">
        <f>I2957/60/60/24+DATE(1970,1,1)</f>
        <v>42171.741307870368</v>
      </c>
      <c r="Q2957" s="10">
        <f>J2957/60/60/24+DATE(1970,1,1)</f>
        <v>42141.741307870368</v>
      </c>
      <c r="R2957">
        <f>YEAR(Q2957)</f>
        <v>2015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8291</v>
      </c>
      <c r="O2958" t="s">
        <v>8331</v>
      </c>
      <c r="P2958" s="10">
        <f>I2958/60/60/24+DATE(1970,1,1)</f>
        <v>42494.958912037036</v>
      </c>
      <c r="Q2958" s="10">
        <f>J2958/60/60/24+DATE(1970,1,1)</f>
        <v>42464.958912037036</v>
      </c>
      <c r="R2958">
        <f>YEAR(Q2958)</f>
        <v>2016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8291</v>
      </c>
      <c r="O2959" t="s">
        <v>8331</v>
      </c>
      <c r="P2959" s="10">
        <f>I2959/60/60/24+DATE(1970,1,1)</f>
        <v>42090.969583333332</v>
      </c>
      <c r="Q2959" s="10">
        <f>J2959/60/60/24+DATE(1970,1,1)</f>
        <v>42031.011249999996</v>
      </c>
      <c r="R2959">
        <f>YEAR(Q2959)</f>
        <v>2015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8291</v>
      </c>
      <c r="O2960" t="s">
        <v>8331</v>
      </c>
      <c r="P2960" s="10">
        <f>I2960/60/60/24+DATE(1970,1,1)</f>
        <v>42498.73746527778</v>
      </c>
      <c r="Q2960" s="10">
        <f>J2960/60/60/24+DATE(1970,1,1)</f>
        <v>42438.779131944444</v>
      </c>
      <c r="R2960">
        <f>YEAR(Q2960)</f>
        <v>2016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8291</v>
      </c>
      <c r="O2961" t="s">
        <v>8331</v>
      </c>
      <c r="P2961" s="10">
        <f>I2961/60/60/24+DATE(1970,1,1)</f>
        <v>42528.008391203708</v>
      </c>
      <c r="Q2961" s="10">
        <f>J2961/60/60/24+DATE(1970,1,1)</f>
        <v>42498.008391203708</v>
      </c>
      <c r="R2961">
        <f>YEAR(Q2961)</f>
        <v>2016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8291</v>
      </c>
      <c r="O2962" t="s">
        <v>8331</v>
      </c>
      <c r="P2962" s="10">
        <f>I2962/60/60/24+DATE(1970,1,1)</f>
        <v>41893.757210648146</v>
      </c>
      <c r="Q2962" s="10">
        <f>J2962/60/60/24+DATE(1970,1,1)</f>
        <v>41863.757210648146</v>
      </c>
      <c r="R2962">
        <f>YEAR(Q2962)</f>
        <v>2014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8291</v>
      </c>
      <c r="O2963" t="s">
        <v>8292</v>
      </c>
      <c r="P2963" s="10">
        <f>I2963/60/60/24+DATE(1970,1,1)</f>
        <v>42089.166666666672</v>
      </c>
      <c r="Q2963" s="10">
        <f>J2963/60/60/24+DATE(1970,1,1)</f>
        <v>42061.212488425925</v>
      </c>
      <c r="R2963">
        <f>YEAR(Q2963)</f>
        <v>2015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8291</v>
      </c>
      <c r="O2964" t="s">
        <v>8292</v>
      </c>
      <c r="P2964" s="10">
        <f>I2964/60/60/24+DATE(1970,1,1)</f>
        <v>42064.290972222225</v>
      </c>
      <c r="Q2964" s="10">
        <f>J2964/60/60/24+DATE(1970,1,1)</f>
        <v>42036.24428240741</v>
      </c>
      <c r="R2964">
        <f>YEAR(Q2964)</f>
        <v>2015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8291</v>
      </c>
      <c r="O2965" t="s">
        <v>8292</v>
      </c>
      <c r="P2965" s="10">
        <f>I2965/60/60/24+DATE(1970,1,1)</f>
        <v>42187.470185185186</v>
      </c>
      <c r="Q2965" s="10">
        <f>J2965/60/60/24+DATE(1970,1,1)</f>
        <v>42157.470185185186</v>
      </c>
      <c r="R2965">
        <f>YEAR(Q2965)</f>
        <v>2015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8291</v>
      </c>
      <c r="O2966" t="s">
        <v>8292</v>
      </c>
      <c r="P2966" s="10">
        <f>I2966/60/60/24+DATE(1970,1,1)</f>
        <v>41857.897222222222</v>
      </c>
      <c r="Q2966" s="10">
        <f>J2966/60/60/24+DATE(1970,1,1)</f>
        <v>41827.909942129627</v>
      </c>
      <c r="R2966">
        <f>YEAR(Q2966)</f>
        <v>2014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8291</v>
      </c>
      <c r="O2967" t="s">
        <v>8292</v>
      </c>
      <c r="P2967" s="10">
        <f>I2967/60/60/24+DATE(1970,1,1)</f>
        <v>42192.729548611111</v>
      </c>
      <c r="Q2967" s="10">
        <f>J2967/60/60/24+DATE(1970,1,1)</f>
        <v>42162.729548611111</v>
      </c>
      <c r="R2967">
        <f>YEAR(Q2967)</f>
        <v>2015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8291</v>
      </c>
      <c r="O2968" t="s">
        <v>8292</v>
      </c>
      <c r="P2968" s="10">
        <f>I2968/60/60/24+DATE(1970,1,1)</f>
        <v>42263.738564814819</v>
      </c>
      <c r="Q2968" s="10">
        <f>J2968/60/60/24+DATE(1970,1,1)</f>
        <v>42233.738564814819</v>
      </c>
      <c r="R2968">
        <f>YEAR(Q2968)</f>
        <v>2015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8291</v>
      </c>
      <c r="O2969" t="s">
        <v>8292</v>
      </c>
      <c r="P2969" s="10">
        <f>I2969/60/60/24+DATE(1970,1,1)</f>
        <v>42072.156157407408</v>
      </c>
      <c r="Q2969" s="10">
        <f>J2969/60/60/24+DATE(1970,1,1)</f>
        <v>42042.197824074072</v>
      </c>
      <c r="R2969">
        <f>YEAR(Q2969)</f>
        <v>2015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8291</v>
      </c>
      <c r="O2970" t="s">
        <v>8292</v>
      </c>
      <c r="P2970" s="10">
        <f>I2970/60/60/24+DATE(1970,1,1)</f>
        <v>42599.165972222225</v>
      </c>
      <c r="Q2970" s="10">
        <f>J2970/60/60/24+DATE(1970,1,1)</f>
        <v>42585.523842592593</v>
      </c>
      <c r="R2970">
        <f>YEAR(Q2970)</f>
        <v>2016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8291</v>
      </c>
      <c r="O2971" t="s">
        <v>8292</v>
      </c>
      <c r="P2971" s="10">
        <f>I2971/60/60/24+DATE(1970,1,1)</f>
        <v>42127.952083333337</v>
      </c>
      <c r="Q2971" s="10">
        <f>J2971/60/60/24+DATE(1970,1,1)</f>
        <v>42097.786493055552</v>
      </c>
      <c r="R2971">
        <f>YEAR(Q2971)</f>
        <v>2015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8291</v>
      </c>
      <c r="O2972" t="s">
        <v>8292</v>
      </c>
      <c r="P2972" s="10">
        <f>I2972/60/60/24+DATE(1970,1,1)</f>
        <v>41838.669571759259</v>
      </c>
      <c r="Q2972" s="10">
        <f>J2972/60/60/24+DATE(1970,1,1)</f>
        <v>41808.669571759259</v>
      </c>
      <c r="R2972">
        <f>YEAR(Q2972)</f>
        <v>2014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8291</v>
      </c>
      <c r="O2973" t="s">
        <v>8292</v>
      </c>
      <c r="P2973" s="10">
        <f>I2973/60/60/24+DATE(1970,1,1)</f>
        <v>41882.658310185187</v>
      </c>
      <c r="Q2973" s="10">
        <f>J2973/60/60/24+DATE(1970,1,1)</f>
        <v>41852.658310185187</v>
      </c>
      <c r="R2973">
        <f>YEAR(Q2973)</f>
        <v>2014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8291</v>
      </c>
      <c r="O2974" t="s">
        <v>8292</v>
      </c>
      <c r="P2974" s="10">
        <f>I2974/60/60/24+DATE(1970,1,1)</f>
        <v>42709.041666666672</v>
      </c>
      <c r="Q2974" s="10">
        <f>J2974/60/60/24+DATE(1970,1,1)</f>
        <v>42694.110185185185</v>
      </c>
      <c r="R2974">
        <f>YEAR(Q2974)</f>
        <v>2016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8291</v>
      </c>
      <c r="O2975" t="s">
        <v>8292</v>
      </c>
      <c r="P2975" s="10">
        <f>I2975/60/60/24+DATE(1970,1,1)</f>
        <v>42370.166666666672</v>
      </c>
      <c r="Q2975" s="10">
        <f>J2975/60/60/24+DATE(1970,1,1)</f>
        <v>42341.818379629629</v>
      </c>
      <c r="R2975">
        <f>YEAR(Q2975)</f>
        <v>2015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8291</v>
      </c>
      <c r="O2976" t="s">
        <v>8292</v>
      </c>
      <c r="P2976" s="10">
        <f>I2976/60/60/24+DATE(1970,1,1)</f>
        <v>41908.065972222219</v>
      </c>
      <c r="Q2976" s="10">
        <f>J2976/60/60/24+DATE(1970,1,1)</f>
        <v>41880.061006944445</v>
      </c>
      <c r="R2976">
        <f>YEAR(Q2976)</f>
        <v>2014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8291</v>
      </c>
      <c r="O2977" t="s">
        <v>8292</v>
      </c>
      <c r="P2977" s="10">
        <f>I2977/60/60/24+DATE(1970,1,1)</f>
        <v>41970.125</v>
      </c>
      <c r="Q2977" s="10">
        <f>J2977/60/60/24+DATE(1970,1,1)</f>
        <v>41941.683865740742</v>
      </c>
      <c r="R2977">
        <f>YEAR(Q2977)</f>
        <v>2014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8291</v>
      </c>
      <c r="O2978" t="s">
        <v>8292</v>
      </c>
      <c r="P2978" s="10">
        <f>I2978/60/60/24+DATE(1970,1,1)</f>
        <v>42442.5</v>
      </c>
      <c r="Q2978" s="10">
        <f>J2978/60/60/24+DATE(1970,1,1)</f>
        <v>42425.730671296296</v>
      </c>
      <c r="R2978">
        <f>YEAR(Q2978)</f>
        <v>2016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8291</v>
      </c>
      <c r="O2979" t="s">
        <v>8292</v>
      </c>
      <c r="P2979" s="10">
        <f>I2979/60/60/24+DATE(1970,1,1)</f>
        <v>42086.093055555553</v>
      </c>
      <c r="Q2979" s="10">
        <f>J2979/60/60/24+DATE(1970,1,1)</f>
        <v>42026.88118055556</v>
      </c>
      <c r="R2979">
        <f>YEAR(Q2979)</f>
        <v>2015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8291</v>
      </c>
      <c r="O2980" t="s">
        <v>8292</v>
      </c>
      <c r="P2980" s="10">
        <f>I2980/60/60/24+DATE(1970,1,1)</f>
        <v>41932.249305555553</v>
      </c>
      <c r="Q2980" s="10">
        <f>J2980/60/60/24+DATE(1970,1,1)</f>
        <v>41922.640590277777</v>
      </c>
      <c r="R2980">
        <f>YEAR(Q2980)</f>
        <v>2014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8291</v>
      </c>
      <c r="O2981" t="s">
        <v>8292</v>
      </c>
      <c r="P2981" s="10">
        <f>I2981/60/60/24+DATE(1970,1,1)</f>
        <v>42010.25</v>
      </c>
      <c r="Q2981" s="10">
        <f>J2981/60/60/24+DATE(1970,1,1)</f>
        <v>41993.824340277773</v>
      </c>
      <c r="R2981">
        <f>YEAR(Q2981)</f>
        <v>2014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8291</v>
      </c>
      <c r="O2982" t="s">
        <v>8292</v>
      </c>
      <c r="P2982" s="10">
        <f>I2982/60/60/24+DATE(1970,1,1)</f>
        <v>42240.083333333328</v>
      </c>
      <c r="Q2982" s="10">
        <f>J2982/60/60/24+DATE(1970,1,1)</f>
        <v>42219.915856481486</v>
      </c>
      <c r="R2982">
        <f>YEAR(Q2982)</f>
        <v>2015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8291</v>
      </c>
      <c r="O2983" t="s">
        <v>8331</v>
      </c>
      <c r="P2983" s="10">
        <f>I2983/60/60/24+DATE(1970,1,1)</f>
        <v>42270.559675925921</v>
      </c>
      <c r="Q2983" s="10">
        <f>J2983/60/60/24+DATE(1970,1,1)</f>
        <v>42225.559675925921</v>
      </c>
      <c r="R2983">
        <f>YEAR(Q2983)</f>
        <v>2015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8291</v>
      </c>
      <c r="O2984" t="s">
        <v>8331</v>
      </c>
      <c r="P2984" s="10">
        <f>I2984/60/60/24+DATE(1970,1,1)</f>
        <v>42411.686840277776</v>
      </c>
      <c r="Q2984" s="10">
        <f>J2984/60/60/24+DATE(1970,1,1)</f>
        <v>42381.686840277776</v>
      </c>
      <c r="R2984">
        <f>YEAR(Q2984)</f>
        <v>2016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8291</v>
      </c>
      <c r="O2985" t="s">
        <v>8331</v>
      </c>
      <c r="P2985" s="10">
        <f>I2985/60/60/24+DATE(1970,1,1)</f>
        <v>41954.674027777779</v>
      </c>
      <c r="Q2985" s="10">
        <f>J2985/60/60/24+DATE(1970,1,1)</f>
        <v>41894.632361111115</v>
      </c>
      <c r="R2985">
        <f>YEAR(Q2985)</f>
        <v>2014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8291</v>
      </c>
      <c r="O2986" t="s">
        <v>8331</v>
      </c>
      <c r="P2986" s="10">
        <f>I2986/60/60/24+DATE(1970,1,1)</f>
        <v>42606.278715277775</v>
      </c>
      <c r="Q2986" s="10">
        <f>J2986/60/60/24+DATE(1970,1,1)</f>
        <v>42576.278715277775</v>
      </c>
      <c r="R2986">
        <f>YEAR(Q2986)</f>
        <v>2016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8291</v>
      </c>
      <c r="O2987" t="s">
        <v>8331</v>
      </c>
      <c r="P2987" s="10">
        <f>I2987/60/60/24+DATE(1970,1,1)</f>
        <v>42674.166666666672</v>
      </c>
      <c r="Q2987" s="10">
        <f>J2987/60/60/24+DATE(1970,1,1)</f>
        <v>42654.973703703698</v>
      </c>
      <c r="R2987">
        <f>YEAR(Q2987)</f>
        <v>2016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8291</v>
      </c>
      <c r="O2988" t="s">
        <v>8331</v>
      </c>
      <c r="P2988" s="10">
        <f>I2988/60/60/24+DATE(1970,1,1)</f>
        <v>42491.458402777775</v>
      </c>
      <c r="Q2988" s="10">
        <f>J2988/60/60/24+DATE(1970,1,1)</f>
        <v>42431.500069444446</v>
      </c>
      <c r="R2988">
        <f>YEAR(Q2988)</f>
        <v>2016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8291</v>
      </c>
      <c r="O2989" t="s">
        <v>8331</v>
      </c>
      <c r="P2989" s="10">
        <f>I2989/60/60/24+DATE(1970,1,1)</f>
        <v>42656</v>
      </c>
      <c r="Q2989" s="10">
        <f>J2989/60/60/24+DATE(1970,1,1)</f>
        <v>42627.307303240741</v>
      </c>
      <c r="R2989">
        <f>YEAR(Q2989)</f>
        <v>2016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8291</v>
      </c>
      <c r="O2990" t="s">
        <v>8331</v>
      </c>
      <c r="P2990" s="10">
        <f>I2990/60/60/24+DATE(1970,1,1)</f>
        <v>42541.362048611118</v>
      </c>
      <c r="Q2990" s="10">
        <f>J2990/60/60/24+DATE(1970,1,1)</f>
        <v>42511.362048611118</v>
      </c>
      <c r="R2990">
        <f>YEAR(Q2990)</f>
        <v>2016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8291</v>
      </c>
      <c r="O2991" t="s">
        <v>8331</v>
      </c>
      <c r="P2991" s="10">
        <f>I2991/60/60/24+DATE(1970,1,1)</f>
        <v>42359.207638888889</v>
      </c>
      <c r="Q2991" s="10">
        <f>J2991/60/60/24+DATE(1970,1,1)</f>
        <v>42337.02039351852</v>
      </c>
      <c r="R2991">
        <f>YEAR(Q2991)</f>
        <v>2015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8291</v>
      </c>
      <c r="O2992" t="s">
        <v>8331</v>
      </c>
      <c r="P2992" s="10">
        <f>I2992/60/60/24+DATE(1970,1,1)</f>
        <v>42376.57430555555</v>
      </c>
      <c r="Q2992" s="10">
        <f>J2992/60/60/24+DATE(1970,1,1)</f>
        <v>42341.57430555555</v>
      </c>
      <c r="R2992">
        <f>YEAR(Q2992)</f>
        <v>2015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8291</v>
      </c>
      <c r="O2993" t="s">
        <v>8331</v>
      </c>
      <c r="P2993" s="10">
        <f>I2993/60/60/24+DATE(1970,1,1)</f>
        <v>42762.837152777778</v>
      </c>
      <c r="Q2993" s="10">
        <f>J2993/60/60/24+DATE(1970,1,1)</f>
        <v>42740.837152777778</v>
      </c>
      <c r="R2993">
        <f>YEAR(Q2993)</f>
        <v>2017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8291</v>
      </c>
      <c r="O2994" t="s">
        <v>8331</v>
      </c>
      <c r="P2994" s="10">
        <f>I2994/60/60/24+DATE(1970,1,1)</f>
        <v>42652.767476851848</v>
      </c>
      <c r="Q2994" s="10">
        <f>J2994/60/60/24+DATE(1970,1,1)</f>
        <v>42622.767476851848</v>
      </c>
      <c r="R2994">
        <f>YEAR(Q2994)</f>
        <v>2016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8291</v>
      </c>
      <c r="O2995" t="s">
        <v>8331</v>
      </c>
      <c r="P2995" s="10">
        <f>I2995/60/60/24+DATE(1970,1,1)</f>
        <v>42420.838738425926</v>
      </c>
      <c r="Q2995" s="10">
        <f>J2995/60/60/24+DATE(1970,1,1)</f>
        <v>42390.838738425926</v>
      </c>
      <c r="R2995">
        <f>YEAR(Q2995)</f>
        <v>2016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8291</v>
      </c>
      <c r="O2996" t="s">
        <v>8331</v>
      </c>
      <c r="P2996" s="10">
        <f>I2996/60/60/24+DATE(1970,1,1)</f>
        <v>41915.478842592594</v>
      </c>
      <c r="Q2996" s="10">
        <f>J2996/60/60/24+DATE(1970,1,1)</f>
        <v>41885.478842592594</v>
      </c>
      <c r="R2996">
        <f>YEAR(Q2996)</f>
        <v>2014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8291</v>
      </c>
      <c r="O2997" t="s">
        <v>8331</v>
      </c>
      <c r="P2997" s="10">
        <f>I2997/60/60/24+DATE(1970,1,1)</f>
        <v>42754.665173611109</v>
      </c>
      <c r="Q2997" s="10">
        <f>J2997/60/60/24+DATE(1970,1,1)</f>
        <v>42724.665173611109</v>
      </c>
      <c r="R2997">
        <f>YEAR(Q2997)</f>
        <v>2016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8291</v>
      </c>
      <c r="O2998" t="s">
        <v>8331</v>
      </c>
      <c r="P2998" s="10">
        <f>I2998/60/60/24+DATE(1970,1,1)</f>
        <v>42150.912500000006</v>
      </c>
      <c r="Q2998" s="10">
        <f>J2998/60/60/24+DATE(1970,1,1)</f>
        <v>42090.912500000006</v>
      </c>
      <c r="R2998">
        <f>YEAR(Q2998)</f>
        <v>2015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8291</v>
      </c>
      <c r="O2999" t="s">
        <v>8331</v>
      </c>
      <c r="P2999" s="10">
        <f>I2999/60/60/24+DATE(1970,1,1)</f>
        <v>42793.207638888889</v>
      </c>
      <c r="Q2999" s="10">
        <f>J2999/60/60/24+DATE(1970,1,1)</f>
        <v>42775.733715277776</v>
      </c>
      <c r="R2999">
        <f>YEAR(Q2999)</f>
        <v>2017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8291</v>
      </c>
      <c r="O3000" t="s">
        <v>8331</v>
      </c>
      <c r="P3000" s="10">
        <f>I3000/60/60/24+DATE(1970,1,1)</f>
        <v>41806.184027777781</v>
      </c>
      <c r="Q3000" s="10">
        <f>J3000/60/60/24+DATE(1970,1,1)</f>
        <v>41778.193622685183</v>
      </c>
      <c r="R3000">
        <f>YEAR(Q3000)</f>
        <v>2014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8291</v>
      </c>
      <c r="O3001" t="s">
        <v>8331</v>
      </c>
      <c r="P3001" s="10">
        <f>I3001/60/60/24+DATE(1970,1,1)</f>
        <v>42795.083333333328</v>
      </c>
      <c r="Q3001" s="10">
        <f>J3001/60/60/24+DATE(1970,1,1)</f>
        <v>42780.740277777775</v>
      </c>
      <c r="R3001">
        <f>YEAR(Q3001)</f>
        <v>2017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8291</v>
      </c>
      <c r="O3002" t="s">
        <v>8331</v>
      </c>
      <c r="P3002" s="10">
        <f>I3002/60/60/24+DATE(1970,1,1)</f>
        <v>42766.75</v>
      </c>
      <c r="Q3002" s="10">
        <f>J3002/60/60/24+DATE(1970,1,1)</f>
        <v>42752.827199074076</v>
      </c>
      <c r="R3002">
        <f>YEAR(Q3002)</f>
        <v>2017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8291</v>
      </c>
      <c r="O3003" t="s">
        <v>8331</v>
      </c>
      <c r="P3003" s="10">
        <f>I3003/60/60/24+DATE(1970,1,1)</f>
        <v>42564.895625000005</v>
      </c>
      <c r="Q3003" s="10">
        <f>J3003/60/60/24+DATE(1970,1,1)</f>
        <v>42534.895625000005</v>
      </c>
      <c r="R3003">
        <f>YEAR(Q3003)</f>
        <v>2016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8291</v>
      </c>
      <c r="O3004" t="s">
        <v>8331</v>
      </c>
      <c r="P3004" s="10">
        <f>I3004/60/60/24+DATE(1970,1,1)</f>
        <v>41269.83625</v>
      </c>
      <c r="Q3004" s="10">
        <f>J3004/60/60/24+DATE(1970,1,1)</f>
        <v>41239.83625</v>
      </c>
      <c r="R3004">
        <f>YEAR(Q3004)</f>
        <v>2012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8291</v>
      </c>
      <c r="O3005" t="s">
        <v>8331</v>
      </c>
      <c r="P3005" s="10">
        <f>I3005/60/60/24+DATE(1970,1,1)</f>
        <v>42430.249305555553</v>
      </c>
      <c r="Q3005" s="10">
        <f>J3005/60/60/24+DATE(1970,1,1)</f>
        <v>42398.849259259259</v>
      </c>
      <c r="R3005">
        <f>YEAR(Q3005)</f>
        <v>2016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8291</v>
      </c>
      <c r="O3006" t="s">
        <v>8331</v>
      </c>
      <c r="P3006" s="10">
        <f>I3006/60/60/24+DATE(1970,1,1)</f>
        <v>41958.922731481478</v>
      </c>
      <c r="Q3006" s="10">
        <f>J3006/60/60/24+DATE(1970,1,1)</f>
        <v>41928.881064814814</v>
      </c>
      <c r="R3006">
        <f>YEAR(Q3006)</f>
        <v>2014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8291</v>
      </c>
      <c r="O3007" t="s">
        <v>8331</v>
      </c>
      <c r="P3007" s="10">
        <f>I3007/60/60/24+DATE(1970,1,1)</f>
        <v>41918.674826388888</v>
      </c>
      <c r="Q3007" s="10">
        <f>J3007/60/60/24+DATE(1970,1,1)</f>
        <v>41888.674826388888</v>
      </c>
      <c r="R3007">
        <f>YEAR(Q3007)</f>
        <v>2014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8291</v>
      </c>
      <c r="O3008" t="s">
        <v>8331</v>
      </c>
      <c r="P3008" s="10">
        <f>I3008/60/60/24+DATE(1970,1,1)</f>
        <v>41987.756840277783</v>
      </c>
      <c r="Q3008" s="10">
        <f>J3008/60/60/24+DATE(1970,1,1)</f>
        <v>41957.756840277783</v>
      </c>
      <c r="R3008">
        <f>YEAR(Q3008)</f>
        <v>2014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8291</v>
      </c>
      <c r="O3009" t="s">
        <v>8331</v>
      </c>
      <c r="P3009" s="10">
        <f>I3009/60/60/24+DATE(1970,1,1)</f>
        <v>42119.216238425928</v>
      </c>
      <c r="Q3009" s="10">
        <f>J3009/60/60/24+DATE(1970,1,1)</f>
        <v>42098.216238425928</v>
      </c>
      <c r="R3009">
        <f>YEAR(Q3009)</f>
        <v>2015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8291</v>
      </c>
      <c r="O3010" t="s">
        <v>8331</v>
      </c>
      <c r="P3010" s="10">
        <f>I3010/60/60/24+DATE(1970,1,1)</f>
        <v>42390.212025462963</v>
      </c>
      <c r="Q3010" s="10">
        <f>J3010/60/60/24+DATE(1970,1,1)</f>
        <v>42360.212025462963</v>
      </c>
      <c r="R3010">
        <f>YEAR(Q3010)</f>
        <v>2015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8291</v>
      </c>
      <c r="O3011" t="s">
        <v>8331</v>
      </c>
      <c r="P3011" s="10">
        <f>I3011/60/60/24+DATE(1970,1,1)</f>
        <v>41969.611574074079</v>
      </c>
      <c r="Q3011" s="10">
        <f>J3011/60/60/24+DATE(1970,1,1)</f>
        <v>41939.569907407407</v>
      </c>
      <c r="R3011">
        <f>YEAR(Q3011)</f>
        <v>2014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8291</v>
      </c>
      <c r="O3012" t="s">
        <v>8331</v>
      </c>
      <c r="P3012" s="10">
        <f>I3012/60/60/24+DATE(1970,1,1)</f>
        <v>42056.832395833335</v>
      </c>
      <c r="Q3012" s="10">
        <f>J3012/60/60/24+DATE(1970,1,1)</f>
        <v>41996.832395833335</v>
      </c>
      <c r="R3012">
        <f>YEAR(Q3012)</f>
        <v>2014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8291</v>
      </c>
      <c r="O3013" t="s">
        <v>8331</v>
      </c>
      <c r="P3013" s="10">
        <f>I3013/60/60/24+DATE(1970,1,1)</f>
        <v>42361.957638888889</v>
      </c>
      <c r="Q3013" s="10">
        <f>J3013/60/60/24+DATE(1970,1,1)</f>
        <v>42334.468935185185</v>
      </c>
      <c r="R3013">
        <f>YEAR(Q3013)</f>
        <v>2015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8291</v>
      </c>
      <c r="O3014" t="s">
        <v>8331</v>
      </c>
      <c r="P3014" s="10">
        <f>I3014/60/60/24+DATE(1970,1,1)</f>
        <v>42045.702893518523</v>
      </c>
      <c r="Q3014" s="10">
        <f>J3014/60/60/24+DATE(1970,1,1)</f>
        <v>42024.702893518523</v>
      </c>
      <c r="R3014">
        <f>YEAR(Q3014)</f>
        <v>2015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8291</v>
      </c>
      <c r="O3015" t="s">
        <v>8331</v>
      </c>
      <c r="P3015" s="10">
        <f>I3015/60/60/24+DATE(1970,1,1)</f>
        <v>42176.836215277777</v>
      </c>
      <c r="Q3015" s="10">
        <f>J3015/60/60/24+DATE(1970,1,1)</f>
        <v>42146.836215277777</v>
      </c>
      <c r="R3015">
        <f>YEAR(Q3015)</f>
        <v>2015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8291</v>
      </c>
      <c r="O3016" t="s">
        <v>8331</v>
      </c>
      <c r="P3016" s="10">
        <f>I3016/60/60/24+DATE(1970,1,1)</f>
        <v>41948.208333333336</v>
      </c>
      <c r="Q3016" s="10">
        <f>J3016/60/60/24+DATE(1970,1,1)</f>
        <v>41920.123611111114</v>
      </c>
      <c r="R3016">
        <f>YEAR(Q3016)</f>
        <v>2014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8291</v>
      </c>
      <c r="O3017" t="s">
        <v>8331</v>
      </c>
      <c r="P3017" s="10">
        <f>I3017/60/60/24+DATE(1970,1,1)</f>
        <v>41801.166666666664</v>
      </c>
      <c r="Q3017" s="10">
        <f>J3017/60/60/24+DATE(1970,1,1)</f>
        <v>41785.72729166667</v>
      </c>
      <c r="R3017">
        <f>YEAR(Q3017)</f>
        <v>2014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8291</v>
      </c>
      <c r="O3018" t="s">
        <v>8331</v>
      </c>
      <c r="P3018" s="10">
        <f>I3018/60/60/24+DATE(1970,1,1)</f>
        <v>41838.548055555555</v>
      </c>
      <c r="Q3018" s="10">
        <f>J3018/60/60/24+DATE(1970,1,1)</f>
        <v>41778.548055555555</v>
      </c>
      <c r="R3018">
        <f>YEAR(Q3018)</f>
        <v>2014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8291</v>
      </c>
      <c r="O3019" t="s">
        <v>8331</v>
      </c>
      <c r="P3019" s="10">
        <f>I3019/60/60/24+DATE(1970,1,1)</f>
        <v>41871.850034722222</v>
      </c>
      <c r="Q3019" s="10">
        <f>J3019/60/60/24+DATE(1970,1,1)</f>
        <v>41841.850034722222</v>
      </c>
      <c r="R3019">
        <f>YEAR(Q3019)</f>
        <v>2014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8291</v>
      </c>
      <c r="O3020" t="s">
        <v>8331</v>
      </c>
      <c r="P3020" s="10">
        <f>I3020/60/60/24+DATE(1970,1,1)</f>
        <v>42205.916666666672</v>
      </c>
      <c r="Q3020" s="10">
        <f>J3020/60/60/24+DATE(1970,1,1)</f>
        <v>42163.29833333334</v>
      </c>
      <c r="R3020">
        <f>YEAR(Q3020)</f>
        <v>2015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8291</v>
      </c>
      <c r="O3021" t="s">
        <v>8331</v>
      </c>
      <c r="P3021" s="10">
        <f>I3021/60/60/24+DATE(1970,1,1)</f>
        <v>41786.125</v>
      </c>
      <c r="Q3021" s="10">
        <f>J3021/60/60/24+DATE(1970,1,1)</f>
        <v>41758.833564814813</v>
      </c>
      <c r="R3021">
        <f>YEAR(Q3021)</f>
        <v>2014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8291</v>
      </c>
      <c r="O3022" t="s">
        <v>8331</v>
      </c>
      <c r="P3022" s="10">
        <f>I3022/60/60/24+DATE(1970,1,1)</f>
        <v>42230.846446759257</v>
      </c>
      <c r="Q3022" s="10">
        <f>J3022/60/60/24+DATE(1970,1,1)</f>
        <v>42170.846446759257</v>
      </c>
      <c r="R3022">
        <f>YEAR(Q3022)</f>
        <v>2015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8291</v>
      </c>
      <c r="O3023" t="s">
        <v>8331</v>
      </c>
      <c r="P3023" s="10">
        <f>I3023/60/60/24+DATE(1970,1,1)</f>
        <v>42696.249305555553</v>
      </c>
      <c r="Q3023" s="10">
        <f>J3023/60/60/24+DATE(1970,1,1)</f>
        <v>42660.618854166663</v>
      </c>
      <c r="R3023">
        <f>YEAR(Q3023)</f>
        <v>2016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8291</v>
      </c>
      <c r="O3024" t="s">
        <v>8331</v>
      </c>
      <c r="P3024" s="10">
        <f>I3024/60/60/24+DATE(1970,1,1)</f>
        <v>42609.95380787037</v>
      </c>
      <c r="Q3024" s="10">
        <f>J3024/60/60/24+DATE(1970,1,1)</f>
        <v>42564.95380787037</v>
      </c>
      <c r="R3024">
        <f>YEAR(Q3024)</f>
        <v>2016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8291</v>
      </c>
      <c r="O3025" t="s">
        <v>8331</v>
      </c>
      <c r="P3025" s="10">
        <f>I3025/60/60/24+DATE(1970,1,1)</f>
        <v>42166.675763888896</v>
      </c>
      <c r="Q3025" s="10">
        <f>J3025/60/60/24+DATE(1970,1,1)</f>
        <v>42121.675763888896</v>
      </c>
      <c r="R3025">
        <f>YEAR(Q3025)</f>
        <v>2015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8291</v>
      </c>
      <c r="O3026" t="s">
        <v>8331</v>
      </c>
      <c r="P3026" s="10">
        <f>I3026/60/60/24+DATE(1970,1,1)</f>
        <v>41188.993923611109</v>
      </c>
      <c r="Q3026" s="10">
        <f>J3026/60/60/24+DATE(1970,1,1)</f>
        <v>41158.993923611109</v>
      </c>
      <c r="R3026">
        <f>YEAR(Q3026)</f>
        <v>2012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8291</v>
      </c>
      <c r="O3027" t="s">
        <v>8331</v>
      </c>
      <c r="P3027" s="10">
        <f>I3027/60/60/24+DATE(1970,1,1)</f>
        <v>41789.666666666664</v>
      </c>
      <c r="Q3027" s="10">
        <f>J3027/60/60/24+DATE(1970,1,1)</f>
        <v>41761.509409722225</v>
      </c>
      <c r="R3027">
        <f>YEAR(Q3027)</f>
        <v>2014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8291</v>
      </c>
      <c r="O3028" t="s">
        <v>8331</v>
      </c>
      <c r="P3028" s="10">
        <f>I3028/60/60/24+DATE(1970,1,1)</f>
        <v>42797.459398148145</v>
      </c>
      <c r="Q3028" s="10">
        <f>J3028/60/60/24+DATE(1970,1,1)</f>
        <v>42783.459398148145</v>
      </c>
      <c r="R3028">
        <f>YEAR(Q3028)</f>
        <v>2017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8291</v>
      </c>
      <c r="O3029" t="s">
        <v>8331</v>
      </c>
      <c r="P3029" s="10">
        <f>I3029/60/60/24+DATE(1970,1,1)</f>
        <v>42083.662627314814</v>
      </c>
      <c r="Q3029" s="10">
        <f>J3029/60/60/24+DATE(1970,1,1)</f>
        <v>42053.704293981486</v>
      </c>
      <c r="R3029">
        <f>YEAR(Q3029)</f>
        <v>2015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8291</v>
      </c>
      <c r="O3030" t="s">
        <v>8331</v>
      </c>
      <c r="P3030" s="10">
        <f>I3030/60/60/24+DATE(1970,1,1)</f>
        <v>42597.264178240745</v>
      </c>
      <c r="Q3030" s="10">
        <f>J3030/60/60/24+DATE(1970,1,1)</f>
        <v>42567.264178240745</v>
      </c>
      <c r="R3030">
        <f>YEAR(Q3030)</f>
        <v>2016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8291</v>
      </c>
      <c r="O3031" t="s">
        <v>8331</v>
      </c>
      <c r="P3031" s="10">
        <f>I3031/60/60/24+DATE(1970,1,1)</f>
        <v>41961.190972222219</v>
      </c>
      <c r="Q3031" s="10">
        <f>J3031/60/60/24+DATE(1970,1,1)</f>
        <v>41932.708877314813</v>
      </c>
      <c r="R3031">
        <f>YEAR(Q3031)</f>
        <v>2014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8291</v>
      </c>
      <c r="O3032" t="s">
        <v>8331</v>
      </c>
      <c r="P3032" s="10">
        <f>I3032/60/60/24+DATE(1970,1,1)</f>
        <v>42263.747349537036</v>
      </c>
      <c r="Q3032" s="10">
        <f>J3032/60/60/24+DATE(1970,1,1)</f>
        <v>42233.747349537036</v>
      </c>
      <c r="R3032">
        <f>YEAR(Q3032)</f>
        <v>2015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8291</v>
      </c>
      <c r="O3033" t="s">
        <v>8331</v>
      </c>
      <c r="P3033" s="10">
        <f>I3033/60/60/24+DATE(1970,1,1)</f>
        <v>42657.882488425923</v>
      </c>
      <c r="Q3033" s="10">
        <f>J3033/60/60/24+DATE(1970,1,1)</f>
        <v>42597.882488425923</v>
      </c>
      <c r="R3033">
        <f>YEAR(Q3033)</f>
        <v>2016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8291</v>
      </c>
      <c r="O3034" t="s">
        <v>8331</v>
      </c>
      <c r="P3034" s="10">
        <f>I3034/60/60/24+DATE(1970,1,1)</f>
        <v>42258.044664351852</v>
      </c>
      <c r="Q3034" s="10">
        <f>J3034/60/60/24+DATE(1970,1,1)</f>
        <v>42228.044664351852</v>
      </c>
      <c r="R3034">
        <f>YEAR(Q3034)</f>
        <v>2015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8291</v>
      </c>
      <c r="O3035" t="s">
        <v>8331</v>
      </c>
      <c r="P3035" s="10">
        <f>I3035/60/60/24+DATE(1970,1,1)</f>
        <v>42600.110243055555</v>
      </c>
      <c r="Q3035" s="10">
        <f>J3035/60/60/24+DATE(1970,1,1)</f>
        <v>42570.110243055555</v>
      </c>
      <c r="R3035">
        <f>YEAR(Q3035)</f>
        <v>2016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8291</v>
      </c>
      <c r="O3036" t="s">
        <v>8331</v>
      </c>
      <c r="P3036" s="10">
        <f>I3036/60/60/24+DATE(1970,1,1)</f>
        <v>42675.165972222225</v>
      </c>
      <c r="Q3036" s="10">
        <f>J3036/60/60/24+DATE(1970,1,1)</f>
        <v>42644.535358796296</v>
      </c>
      <c r="R3036">
        <f>YEAR(Q3036)</f>
        <v>2016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8291</v>
      </c>
      <c r="O3037" t="s">
        <v>8331</v>
      </c>
      <c r="P3037" s="10">
        <f>I3037/60/60/24+DATE(1970,1,1)</f>
        <v>41398.560289351852</v>
      </c>
      <c r="Q3037" s="10">
        <f>J3037/60/60/24+DATE(1970,1,1)</f>
        <v>41368.560289351852</v>
      </c>
      <c r="R3037">
        <f>YEAR(Q3037)</f>
        <v>2013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8291</v>
      </c>
      <c r="O3038" t="s">
        <v>8331</v>
      </c>
      <c r="P3038" s="10">
        <f>I3038/60/60/24+DATE(1970,1,1)</f>
        <v>41502.499305555553</v>
      </c>
      <c r="Q3038" s="10">
        <f>J3038/60/60/24+DATE(1970,1,1)</f>
        <v>41466.785231481481</v>
      </c>
      <c r="R3038">
        <f>YEAR(Q3038)</f>
        <v>2013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8291</v>
      </c>
      <c r="O3039" t="s">
        <v>8331</v>
      </c>
      <c r="P3039" s="10">
        <f>I3039/60/60/24+DATE(1970,1,1)</f>
        <v>40453.207638888889</v>
      </c>
      <c r="Q3039" s="10">
        <f>J3039/60/60/24+DATE(1970,1,1)</f>
        <v>40378.893206018518</v>
      </c>
      <c r="R3039">
        <f>YEAR(Q3039)</f>
        <v>2010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8291</v>
      </c>
      <c r="O3040" t="s">
        <v>8331</v>
      </c>
      <c r="P3040" s="10">
        <f>I3040/60/60/24+DATE(1970,1,1)</f>
        <v>42433.252280092594</v>
      </c>
      <c r="Q3040" s="10">
        <f>J3040/60/60/24+DATE(1970,1,1)</f>
        <v>42373.252280092594</v>
      </c>
      <c r="R3040">
        <f>YEAR(Q3040)</f>
        <v>2016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8291</v>
      </c>
      <c r="O3041" t="s">
        <v>8331</v>
      </c>
      <c r="P3041" s="10">
        <f>I3041/60/60/24+DATE(1970,1,1)</f>
        <v>41637.332638888889</v>
      </c>
      <c r="Q3041" s="10">
        <f>J3041/60/60/24+DATE(1970,1,1)</f>
        <v>41610.794421296298</v>
      </c>
      <c r="R3041">
        <f>YEAR(Q3041)</f>
        <v>2013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8291</v>
      </c>
      <c r="O3042" t="s">
        <v>8331</v>
      </c>
      <c r="P3042" s="10">
        <f>I3042/60/60/24+DATE(1970,1,1)</f>
        <v>42181.958333333328</v>
      </c>
      <c r="Q3042" s="10">
        <f>J3042/60/60/24+DATE(1970,1,1)</f>
        <v>42177.791909722218</v>
      </c>
      <c r="R3042">
        <f>YEAR(Q3042)</f>
        <v>2015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8291</v>
      </c>
      <c r="O3043" t="s">
        <v>8331</v>
      </c>
      <c r="P3043" s="10">
        <f>I3043/60/60/24+DATE(1970,1,1)</f>
        <v>42389.868611111116</v>
      </c>
      <c r="Q3043" s="10">
        <f>J3043/60/60/24+DATE(1970,1,1)</f>
        <v>42359.868611111116</v>
      </c>
      <c r="R3043">
        <f>YEAR(Q3043)</f>
        <v>2015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8291</v>
      </c>
      <c r="O3044" t="s">
        <v>8331</v>
      </c>
      <c r="P3044" s="10">
        <f>I3044/60/60/24+DATE(1970,1,1)</f>
        <v>42283.688043981485</v>
      </c>
      <c r="Q3044" s="10">
        <f>J3044/60/60/24+DATE(1970,1,1)</f>
        <v>42253.688043981485</v>
      </c>
      <c r="R3044">
        <f>YEAR(Q3044)</f>
        <v>2015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8291</v>
      </c>
      <c r="O3045" t="s">
        <v>8331</v>
      </c>
      <c r="P3045" s="10">
        <f>I3045/60/60/24+DATE(1970,1,1)</f>
        <v>42110.118055555555</v>
      </c>
      <c r="Q3045" s="10">
        <f>J3045/60/60/24+DATE(1970,1,1)</f>
        <v>42083.070590277777</v>
      </c>
      <c r="R3045">
        <f>YEAR(Q3045)</f>
        <v>2015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8291</v>
      </c>
      <c r="O3046" t="s">
        <v>8331</v>
      </c>
      <c r="P3046" s="10">
        <f>I3046/60/60/24+DATE(1970,1,1)</f>
        <v>42402.7268287037</v>
      </c>
      <c r="Q3046" s="10">
        <f>J3046/60/60/24+DATE(1970,1,1)</f>
        <v>42387.7268287037</v>
      </c>
      <c r="R3046">
        <f>YEAR(Q3046)</f>
        <v>2016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8291</v>
      </c>
      <c r="O3047" t="s">
        <v>8331</v>
      </c>
      <c r="P3047" s="10">
        <f>I3047/60/60/24+DATE(1970,1,1)</f>
        <v>41873.155729166669</v>
      </c>
      <c r="Q3047" s="10">
        <f>J3047/60/60/24+DATE(1970,1,1)</f>
        <v>41843.155729166669</v>
      </c>
      <c r="R3047">
        <f>YEAR(Q3047)</f>
        <v>2014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8291</v>
      </c>
      <c r="O3048" t="s">
        <v>8331</v>
      </c>
      <c r="P3048" s="10">
        <f>I3048/60/60/24+DATE(1970,1,1)</f>
        <v>41892.202777777777</v>
      </c>
      <c r="Q3048" s="10">
        <f>J3048/60/60/24+DATE(1970,1,1)</f>
        <v>41862.803078703706</v>
      </c>
      <c r="R3048">
        <f>YEAR(Q3048)</f>
        <v>2014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8291</v>
      </c>
      <c r="O3049" t="s">
        <v>8331</v>
      </c>
      <c r="P3049" s="10">
        <f>I3049/60/60/24+DATE(1970,1,1)</f>
        <v>42487.552777777775</v>
      </c>
      <c r="Q3049" s="10">
        <f>J3049/60/60/24+DATE(1970,1,1)</f>
        <v>42443.989050925928</v>
      </c>
      <c r="R3049">
        <f>YEAR(Q3049)</f>
        <v>2016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8291</v>
      </c>
      <c r="O3050" t="s">
        <v>8331</v>
      </c>
      <c r="P3050" s="10">
        <f>I3050/60/60/24+DATE(1970,1,1)</f>
        <v>42004.890277777777</v>
      </c>
      <c r="Q3050" s="10">
        <f>J3050/60/60/24+DATE(1970,1,1)</f>
        <v>41975.901180555549</v>
      </c>
      <c r="R3050">
        <f>YEAR(Q3050)</f>
        <v>2014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8291</v>
      </c>
      <c r="O3051" t="s">
        <v>8331</v>
      </c>
      <c r="P3051" s="10">
        <f>I3051/60/60/24+DATE(1970,1,1)</f>
        <v>42169.014525462961</v>
      </c>
      <c r="Q3051" s="10">
        <f>J3051/60/60/24+DATE(1970,1,1)</f>
        <v>42139.014525462961</v>
      </c>
      <c r="R3051">
        <f>YEAR(Q3051)</f>
        <v>2015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8291</v>
      </c>
      <c r="O3052" t="s">
        <v>8331</v>
      </c>
      <c r="P3052" s="10">
        <f>I3052/60/60/24+DATE(1970,1,1)</f>
        <v>42495.16851851852</v>
      </c>
      <c r="Q3052" s="10">
        <f>J3052/60/60/24+DATE(1970,1,1)</f>
        <v>42465.16851851852</v>
      </c>
      <c r="R3052">
        <f>YEAR(Q3052)</f>
        <v>2016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8291</v>
      </c>
      <c r="O3053" t="s">
        <v>8331</v>
      </c>
      <c r="P3053" s="10">
        <f>I3053/60/60/24+DATE(1970,1,1)</f>
        <v>42774.416030092587</v>
      </c>
      <c r="Q3053" s="10">
        <f>J3053/60/60/24+DATE(1970,1,1)</f>
        <v>42744.416030092587</v>
      </c>
      <c r="R3053">
        <f>YEAR(Q3053)</f>
        <v>2017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8291</v>
      </c>
      <c r="O3054" t="s">
        <v>8331</v>
      </c>
      <c r="P3054" s="10">
        <f>I3054/60/60/24+DATE(1970,1,1)</f>
        <v>42152.665972222225</v>
      </c>
      <c r="Q3054" s="10">
        <f>J3054/60/60/24+DATE(1970,1,1)</f>
        <v>42122.670069444444</v>
      </c>
      <c r="R3054">
        <f>YEAR(Q3054)</f>
        <v>2015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8291</v>
      </c>
      <c r="O3055" t="s">
        <v>8331</v>
      </c>
      <c r="P3055" s="10">
        <f>I3055/60/60/24+DATE(1970,1,1)</f>
        <v>41914.165972222225</v>
      </c>
      <c r="Q3055" s="10">
        <f>J3055/60/60/24+DATE(1970,1,1)</f>
        <v>41862.761724537035</v>
      </c>
      <c r="R3055">
        <f>YEAR(Q3055)</f>
        <v>2014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8291</v>
      </c>
      <c r="O3056" t="s">
        <v>8331</v>
      </c>
      <c r="P3056" s="10">
        <f>I3056/60/60/24+DATE(1970,1,1)</f>
        <v>42065.044444444444</v>
      </c>
      <c r="Q3056" s="10">
        <f>J3056/60/60/24+DATE(1970,1,1)</f>
        <v>42027.832800925928</v>
      </c>
      <c r="R3056">
        <f>YEAR(Q3056)</f>
        <v>2015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8291</v>
      </c>
      <c r="O3057" t="s">
        <v>8331</v>
      </c>
      <c r="P3057" s="10">
        <f>I3057/60/60/24+DATE(1970,1,1)</f>
        <v>42013.95821759259</v>
      </c>
      <c r="Q3057" s="10">
        <f>J3057/60/60/24+DATE(1970,1,1)</f>
        <v>41953.95821759259</v>
      </c>
      <c r="R3057">
        <f>YEAR(Q3057)</f>
        <v>2014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8291</v>
      </c>
      <c r="O3058" t="s">
        <v>8331</v>
      </c>
      <c r="P3058" s="10">
        <f>I3058/60/60/24+DATE(1970,1,1)</f>
        <v>41911.636388888888</v>
      </c>
      <c r="Q3058" s="10">
        <f>J3058/60/60/24+DATE(1970,1,1)</f>
        <v>41851.636388888888</v>
      </c>
      <c r="R3058">
        <f>YEAR(Q3058)</f>
        <v>2014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8291</v>
      </c>
      <c r="O3059" t="s">
        <v>8331</v>
      </c>
      <c r="P3059" s="10">
        <f>I3059/60/60/24+DATE(1970,1,1)</f>
        <v>42463.608923611115</v>
      </c>
      <c r="Q3059" s="10">
        <f>J3059/60/60/24+DATE(1970,1,1)</f>
        <v>42433.650590277779</v>
      </c>
      <c r="R3059">
        <f>YEAR(Q3059)</f>
        <v>2016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8291</v>
      </c>
      <c r="O3060" t="s">
        <v>8331</v>
      </c>
      <c r="P3060" s="10">
        <f>I3060/60/60/24+DATE(1970,1,1)</f>
        <v>42510.374305555553</v>
      </c>
      <c r="Q3060" s="10">
        <f>J3060/60/60/24+DATE(1970,1,1)</f>
        <v>42460.374305555553</v>
      </c>
      <c r="R3060">
        <f>YEAR(Q3060)</f>
        <v>2016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8291</v>
      </c>
      <c r="O3061" t="s">
        <v>8331</v>
      </c>
      <c r="P3061" s="10">
        <f>I3061/60/60/24+DATE(1970,1,1)</f>
        <v>41859.935717592591</v>
      </c>
      <c r="Q3061" s="10">
        <f>J3061/60/60/24+DATE(1970,1,1)</f>
        <v>41829.935717592591</v>
      </c>
      <c r="R3061">
        <f>YEAR(Q3061)</f>
        <v>2014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8291</v>
      </c>
      <c r="O3062" t="s">
        <v>8331</v>
      </c>
      <c r="P3062" s="10">
        <f>I3062/60/60/24+DATE(1970,1,1)</f>
        <v>42275.274699074071</v>
      </c>
      <c r="Q3062" s="10">
        <f>J3062/60/60/24+DATE(1970,1,1)</f>
        <v>42245.274699074071</v>
      </c>
      <c r="R3062">
        <f>YEAR(Q3062)</f>
        <v>2015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8291</v>
      </c>
      <c r="O3063" t="s">
        <v>8331</v>
      </c>
      <c r="P3063" s="10">
        <f>I3063/60/60/24+DATE(1970,1,1)</f>
        <v>41864.784120370372</v>
      </c>
      <c r="Q3063" s="10">
        <f>J3063/60/60/24+DATE(1970,1,1)</f>
        <v>41834.784120370372</v>
      </c>
      <c r="R3063">
        <f>YEAR(Q3063)</f>
        <v>2014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8291</v>
      </c>
      <c r="O3064" t="s">
        <v>8331</v>
      </c>
      <c r="P3064" s="10">
        <f>I3064/60/60/24+DATE(1970,1,1)</f>
        <v>42277.75</v>
      </c>
      <c r="Q3064" s="10">
        <f>J3064/60/60/24+DATE(1970,1,1)</f>
        <v>42248.535787037035</v>
      </c>
      <c r="R3064">
        <f>YEAR(Q3064)</f>
        <v>2015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8291</v>
      </c>
      <c r="O3065" t="s">
        <v>8331</v>
      </c>
      <c r="P3065" s="10">
        <f>I3065/60/60/24+DATE(1970,1,1)</f>
        <v>42665.922893518517</v>
      </c>
      <c r="Q3065" s="10">
        <f>J3065/60/60/24+DATE(1970,1,1)</f>
        <v>42630.922893518517</v>
      </c>
      <c r="R3065">
        <f>YEAR(Q3065)</f>
        <v>2016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8291</v>
      </c>
      <c r="O3066" t="s">
        <v>8331</v>
      </c>
      <c r="P3066" s="10">
        <f>I3066/60/60/24+DATE(1970,1,1)</f>
        <v>42330.290972222225</v>
      </c>
      <c r="Q3066" s="10">
        <f>J3066/60/60/24+DATE(1970,1,1)</f>
        <v>42299.130162037036</v>
      </c>
      <c r="R3066">
        <f>YEAR(Q3066)</f>
        <v>2015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8291</v>
      </c>
      <c r="O3067" t="s">
        <v>8331</v>
      </c>
      <c r="P3067" s="10">
        <f>I3067/60/60/24+DATE(1970,1,1)</f>
        <v>41850.055231481485</v>
      </c>
      <c r="Q3067" s="10">
        <f>J3067/60/60/24+DATE(1970,1,1)</f>
        <v>41825.055231481485</v>
      </c>
      <c r="R3067">
        <f>YEAR(Q3067)</f>
        <v>2014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8291</v>
      </c>
      <c r="O3068" t="s">
        <v>8331</v>
      </c>
      <c r="P3068" s="10">
        <f>I3068/60/60/24+DATE(1970,1,1)</f>
        <v>42561.228437500002</v>
      </c>
      <c r="Q3068" s="10">
        <f>J3068/60/60/24+DATE(1970,1,1)</f>
        <v>42531.228437500002</v>
      </c>
      <c r="R3068">
        <f>YEAR(Q3068)</f>
        <v>2016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8291</v>
      </c>
      <c r="O3069" t="s">
        <v>8331</v>
      </c>
      <c r="P3069" s="10">
        <f>I3069/60/60/24+DATE(1970,1,1)</f>
        <v>42256.938414351855</v>
      </c>
      <c r="Q3069" s="10">
        <f>J3069/60/60/24+DATE(1970,1,1)</f>
        <v>42226.938414351855</v>
      </c>
      <c r="R3069">
        <f>YEAR(Q3069)</f>
        <v>2015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8291</v>
      </c>
      <c r="O3070" t="s">
        <v>8331</v>
      </c>
      <c r="P3070" s="10">
        <f>I3070/60/60/24+DATE(1970,1,1)</f>
        <v>42293.691574074073</v>
      </c>
      <c r="Q3070" s="10">
        <f>J3070/60/60/24+DATE(1970,1,1)</f>
        <v>42263.691574074073</v>
      </c>
      <c r="R3070">
        <f>YEAR(Q3070)</f>
        <v>2015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8291</v>
      </c>
      <c r="O3071" t="s">
        <v>8331</v>
      </c>
      <c r="P3071" s="10">
        <f>I3071/60/60/24+DATE(1970,1,1)</f>
        <v>41987.833726851852</v>
      </c>
      <c r="Q3071" s="10">
        <f>J3071/60/60/24+DATE(1970,1,1)</f>
        <v>41957.833726851852</v>
      </c>
      <c r="R3071">
        <f>YEAR(Q3071)</f>
        <v>2014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8291</v>
      </c>
      <c r="O3072" t="s">
        <v>8331</v>
      </c>
      <c r="P3072" s="10">
        <f>I3072/60/60/24+DATE(1970,1,1)</f>
        <v>42711.733437499999</v>
      </c>
      <c r="Q3072" s="10">
        <f>J3072/60/60/24+DATE(1970,1,1)</f>
        <v>42690.733437499999</v>
      </c>
      <c r="R3072">
        <f>YEAR(Q3072)</f>
        <v>2016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8291</v>
      </c>
      <c r="O3073" t="s">
        <v>8331</v>
      </c>
      <c r="P3073" s="10">
        <f>I3073/60/60/24+DATE(1970,1,1)</f>
        <v>42115.249305555553</v>
      </c>
      <c r="Q3073" s="10">
        <f>J3073/60/60/24+DATE(1970,1,1)</f>
        <v>42097.732418981483</v>
      </c>
      <c r="R3073">
        <f>YEAR(Q3073)</f>
        <v>2015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8291</v>
      </c>
      <c r="O3074" t="s">
        <v>8331</v>
      </c>
      <c r="P3074" s="10">
        <f>I3074/60/60/24+DATE(1970,1,1)</f>
        <v>42673.073611111111</v>
      </c>
      <c r="Q3074" s="10">
        <f>J3074/60/60/24+DATE(1970,1,1)</f>
        <v>42658.690532407403</v>
      </c>
      <c r="R3074">
        <f>YEAR(Q3074)</f>
        <v>2016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8291</v>
      </c>
      <c r="O3075" t="s">
        <v>8331</v>
      </c>
      <c r="P3075" s="10">
        <f>I3075/60/60/24+DATE(1970,1,1)</f>
        <v>42169.804861111115</v>
      </c>
      <c r="Q3075" s="10">
        <f>J3075/60/60/24+DATE(1970,1,1)</f>
        <v>42111.684027777781</v>
      </c>
      <c r="R3075">
        <f>YEAR(Q3075)</f>
        <v>2015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8291</v>
      </c>
      <c r="O3076" t="s">
        <v>8331</v>
      </c>
      <c r="P3076" s="10">
        <f>I3076/60/60/24+DATE(1970,1,1)</f>
        <v>42439.571284722217</v>
      </c>
      <c r="Q3076" s="10">
        <f>J3076/60/60/24+DATE(1970,1,1)</f>
        <v>42409.571284722217</v>
      </c>
      <c r="R3076">
        <f>YEAR(Q3076)</f>
        <v>2016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8291</v>
      </c>
      <c r="O3077" t="s">
        <v>8331</v>
      </c>
      <c r="P3077" s="10">
        <f>I3077/60/60/24+DATE(1970,1,1)</f>
        <v>42601.102314814809</v>
      </c>
      <c r="Q3077" s="10">
        <f>J3077/60/60/24+DATE(1970,1,1)</f>
        <v>42551.102314814809</v>
      </c>
      <c r="R3077">
        <f>YEAR(Q3077)</f>
        <v>2016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8291</v>
      </c>
      <c r="O3078" t="s">
        <v>8331</v>
      </c>
      <c r="P3078" s="10">
        <f>I3078/60/60/24+DATE(1970,1,1)</f>
        <v>42286.651886574073</v>
      </c>
      <c r="Q3078" s="10">
        <f>J3078/60/60/24+DATE(1970,1,1)</f>
        <v>42226.651886574073</v>
      </c>
      <c r="R3078">
        <f>YEAR(Q3078)</f>
        <v>2015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8291</v>
      </c>
      <c r="O3079" t="s">
        <v>8331</v>
      </c>
      <c r="P3079" s="10">
        <f>I3079/60/60/24+DATE(1970,1,1)</f>
        <v>42796.956921296296</v>
      </c>
      <c r="Q3079" s="10">
        <f>J3079/60/60/24+DATE(1970,1,1)</f>
        <v>42766.956921296296</v>
      </c>
      <c r="R3079">
        <f>YEAR(Q3079)</f>
        <v>2017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8291</v>
      </c>
      <c r="O3080" t="s">
        <v>8331</v>
      </c>
      <c r="P3080" s="10">
        <f>I3080/60/60/24+DATE(1970,1,1)</f>
        <v>42061.138831018514</v>
      </c>
      <c r="Q3080" s="10">
        <f>J3080/60/60/24+DATE(1970,1,1)</f>
        <v>42031.138831018514</v>
      </c>
      <c r="R3080">
        <f>YEAR(Q3080)</f>
        <v>2015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8291</v>
      </c>
      <c r="O3081" t="s">
        <v>8331</v>
      </c>
      <c r="P3081" s="10">
        <f>I3081/60/60/24+DATE(1970,1,1)</f>
        <v>42085.671701388885</v>
      </c>
      <c r="Q3081" s="10">
        <f>J3081/60/60/24+DATE(1970,1,1)</f>
        <v>42055.713368055556</v>
      </c>
      <c r="R3081">
        <f>YEAR(Q3081)</f>
        <v>2015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8291</v>
      </c>
      <c r="O3082" t="s">
        <v>8331</v>
      </c>
      <c r="P3082" s="10">
        <f>I3082/60/60/24+DATE(1970,1,1)</f>
        <v>42000.0699537037</v>
      </c>
      <c r="Q3082" s="10">
        <f>J3082/60/60/24+DATE(1970,1,1)</f>
        <v>41940.028287037036</v>
      </c>
      <c r="R3082">
        <f>YEAR(Q3082)</f>
        <v>2014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8291</v>
      </c>
      <c r="O3083" t="s">
        <v>8331</v>
      </c>
      <c r="P3083" s="10">
        <f>I3083/60/60/24+DATE(1970,1,1)</f>
        <v>42267.181608796294</v>
      </c>
      <c r="Q3083" s="10">
        <f>J3083/60/60/24+DATE(1970,1,1)</f>
        <v>42237.181608796294</v>
      </c>
      <c r="R3083">
        <f>YEAR(Q3083)</f>
        <v>2015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8291</v>
      </c>
      <c r="O3084" t="s">
        <v>8331</v>
      </c>
      <c r="P3084" s="10">
        <f>I3084/60/60/24+DATE(1970,1,1)</f>
        <v>42323.96465277778</v>
      </c>
      <c r="Q3084" s="10">
        <f>J3084/60/60/24+DATE(1970,1,1)</f>
        <v>42293.922986111109</v>
      </c>
      <c r="R3084">
        <f>YEAR(Q3084)</f>
        <v>2015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8291</v>
      </c>
      <c r="O3085" t="s">
        <v>8331</v>
      </c>
      <c r="P3085" s="10">
        <f>I3085/60/60/24+DATE(1970,1,1)</f>
        <v>41883.208333333336</v>
      </c>
      <c r="Q3085" s="10">
        <f>J3085/60/60/24+DATE(1970,1,1)</f>
        <v>41853.563402777778</v>
      </c>
      <c r="R3085">
        <f>YEAR(Q3085)</f>
        <v>2014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8291</v>
      </c>
      <c r="O3086" t="s">
        <v>8331</v>
      </c>
      <c r="P3086" s="10">
        <f>I3086/60/60/24+DATE(1970,1,1)</f>
        <v>42129.783333333333</v>
      </c>
      <c r="Q3086" s="10">
        <f>J3086/60/60/24+DATE(1970,1,1)</f>
        <v>42100.723738425921</v>
      </c>
      <c r="R3086">
        <f>YEAR(Q3086)</f>
        <v>2015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8291</v>
      </c>
      <c r="O3087" t="s">
        <v>8331</v>
      </c>
      <c r="P3087" s="10">
        <f>I3087/60/60/24+DATE(1970,1,1)</f>
        <v>42276.883784722217</v>
      </c>
      <c r="Q3087" s="10">
        <f>J3087/60/60/24+DATE(1970,1,1)</f>
        <v>42246.883784722217</v>
      </c>
      <c r="R3087">
        <f>YEAR(Q3087)</f>
        <v>2015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8291</v>
      </c>
      <c r="O3088" t="s">
        <v>8331</v>
      </c>
      <c r="P3088" s="10">
        <f>I3088/60/60/24+DATE(1970,1,1)</f>
        <v>42233.67082175926</v>
      </c>
      <c r="Q3088" s="10">
        <f>J3088/60/60/24+DATE(1970,1,1)</f>
        <v>42173.67082175926</v>
      </c>
      <c r="R3088">
        <f>YEAR(Q3088)</f>
        <v>2015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8291</v>
      </c>
      <c r="O3089" t="s">
        <v>8331</v>
      </c>
      <c r="P3089" s="10">
        <f>I3089/60/60/24+DATE(1970,1,1)</f>
        <v>42725.192013888889</v>
      </c>
      <c r="Q3089" s="10">
        <f>J3089/60/60/24+DATE(1970,1,1)</f>
        <v>42665.150347222225</v>
      </c>
      <c r="R3089">
        <f>YEAR(Q3089)</f>
        <v>2016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8291</v>
      </c>
      <c r="O3090" t="s">
        <v>8331</v>
      </c>
      <c r="P3090" s="10">
        <f>I3090/60/60/24+DATE(1970,1,1)</f>
        <v>42012.570138888885</v>
      </c>
      <c r="Q3090" s="10">
        <f>J3090/60/60/24+DATE(1970,1,1)</f>
        <v>41981.57230324074</v>
      </c>
      <c r="R3090">
        <f>YEAR(Q3090)</f>
        <v>2014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8291</v>
      </c>
      <c r="O3091" t="s">
        <v>8331</v>
      </c>
      <c r="P3091" s="10">
        <f>I3091/60/60/24+DATE(1970,1,1)</f>
        <v>42560.082638888889</v>
      </c>
      <c r="Q3091" s="10">
        <f>J3091/60/60/24+DATE(1970,1,1)</f>
        <v>42528.542627314819</v>
      </c>
      <c r="R3091">
        <f>YEAR(Q3091)</f>
        <v>2016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8291</v>
      </c>
      <c r="O3092" t="s">
        <v>8331</v>
      </c>
      <c r="P3092" s="10">
        <f>I3092/60/60/24+DATE(1970,1,1)</f>
        <v>42125.777141203704</v>
      </c>
      <c r="Q3092" s="10">
        <f>J3092/60/60/24+DATE(1970,1,1)</f>
        <v>42065.818807870368</v>
      </c>
      <c r="R3092">
        <f>YEAR(Q3092)</f>
        <v>2015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8291</v>
      </c>
      <c r="O3093" t="s">
        <v>8331</v>
      </c>
      <c r="P3093" s="10">
        <f>I3093/60/60/24+DATE(1970,1,1)</f>
        <v>42596.948414351849</v>
      </c>
      <c r="Q3093" s="10">
        <f>J3093/60/60/24+DATE(1970,1,1)</f>
        <v>42566.948414351849</v>
      </c>
      <c r="R3093">
        <f>YEAR(Q3093)</f>
        <v>2016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8291</v>
      </c>
      <c r="O3094" t="s">
        <v>8331</v>
      </c>
      <c r="P3094" s="10">
        <f>I3094/60/60/24+DATE(1970,1,1)</f>
        <v>42292.916666666672</v>
      </c>
      <c r="Q3094" s="10">
        <f>J3094/60/60/24+DATE(1970,1,1)</f>
        <v>42255.619351851856</v>
      </c>
      <c r="R3094">
        <f>YEAR(Q3094)</f>
        <v>2015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8291</v>
      </c>
      <c r="O3095" t="s">
        <v>8331</v>
      </c>
      <c r="P3095" s="10">
        <f>I3095/60/60/24+DATE(1970,1,1)</f>
        <v>41791.165972222225</v>
      </c>
      <c r="Q3095" s="10">
        <f>J3095/60/60/24+DATE(1970,1,1)</f>
        <v>41760.909039351849</v>
      </c>
      <c r="R3095">
        <f>YEAR(Q3095)</f>
        <v>2014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8291</v>
      </c>
      <c r="O3096" t="s">
        <v>8331</v>
      </c>
      <c r="P3096" s="10">
        <f>I3096/60/60/24+DATE(1970,1,1)</f>
        <v>42267.795787037037</v>
      </c>
      <c r="Q3096" s="10">
        <f>J3096/60/60/24+DATE(1970,1,1)</f>
        <v>42207.795787037037</v>
      </c>
      <c r="R3096">
        <f>YEAR(Q3096)</f>
        <v>2015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8291</v>
      </c>
      <c r="O3097" t="s">
        <v>8331</v>
      </c>
      <c r="P3097" s="10">
        <f>I3097/60/60/24+DATE(1970,1,1)</f>
        <v>42583.025231481486</v>
      </c>
      <c r="Q3097" s="10">
        <f>J3097/60/60/24+DATE(1970,1,1)</f>
        <v>42523.025231481486</v>
      </c>
      <c r="R3097">
        <f>YEAR(Q3097)</f>
        <v>2016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8291</v>
      </c>
      <c r="O3098" t="s">
        <v>8331</v>
      </c>
      <c r="P3098" s="10">
        <f>I3098/60/60/24+DATE(1970,1,1)</f>
        <v>42144.825532407413</v>
      </c>
      <c r="Q3098" s="10">
        <f>J3098/60/60/24+DATE(1970,1,1)</f>
        <v>42114.825532407413</v>
      </c>
      <c r="R3098">
        <f>YEAR(Q3098)</f>
        <v>2015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8291</v>
      </c>
      <c r="O3099" t="s">
        <v>8331</v>
      </c>
      <c r="P3099" s="10">
        <f>I3099/60/60/24+DATE(1970,1,1)</f>
        <v>42650.583333333328</v>
      </c>
      <c r="Q3099" s="10">
        <f>J3099/60/60/24+DATE(1970,1,1)</f>
        <v>42629.503483796296</v>
      </c>
      <c r="R3099">
        <f>YEAR(Q3099)</f>
        <v>2016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8291</v>
      </c>
      <c r="O3100" t="s">
        <v>8331</v>
      </c>
      <c r="P3100" s="10">
        <f>I3100/60/60/24+DATE(1970,1,1)</f>
        <v>42408.01180555555</v>
      </c>
      <c r="Q3100" s="10">
        <f>J3100/60/60/24+DATE(1970,1,1)</f>
        <v>42359.792233796295</v>
      </c>
      <c r="R3100">
        <f>YEAR(Q3100)</f>
        <v>2015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8291</v>
      </c>
      <c r="O3101" t="s">
        <v>8331</v>
      </c>
      <c r="P3101" s="10">
        <f>I3101/60/60/24+DATE(1970,1,1)</f>
        <v>42412.189710648148</v>
      </c>
      <c r="Q3101" s="10">
        <f>J3101/60/60/24+DATE(1970,1,1)</f>
        <v>42382.189710648148</v>
      </c>
      <c r="R3101">
        <f>YEAR(Q3101)</f>
        <v>2016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8291</v>
      </c>
      <c r="O3102" t="s">
        <v>8331</v>
      </c>
      <c r="P3102" s="10">
        <f>I3102/60/60/24+DATE(1970,1,1)</f>
        <v>41932.622395833336</v>
      </c>
      <c r="Q3102" s="10">
        <f>J3102/60/60/24+DATE(1970,1,1)</f>
        <v>41902.622395833336</v>
      </c>
      <c r="R3102">
        <f>YEAR(Q3102)</f>
        <v>2014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8291</v>
      </c>
      <c r="O3103" t="s">
        <v>8331</v>
      </c>
      <c r="P3103" s="10">
        <f>I3103/60/60/24+DATE(1970,1,1)</f>
        <v>42201.330555555556</v>
      </c>
      <c r="Q3103" s="10">
        <f>J3103/60/60/24+DATE(1970,1,1)</f>
        <v>42171.383530092593</v>
      </c>
      <c r="R3103">
        <f>YEAR(Q3103)</f>
        <v>2015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8291</v>
      </c>
      <c r="O3104" t="s">
        <v>8331</v>
      </c>
      <c r="P3104" s="10">
        <f>I3104/60/60/24+DATE(1970,1,1)</f>
        <v>42605.340486111112</v>
      </c>
      <c r="Q3104" s="10">
        <f>J3104/60/60/24+DATE(1970,1,1)</f>
        <v>42555.340486111112</v>
      </c>
      <c r="R3104">
        <f>YEAR(Q3104)</f>
        <v>2016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8291</v>
      </c>
      <c r="O3105" t="s">
        <v>8331</v>
      </c>
      <c r="P3105" s="10">
        <f>I3105/60/60/24+DATE(1970,1,1)</f>
        <v>42167.156319444446</v>
      </c>
      <c r="Q3105" s="10">
        <f>J3105/60/60/24+DATE(1970,1,1)</f>
        <v>42107.156319444446</v>
      </c>
      <c r="R3105">
        <f>YEAR(Q3105)</f>
        <v>2015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8291</v>
      </c>
      <c r="O3106" t="s">
        <v>8331</v>
      </c>
      <c r="P3106" s="10">
        <f>I3106/60/60/24+DATE(1970,1,1)</f>
        <v>42038.083333333328</v>
      </c>
      <c r="Q3106" s="10">
        <f>J3106/60/60/24+DATE(1970,1,1)</f>
        <v>42006.908692129626</v>
      </c>
      <c r="R3106">
        <f>YEAR(Q3106)</f>
        <v>2015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8291</v>
      </c>
      <c r="O3107" t="s">
        <v>8331</v>
      </c>
      <c r="P3107" s="10">
        <f>I3107/60/60/24+DATE(1970,1,1)</f>
        <v>41931.208333333336</v>
      </c>
      <c r="Q3107" s="10">
        <f>J3107/60/60/24+DATE(1970,1,1)</f>
        <v>41876.718935185185</v>
      </c>
      <c r="R3107">
        <f>YEAR(Q3107)</f>
        <v>2014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8291</v>
      </c>
      <c r="O3108" t="s">
        <v>8331</v>
      </c>
      <c r="P3108" s="10">
        <f>I3108/60/60/24+DATE(1970,1,1)</f>
        <v>42263.916666666672</v>
      </c>
      <c r="Q3108" s="10">
        <f>J3108/60/60/24+DATE(1970,1,1)</f>
        <v>42241.429120370376</v>
      </c>
      <c r="R3108">
        <f>YEAR(Q3108)</f>
        <v>2015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8291</v>
      </c>
      <c r="O3109" t="s">
        <v>8331</v>
      </c>
      <c r="P3109" s="10">
        <f>I3109/60/60/24+DATE(1970,1,1)</f>
        <v>42135.814247685179</v>
      </c>
      <c r="Q3109" s="10">
        <f>J3109/60/60/24+DATE(1970,1,1)</f>
        <v>42128.814247685179</v>
      </c>
      <c r="R3109">
        <f>YEAR(Q3109)</f>
        <v>2015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8291</v>
      </c>
      <c r="O3110" t="s">
        <v>8331</v>
      </c>
      <c r="P3110" s="10">
        <f>I3110/60/60/24+DATE(1970,1,1)</f>
        <v>42122.638819444444</v>
      </c>
      <c r="Q3110" s="10">
        <f>J3110/60/60/24+DATE(1970,1,1)</f>
        <v>42062.680486111116</v>
      </c>
      <c r="R3110">
        <f>YEAR(Q3110)</f>
        <v>2015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8291</v>
      </c>
      <c r="O3111" t="s">
        <v>8331</v>
      </c>
      <c r="P3111" s="10">
        <f>I3111/60/60/24+DATE(1970,1,1)</f>
        <v>41879.125115740739</v>
      </c>
      <c r="Q3111" s="10">
        <f>J3111/60/60/24+DATE(1970,1,1)</f>
        <v>41844.125115740739</v>
      </c>
      <c r="R3111">
        <f>YEAR(Q3111)</f>
        <v>2014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8291</v>
      </c>
      <c r="O3112" t="s">
        <v>8331</v>
      </c>
      <c r="P3112" s="10">
        <f>I3112/60/60/24+DATE(1970,1,1)</f>
        <v>42785.031469907408</v>
      </c>
      <c r="Q3112" s="10">
        <f>J3112/60/60/24+DATE(1970,1,1)</f>
        <v>42745.031469907408</v>
      </c>
      <c r="R3112">
        <f>YEAR(Q3112)</f>
        <v>2017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8291</v>
      </c>
      <c r="O3113" t="s">
        <v>8331</v>
      </c>
      <c r="P3113" s="10">
        <f>I3113/60/60/24+DATE(1970,1,1)</f>
        <v>41916.595138888886</v>
      </c>
      <c r="Q3113" s="10">
        <f>J3113/60/60/24+DATE(1970,1,1)</f>
        <v>41885.595138888886</v>
      </c>
      <c r="R3113">
        <f>YEAR(Q3113)</f>
        <v>2014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8291</v>
      </c>
      <c r="O3114" t="s">
        <v>8331</v>
      </c>
      <c r="P3114" s="10">
        <f>I3114/60/60/24+DATE(1970,1,1)</f>
        <v>42675.121921296297</v>
      </c>
      <c r="Q3114" s="10">
        <f>J3114/60/60/24+DATE(1970,1,1)</f>
        <v>42615.121921296297</v>
      </c>
      <c r="R3114">
        <f>YEAR(Q3114)</f>
        <v>2016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8291</v>
      </c>
      <c r="O3115" t="s">
        <v>8331</v>
      </c>
      <c r="P3115" s="10">
        <f>I3115/60/60/24+DATE(1970,1,1)</f>
        <v>42111.731273148151</v>
      </c>
      <c r="Q3115" s="10">
        <f>J3115/60/60/24+DATE(1970,1,1)</f>
        <v>42081.731273148151</v>
      </c>
      <c r="R3115">
        <f>YEAR(Q3115)</f>
        <v>2015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8291</v>
      </c>
      <c r="O3116" t="s">
        <v>8331</v>
      </c>
      <c r="P3116" s="10">
        <f>I3116/60/60/24+DATE(1970,1,1)</f>
        <v>41903.632523148146</v>
      </c>
      <c r="Q3116" s="10">
        <f>J3116/60/60/24+DATE(1970,1,1)</f>
        <v>41843.632523148146</v>
      </c>
      <c r="R3116">
        <f>YEAR(Q3116)</f>
        <v>2014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8291</v>
      </c>
      <c r="O3117" t="s">
        <v>8331</v>
      </c>
      <c r="P3117" s="10">
        <f>I3117/60/60/24+DATE(1970,1,1)</f>
        <v>42526.447071759263</v>
      </c>
      <c r="Q3117" s="10">
        <f>J3117/60/60/24+DATE(1970,1,1)</f>
        <v>42496.447071759263</v>
      </c>
      <c r="R3117">
        <f>YEAR(Q3117)</f>
        <v>2016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8291</v>
      </c>
      <c r="O3118" t="s">
        <v>8331</v>
      </c>
      <c r="P3118" s="10">
        <f>I3118/60/60/24+DATE(1970,1,1)</f>
        <v>42095.515335648146</v>
      </c>
      <c r="Q3118" s="10">
        <f>J3118/60/60/24+DATE(1970,1,1)</f>
        <v>42081.515335648146</v>
      </c>
      <c r="R3118">
        <f>YEAR(Q3118)</f>
        <v>2015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8291</v>
      </c>
      <c r="O3119" t="s">
        <v>8331</v>
      </c>
      <c r="P3119" s="10">
        <f>I3119/60/60/24+DATE(1970,1,1)</f>
        <v>42517.55</v>
      </c>
      <c r="Q3119" s="10">
        <f>J3119/60/60/24+DATE(1970,1,1)</f>
        <v>42509.374537037031</v>
      </c>
      <c r="R3119">
        <f>YEAR(Q3119)</f>
        <v>2016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8291</v>
      </c>
      <c r="O3120" t="s">
        <v>8331</v>
      </c>
      <c r="P3120" s="10">
        <f>I3120/60/60/24+DATE(1970,1,1)</f>
        <v>42553.649571759262</v>
      </c>
      <c r="Q3120" s="10">
        <f>J3120/60/60/24+DATE(1970,1,1)</f>
        <v>42534.649571759262</v>
      </c>
      <c r="R3120">
        <f>YEAR(Q3120)</f>
        <v>2016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8291</v>
      </c>
      <c r="O3121" t="s">
        <v>8331</v>
      </c>
      <c r="P3121" s="10">
        <f>I3121/60/60/24+DATE(1970,1,1)</f>
        <v>42090.003842592589</v>
      </c>
      <c r="Q3121" s="10">
        <f>J3121/60/60/24+DATE(1970,1,1)</f>
        <v>42060.04550925926</v>
      </c>
      <c r="R3121">
        <f>YEAR(Q3121)</f>
        <v>2015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8291</v>
      </c>
      <c r="O3122" t="s">
        <v>8331</v>
      </c>
      <c r="P3122" s="10">
        <f>I3122/60/60/24+DATE(1970,1,1)</f>
        <v>42495.900416666671</v>
      </c>
      <c r="Q3122" s="10">
        <f>J3122/60/60/24+DATE(1970,1,1)</f>
        <v>42435.942083333335</v>
      </c>
      <c r="R3122">
        <f>YEAR(Q3122)</f>
        <v>2016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8291</v>
      </c>
      <c r="O3123" t="s">
        <v>8331</v>
      </c>
      <c r="P3123" s="10">
        <f>I3123/60/60/24+DATE(1970,1,1)</f>
        <v>41908.679803240739</v>
      </c>
      <c r="Q3123" s="10">
        <f>J3123/60/60/24+DATE(1970,1,1)</f>
        <v>41848.679803240739</v>
      </c>
      <c r="R3123">
        <f>YEAR(Q3123)</f>
        <v>2014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8291</v>
      </c>
      <c r="O3124" t="s">
        <v>8331</v>
      </c>
      <c r="P3124" s="10">
        <f>I3124/60/60/24+DATE(1970,1,1)</f>
        <v>42683.973750000005</v>
      </c>
      <c r="Q3124" s="10">
        <f>J3124/60/60/24+DATE(1970,1,1)</f>
        <v>42678.932083333333</v>
      </c>
      <c r="R3124">
        <f>YEAR(Q3124)</f>
        <v>2016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8291</v>
      </c>
      <c r="O3125" t="s">
        <v>8331</v>
      </c>
      <c r="P3125" s="10">
        <f>I3125/60/60/24+DATE(1970,1,1)</f>
        <v>42560.993032407408</v>
      </c>
      <c r="Q3125" s="10">
        <f>J3125/60/60/24+DATE(1970,1,1)</f>
        <v>42530.993032407408</v>
      </c>
      <c r="R3125">
        <f>YEAR(Q3125)</f>
        <v>2016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8291</v>
      </c>
      <c r="O3126" t="s">
        <v>8331</v>
      </c>
      <c r="P3126" s="10">
        <f>I3126/60/60/24+DATE(1970,1,1)</f>
        <v>42037.780104166668</v>
      </c>
      <c r="Q3126" s="10">
        <f>J3126/60/60/24+DATE(1970,1,1)</f>
        <v>41977.780104166668</v>
      </c>
      <c r="R3126">
        <f>YEAR(Q3126)</f>
        <v>2014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8291</v>
      </c>
      <c r="O3127" t="s">
        <v>8331</v>
      </c>
      <c r="P3127" s="10">
        <f>I3127/60/60/24+DATE(1970,1,1)</f>
        <v>42376.20685185185</v>
      </c>
      <c r="Q3127" s="10">
        <f>J3127/60/60/24+DATE(1970,1,1)</f>
        <v>42346.20685185185</v>
      </c>
      <c r="R3127">
        <f>YEAR(Q3127)</f>
        <v>2015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8291</v>
      </c>
      <c r="O3128" t="s">
        <v>8331</v>
      </c>
      <c r="P3128" s="10">
        <f>I3128/60/60/24+DATE(1970,1,1)</f>
        <v>42456.976412037038</v>
      </c>
      <c r="Q3128" s="10">
        <f>J3128/60/60/24+DATE(1970,1,1)</f>
        <v>42427.01807870371</v>
      </c>
      <c r="R3128">
        <f>YEAR(Q3128)</f>
        <v>2016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8291</v>
      </c>
      <c r="O3129" t="s">
        <v>8331</v>
      </c>
      <c r="P3129" s="10">
        <f>I3129/60/60/24+DATE(1970,1,1)</f>
        <v>42064.856817129628</v>
      </c>
      <c r="Q3129" s="10">
        <f>J3129/60/60/24+DATE(1970,1,1)</f>
        <v>42034.856817129628</v>
      </c>
      <c r="R3129">
        <f>YEAR(Q3129)</f>
        <v>2015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8291</v>
      </c>
      <c r="O3130" t="s">
        <v>8292</v>
      </c>
      <c r="P3130" s="10">
        <f>I3130/60/60/24+DATE(1970,1,1)</f>
        <v>42810.784039351856</v>
      </c>
      <c r="Q3130" s="10">
        <f>J3130/60/60/24+DATE(1970,1,1)</f>
        <v>42780.825706018513</v>
      </c>
      <c r="R3130">
        <f>YEAR(Q3130)</f>
        <v>2017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8291</v>
      </c>
      <c r="O3131" t="s">
        <v>8292</v>
      </c>
      <c r="P3131" s="10">
        <f>I3131/60/60/24+DATE(1970,1,1)</f>
        <v>42843.801145833335</v>
      </c>
      <c r="Q3131" s="10">
        <f>J3131/60/60/24+DATE(1970,1,1)</f>
        <v>42803.842812499999</v>
      </c>
      <c r="R3131">
        <f>YEAR(Q3131)</f>
        <v>2017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8291</v>
      </c>
      <c r="O3132" t="s">
        <v>8292</v>
      </c>
      <c r="P3132" s="10">
        <f>I3132/60/60/24+DATE(1970,1,1)</f>
        <v>42839.207638888889</v>
      </c>
      <c r="Q3132" s="10">
        <f>J3132/60/60/24+DATE(1970,1,1)</f>
        <v>42808.640231481477</v>
      </c>
      <c r="R3132">
        <f>YEAR(Q3132)</f>
        <v>2017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8291</v>
      </c>
      <c r="O3133" t="s">
        <v>8292</v>
      </c>
      <c r="P3133" s="10">
        <f>I3133/60/60/24+DATE(1970,1,1)</f>
        <v>42833.537557870368</v>
      </c>
      <c r="Q3133" s="10">
        <f>J3133/60/60/24+DATE(1970,1,1)</f>
        <v>42803.579224537039</v>
      </c>
      <c r="R3133">
        <f>YEAR(Q3133)</f>
        <v>2017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8291</v>
      </c>
      <c r="O3134" t="s">
        <v>8292</v>
      </c>
      <c r="P3134" s="10">
        <f>I3134/60/60/24+DATE(1970,1,1)</f>
        <v>42846.308564814812</v>
      </c>
      <c r="Q3134" s="10">
        <f>J3134/60/60/24+DATE(1970,1,1)</f>
        <v>42786.350231481483</v>
      </c>
      <c r="R3134">
        <f>YEAR(Q3134)</f>
        <v>2017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8291</v>
      </c>
      <c r="O3135" t="s">
        <v>8292</v>
      </c>
      <c r="P3135" s="10">
        <f>I3135/60/60/24+DATE(1970,1,1)</f>
        <v>42818.523541666669</v>
      </c>
      <c r="Q3135" s="10">
        <f>J3135/60/60/24+DATE(1970,1,1)</f>
        <v>42788.565208333333</v>
      </c>
      <c r="R3135">
        <f>YEAR(Q3135)</f>
        <v>2017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8291</v>
      </c>
      <c r="O3136" t="s">
        <v>8292</v>
      </c>
      <c r="P3136" s="10">
        <f>I3136/60/60/24+DATE(1970,1,1)</f>
        <v>42821.678460648152</v>
      </c>
      <c r="Q3136" s="10">
        <f>J3136/60/60/24+DATE(1970,1,1)</f>
        <v>42800.720127314817</v>
      </c>
      <c r="R3136">
        <f>YEAR(Q3136)</f>
        <v>2017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8291</v>
      </c>
      <c r="O3137" t="s">
        <v>8292</v>
      </c>
      <c r="P3137" s="10">
        <f>I3137/60/60/24+DATE(1970,1,1)</f>
        <v>42829.151863425926</v>
      </c>
      <c r="Q3137" s="10">
        <f>J3137/60/60/24+DATE(1970,1,1)</f>
        <v>42807.151863425926</v>
      </c>
      <c r="R3137">
        <f>YEAR(Q3137)</f>
        <v>2017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8291</v>
      </c>
      <c r="O3138" t="s">
        <v>8292</v>
      </c>
      <c r="P3138" s="10">
        <f>I3138/60/60/24+DATE(1970,1,1)</f>
        <v>42825.957638888889</v>
      </c>
      <c r="Q3138" s="10">
        <f>J3138/60/60/24+DATE(1970,1,1)</f>
        <v>42789.462430555555</v>
      </c>
      <c r="R3138">
        <f>YEAR(Q3138)</f>
        <v>2017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8291</v>
      </c>
      <c r="O3139" t="s">
        <v>8292</v>
      </c>
      <c r="P3139" s="10">
        <f>I3139/60/60/24+DATE(1970,1,1)</f>
        <v>42858.8</v>
      </c>
      <c r="Q3139" s="10">
        <f>J3139/60/60/24+DATE(1970,1,1)</f>
        <v>42807.885057870371</v>
      </c>
      <c r="R3139">
        <f>YEAR(Q3139)</f>
        <v>2017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8291</v>
      </c>
      <c r="O3140" t="s">
        <v>8292</v>
      </c>
      <c r="P3140" s="10">
        <f>I3140/60/60/24+DATE(1970,1,1)</f>
        <v>42828.645914351851</v>
      </c>
      <c r="Q3140" s="10">
        <f>J3140/60/60/24+DATE(1970,1,1)</f>
        <v>42809.645914351851</v>
      </c>
      <c r="R3140">
        <f>YEAR(Q3140)</f>
        <v>2017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8291</v>
      </c>
      <c r="O3141" t="s">
        <v>8292</v>
      </c>
      <c r="P3141" s="10">
        <f>I3141/60/60/24+DATE(1970,1,1)</f>
        <v>42819.189583333333</v>
      </c>
      <c r="Q3141" s="10">
        <f>J3141/60/60/24+DATE(1970,1,1)</f>
        <v>42785.270370370374</v>
      </c>
      <c r="R3141">
        <f>YEAR(Q3141)</f>
        <v>2017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8291</v>
      </c>
      <c r="O3142" t="s">
        <v>8292</v>
      </c>
      <c r="P3142" s="10">
        <f>I3142/60/60/24+DATE(1970,1,1)</f>
        <v>42832.677118055552</v>
      </c>
      <c r="Q3142" s="10">
        <f>J3142/60/60/24+DATE(1970,1,1)</f>
        <v>42802.718784722223</v>
      </c>
      <c r="R3142">
        <f>YEAR(Q3142)</f>
        <v>2017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8291</v>
      </c>
      <c r="O3143" t="s">
        <v>8292</v>
      </c>
      <c r="P3143" s="10">
        <f>I3143/60/60/24+DATE(1970,1,1)</f>
        <v>42841.833333333328</v>
      </c>
      <c r="Q3143" s="10">
        <f>J3143/60/60/24+DATE(1970,1,1)</f>
        <v>42800.753333333334</v>
      </c>
      <c r="R3143">
        <f>YEAR(Q3143)</f>
        <v>2017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8291</v>
      </c>
      <c r="O3144" t="s">
        <v>8292</v>
      </c>
      <c r="P3144" s="10">
        <f>I3144/60/60/24+DATE(1970,1,1)</f>
        <v>42813.471516203703</v>
      </c>
      <c r="Q3144" s="10">
        <f>J3144/60/60/24+DATE(1970,1,1)</f>
        <v>42783.513182870374</v>
      </c>
      <c r="R3144">
        <f>YEAR(Q3144)</f>
        <v>2017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8291</v>
      </c>
      <c r="O3145" t="s">
        <v>8292</v>
      </c>
      <c r="P3145" s="10">
        <f>I3145/60/60/24+DATE(1970,1,1)</f>
        <v>42834.358287037037</v>
      </c>
      <c r="Q3145" s="10">
        <f>J3145/60/60/24+DATE(1970,1,1)</f>
        <v>42808.358287037037</v>
      </c>
      <c r="R3145">
        <f>YEAR(Q3145)</f>
        <v>2017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8291</v>
      </c>
      <c r="O3146" t="s">
        <v>8292</v>
      </c>
      <c r="P3146" s="10">
        <f>I3146/60/60/24+DATE(1970,1,1)</f>
        <v>42813.25</v>
      </c>
      <c r="Q3146" s="10">
        <f>J3146/60/60/24+DATE(1970,1,1)</f>
        <v>42796.538275462968</v>
      </c>
      <c r="R3146">
        <f>YEAR(Q3146)</f>
        <v>2017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8291</v>
      </c>
      <c r="O3147" t="s">
        <v>8292</v>
      </c>
      <c r="P3147" s="10">
        <f>I3147/60/60/24+DATE(1970,1,1)</f>
        <v>42821.999236111107</v>
      </c>
      <c r="Q3147" s="10">
        <f>J3147/60/60/24+DATE(1970,1,1)</f>
        <v>42762.040902777779</v>
      </c>
      <c r="R3147">
        <f>YEAR(Q3147)</f>
        <v>2017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8291</v>
      </c>
      <c r="O3148" t="s">
        <v>8292</v>
      </c>
      <c r="P3148" s="10">
        <f>I3148/60/60/24+DATE(1970,1,1)</f>
        <v>42841.640810185185</v>
      </c>
      <c r="Q3148" s="10">
        <f>J3148/60/60/24+DATE(1970,1,1)</f>
        <v>42796.682476851856</v>
      </c>
      <c r="R3148">
        <f>YEAR(Q3148)</f>
        <v>2017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8291</v>
      </c>
      <c r="O3149" t="s">
        <v>8292</v>
      </c>
      <c r="P3149" s="10">
        <f>I3149/60/60/24+DATE(1970,1,1)</f>
        <v>41950.011053240742</v>
      </c>
      <c r="Q3149" s="10">
        <f>J3149/60/60/24+DATE(1970,1,1)</f>
        <v>41909.969386574077</v>
      </c>
      <c r="R3149">
        <f>YEAR(Q3149)</f>
        <v>2014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8291</v>
      </c>
      <c r="O3150" t="s">
        <v>8292</v>
      </c>
      <c r="P3150" s="10">
        <f>I3150/60/60/24+DATE(1970,1,1)</f>
        <v>41913.166666666664</v>
      </c>
      <c r="Q3150" s="10">
        <f>J3150/60/60/24+DATE(1970,1,1)</f>
        <v>41891.665324074071</v>
      </c>
      <c r="R3150">
        <f>YEAR(Q3150)</f>
        <v>2014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8291</v>
      </c>
      <c r="O3151" t="s">
        <v>8292</v>
      </c>
      <c r="P3151" s="10">
        <f>I3151/60/60/24+DATE(1970,1,1)</f>
        <v>41250.083333333336</v>
      </c>
      <c r="Q3151" s="10">
        <f>J3151/60/60/24+DATE(1970,1,1)</f>
        <v>41226.017361111109</v>
      </c>
      <c r="R3151">
        <f>YEAR(Q3151)</f>
        <v>2012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8291</v>
      </c>
      <c r="O3152" t="s">
        <v>8292</v>
      </c>
      <c r="P3152" s="10">
        <f>I3152/60/60/24+DATE(1970,1,1)</f>
        <v>40568.166666666664</v>
      </c>
      <c r="Q3152" s="10">
        <f>J3152/60/60/24+DATE(1970,1,1)</f>
        <v>40478.263923611114</v>
      </c>
      <c r="R3152">
        <f>YEAR(Q3152)</f>
        <v>2010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8291</v>
      </c>
      <c r="O3153" t="s">
        <v>8292</v>
      </c>
      <c r="P3153" s="10">
        <f>I3153/60/60/24+DATE(1970,1,1)</f>
        <v>41892.83997685185</v>
      </c>
      <c r="Q3153" s="10">
        <f>J3153/60/60/24+DATE(1970,1,1)</f>
        <v>41862.83997685185</v>
      </c>
      <c r="R3153">
        <f>YEAR(Q3153)</f>
        <v>2014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8291</v>
      </c>
      <c r="O3154" t="s">
        <v>8292</v>
      </c>
      <c r="P3154" s="10">
        <f>I3154/60/60/24+DATE(1970,1,1)</f>
        <v>41580.867673611108</v>
      </c>
      <c r="Q3154" s="10">
        <f>J3154/60/60/24+DATE(1970,1,1)</f>
        <v>41550.867673611108</v>
      </c>
      <c r="R3154">
        <f>YEAR(Q3154)</f>
        <v>2013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8291</v>
      </c>
      <c r="O3155" t="s">
        <v>8292</v>
      </c>
      <c r="P3155" s="10">
        <f>I3155/60/60/24+DATE(1970,1,1)</f>
        <v>40664.207638888889</v>
      </c>
      <c r="Q3155" s="10">
        <f>J3155/60/60/24+DATE(1970,1,1)</f>
        <v>40633.154363425929</v>
      </c>
      <c r="R3155">
        <f>YEAR(Q3155)</f>
        <v>2011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8291</v>
      </c>
      <c r="O3156" t="s">
        <v>8292</v>
      </c>
      <c r="P3156" s="10">
        <f>I3156/60/60/24+DATE(1970,1,1)</f>
        <v>41000.834004629629</v>
      </c>
      <c r="Q3156" s="10">
        <f>J3156/60/60/24+DATE(1970,1,1)</f>
        <v>40970.875671296293</v>
      </c>
      <c r="R3156">
        <f>YEAR(Q3156)</f>
        <v>2012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8291</v>
      </c>
      <c r="O3157" t="s">
        <v>8292</v>
      </c>
      <c r="P3157" s="10">
        <f>I3157/60/60/24+DATE(1970,1,1)</f>
        <v>41263.499131944445</v>
      </c>
      <c r="Q3157" s="10">
        <f>J3157/60/60/24+DATE(1970,1,1)</f>
        <v>41233.499131944445</v>
      </c>
      <c r="R3157">
        <f>YEAR(Q3157)</f>
        <v>2012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8291</v>
      </c>
      <c r="O3158" t="s">
        <v>8292</v>
      </c>
      <c r="P3158" s="10">
        <f>I3158/60/60/24+DATE(1970,1,1)</f>
        <v>41061.953055555554</v>
      </c>
      <c r="Q3158" s="10">
        <f>J3158/60/60/24+DATE(1970,1,1)</f>
        <v>41026.953055555554</v>
      </c>
      <c r="R3158">
        <f>YEAR(Q3158)</f>
        <v>2012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8291</v>
      </c>
      <c r="O3159" t="s">
        <v>8292</v>
      </c>
      <c r="P3159" s="10">
        <f>I3159/60/60/24+DATE(1970,1,1)</f>
        <v>41839.208333333336</v>
      </c>
      <c r="Q3159" s="10">
        <f>J3159/60/60/24+DATE(1970,1,1)</f>
        <v>41829.788252314815</v>
      </c>
      <c r="R3159">
        <f>YEAR(Q3159)</f>
        <v>2014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8291</v>
      </c>
      <c r="O3160" t="s">
        <v>8292</v>
      </c>
      <c r="P3160" s="10">
        <f>I3160/60/60/24+DATE(1970,1,1)</f>
        <v>41477.839722222219</v>
      </c>
      <c r="Q3160" s="10">
        <f>J3160/60/60/24+DATE(1970,1,1)</f>
        <v>41447.839722222219</v>
      </c>
      <c r="R3160">
        <f>YEAR(Q3160)</f>
        <v>2013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8291</v>
      </c>
      <c r="O3161" t="s">
        <v>8292</v>
      </c>
      <c r="P3161" s="10">
        <f>I3161/60/60/24+DATE(1970,1,1)</f>
        <v>40926.958333333336</v>
      </c>
      <c r="Q3161" s="10">
        <f>J3161/60/60/24+DATE(1970,1,1)</f>
        <v>40884.066678240742</v>
      </c>
      <c r="R3161">
        <f>YEAR(Q3161)</f>
        <v>2011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8291</v>
      </c>
      <c r="O3162" t="s">
        <v>8292</v>
      </c>
      <c r="P3162" s="10">
        <f>I3162/60/60/24+DATE(1970,1,1)</f>
        <v>41864.207638888889</v>
      </c>
      <c r="Q3162" s="10">
        <f>J3162/60/60/24+DATE(1970,1,1)</f>
        <v>41841.26489583333</v>
      </c>
      <c r="R3162">
        <f>YEAR(Q3162)</f>
        <v>2014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8291</v>
      </c>
      <c r="O3163" t="s">
        <v>8292</v>
      </c>
      <c r="P3163" s="10">
        <f>I3163/60/60/24+DATE(1970,1,1)</f>
        <v>41927.536134259259</v>
      </c>
      <c r="Q3163" s="10">
        <f>J3163/60/60/24+DATE(1970,1,1)</f>
        <v>41897.536134259259</v>
      </c>
      <c r="R3163">
        <f>YEAR(Q3163)</f>
        <v>2014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8291</v>
      </c>
      <c r="O3164" t="s">
        <v>8292</v>
      </c>
      <c r="P3164" s="10">
        <f>I3164/60/60/24+DATE(1970,1,1)</f>
        <v>41827.083333333336</v>
      </c>
      <c r="Q3164" s="10">
        <f>J3164/60/60/24+DATE(1970,1,1)</f>
        <v>41799.685902777775</v>
      </c>
      <c r="R3164">
        <f>YEAR(Q3164)</f>
        <v>2014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8291</v>
      </c>
      <c r="O3165" t="s">
        <v>8292</v>
      </c>
      <c r="P3165" s="10">
        <f>I3165/60/60/24+DATE(1970,1,1)</f>
        <v>41805.753761574073</v>
      </c>
      <c r="Q3165" s="10">
        <f>J3165/60/60/24+DATE(1970,1,1)</f>
        <v>41775.753761574073</v>
      </c>
      <c r="R3165">
        <f>YEAR(Q3165)</f>
        <v>2014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8291</v>
      </c>
      <c r="O3166" t="s">
        <v>8292</v>
      </c>
      <c r="P3166" s="10">
        <f>I3166/60/60/24+DATE(1970,1,1)</f>
        <v>41799.80572916667</v>
      </c>
      <c r="Q3166" s="10">
        <f>J3166/60/60/24+DATE(1970,1,1)</f>
        <v>41766.80572916667</v>
      </c>
      <c r="R3166">
        <f>YEAR(Q3166)</f>
        <v>2014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8291</v>
      </c>
      <c r="O3167" t="s">
        <v>8292</v>
      </c>
      <c r="P3167" s="10">
        <f>I3167/60/60/24+DATE(1970,1,1)</f>
        <v>40666.165972222225</v>
      </c>
      <c r="Q3167" s="10">
        <f>J3167/60/60/24+DATE(1970,1,1)</f>
        <v>40644.159259259257</v>
      </c>
      <c r="R3167">
        <f>YEAR(Q3167)</f>
        <v>2011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8291</v>
      </c>
      <c r="O3168" t="s">
        <v>8292</v>
      </c>
      <c r="P3168" s="10">
        <f>I3168/60/60/24+DATE(1970,1,1)</f>
        <v>41969.332638888889</v>
      </c>
      <c r="Q3168" s="10">
        <f>J3168/60/60/24+DATE(1970,1,1)</f>
        <v>41940.69158564815</v>
      </c>
      <c r="R3168">
        <f>YEAR(Q3168)</f>
        <v>2014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8291</v>
      </c>
      <c r="O3169" t="s">
        <v>8292</v>
      </c>
      <c r="P3169" s="10">
        <f>I3169/60/60/24+DATE(1970,1,1)</f>
        <v>41853.175706018519</v>
      </c>
      <c r="Q3169" s="10">
        <f>J3169/60/60/24+DATE(1970,1,1)</f>
        <v>41839.175706018519</v>
      </c>
      <c r="R3169">
        <f>YEAR(Q3169)</f>
        <v>2014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8291</v>
      </c>
      <c r="O3170" t="s">
        <v>8292</v>
      </c>
      <c r="P3170" s="10">
        <f>I3170/60/60/24+DATE(1970,1,1)</f>
        <v>41803.916666666664</v>
      </c>
      <c r="Q3170" s="10">
        <f>J3170/60/60/24+DATE(1970,1,1)</f>
        <v>41772.105937500004</v>
      </c>
      <c r="R3170">
        <f>YEAR(Q3170)</f>
        <v>2014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8291</v>
      </c>
      <c r="O3171" t="s">
        <v>8292</v>
      </c>
      <c r="P3171" s="10">
        <f>I3171/60/60/24+DATE(1970,1,1)</f>
        <v>41621.207638888889</v>
      </c>
      <c r="Q3171" s="10">
        <f>J3171/60/60/24+DATE(1970,1,1)</f>
        <v>41591.737974537034</v>
      </c>
      <c r="R3171">
        <f>YEAR(Q3171)</f>
        <v>2013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8291</v>
      </c>
      <c r="O3172" t="s">
        <v>8292</v>
      </c>
      <c r="P3172" s="10">
        <f>I3172/60/60/24+DATE(1970,1,1)</f>
        <v>41822.166666666664</v>
      </c>
      <c r="Q3172" s="10">
        <f>J3172/60/60/24+DATE(1970,1,1)</f>
        <v>41789.080370370371</v>
      </c>
      <c r="R3172">
        <f>YEAR(Q3172)</f>
        <v>2014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8291</v>
      </c>
      <c r="O3173" t="s">
        <v>8292</v>
      </c>
      <c r="P3173" s="10">
        <f>I3173/60/60/24+DATE(1970,1,1)</f>
        <v>42496.608310185184</v>
      </c>
      <c r="Q3173" s="10">
        <f>J3173/60/60/24+DATE(1970,1,1)</f>
        <v>42466.608310185184</v>
      </c>
      <c r="R3173">
        <f>YEAR(Q3173)</f>
        <v>2016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8291</v>
      </c>
      <c r="O3174" t="s">
        <v>8292</v>
      </c>
      <c r="P3174" s="10">
        <f>I3174/60/60/24+DATE(1970,1,1)</f>
        <v>40953.729953703703</v>
      </c>
      <c r="Q3174" s="10">
        <f>J3174/60/60/24+DATE(1970,1,1)</f>
        <v>40923.729953703703</v>
      </c>
      <c r="R3174">
        <f>YEAR(Q3174)</f>
        <v>2012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8291</v>
      </c>
      <c r="O3175" t="s">
        <v>8292</v>
      </c>
      <c r="P3175" s="10">
        <f>I3175/60/60/24+DATE(1970,1,1)</f>
        <v>41908.878379629627</v>
      </c>
      <c r="Q3175" s="10">
        <f>J3175/60/60/24+DATE(1970,1,1)</f>
        <v>41878.878379629627</v>
      </c>
      <c r="R3175">
        <f>YEAR(Q3175)</f>
        <v>2014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8291</v>
      </c>
      <c r="O3176" t="s">
        <v>8292</v>
      </c>
      <c r="P3176" s="10">
        <f>I3176/60/60/24+DATE(1970,1,1)</f>
        <v>41876.864675925928</v>
      </c>
      <c r="Q3176" s="10">
        <f>J3176/60/60/24+DATE(1970,1,1)</f>
        <v>41862.864675925928</v>
      </c>
      <c r="R3176">
        <f>YEAR(Q3176)</f>
        <v>2014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8291</v>
      </c>
      <c r="O3177" t="s">
        <v>8292</v>
      </c>
      <c r="P3177" s="10">
        <f>I3177/60/60/24+DATE(1970,1,1)</f>
        <v>40591.886886574073</v>
      </c>
      <c r="Q3177" s="10">
        <f>J3177/60/60/24+DATE(1970,1,1)</f>
        <v>40531.886886574073</v>
      </c>
      <c r="R3177">
        <f>YEAR(Q3177)</f>
        <v>2010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8291</v>
      </c>
      <c r="O3178" t="s">
        <v>8292</v>
      </c>
      <c r="P3178" s="10">
        <f>I3178/60/60/24+DATE(1970,1,1)</f>
        <v>41504.625</v>
      </c>
      <c r="Q3178" s="10">
        <f>J3178/60/60/24+DATE(1970,1,1)</f>
        <v>41477.930914351848</v>
      </c>
      <c r="R3178">
        <f>YEAR(Q3178)</f>
        <v>2013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8291</v>
      </c>
      <c r="O3179" t="s">
        <v>8292</v>
      </c>
      <c r="P3179" s="10">
        <f>I3179/60/60/24+DATE(1970,1,1)</f>
        <v>41811.666770833333</v>
      </c>
      <c r="Q3179" s="10">
        <f>J3179/60/60/24+DATE(1970,1,1)</f>
        <v>41781.666770833333</v>
      </c>
      <c r="R3179">
        <f>YEAR(Q3179)</f>
        <v>2014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8291</v>
      </c>
      <c r="O3180" t="s">
        <v>8292</v>
      </c>
      <c r="P3180" s="10">
        <f>I3180/60/60/24+DATE(1970,1,1)</f>
        <v>41836.605034722219</v>
      </c>
      <c r="Q3180" s="10">
        <f>J3180/60/60/24+DATE(1970,1,1)</f>
        <v>41806.605034722219</v>
      </c>
      <c r="R3180">
        <f>YEAR(Q3180)</f>
        <v>2014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8291</v>
      </c>
      <c r="O3181" t="s">
        <v>8292</v>
      </c>
      <c r="P3181" s="10">
        <f>I3181/60/60/24+DATE(1970,1,1)</f>
        <v>41400.702210648145</v>
      </c>
      <c r="Q3181" s="10">
        <f>J3181/60/60/24+DATE(1970,1,1)</f>
        <v>41375.702210648145</v>
      </c>
      <c r="R3181">
        <f>YEAR(Q3181)</f>
        <v>2013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8291</v>
      </c>
      <c r="O3182" t="s">
        <v>8292</v>
      </c>
      <c r="P3182" s="10">
        <f>I3182/60/60/24+DATE(1970,1,1)</f>
        <v>41810.412604166668</v>
      </c>
      <c r="Q3182" s="10">
        <f>J3182/60/60/24+DATE(1970,1,1)</f>
        <v>41780.412604166668</v>
      </c>
      <c r="R3182">
        <f>YEAR(Q3182)</f>
        <v>2014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8291</v>
      </c>
      <c r="O3183" t="s">
        <v>8292</v>
      </c>
      <c r="P3183" s="10">
        <f>I3183/60/60/24+DATE(1970,1,1)</f>
        <v>41805.666666666664</v>
      </c>
      <c r="Q3183" s="10">
        <f>J3183/60/60/24+DATE(1970,1,1)</f>
        <v>41779.310034722221</v>
      </c>
      <c r="R3183">
        <f>YEAR(Q3183)</f>
        <v>2014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8291</v>
      </c>
      <c r="O3184" t="s">
        <v>8292</v>
      </c>
      <c r="P3184" s="10">
        <f>I3184/60/60/24+DATE(1970,1,1)</f>
        <v>40939.708333333336</v>
      </c>
      <c r="Q3184" s="10">
        <f>J3184/60/60/24+DATE(1970,1,1)</f>
        <v>40883.949317129627</v>
      </c>
      <c r="R3184">
        <f>YEAR(Q3184)</f>
        <v>2011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8291</v>
      </c>
      <c r="O3185" t="s">
        <v>8292</v>
      </c>
      <c r="P3185" s="10">
        <f>I3185/60/60/24+DATE(1970,1,1)</f>
        <v>41509.79478009259</v>
      </c>
      <c r="Q3185" s="10">
        <f>J3185/60/60/24+DATE(1970,1,1)</f>
        <v>41491.79478009259</v>
      </c>
      <c r="R3185">
        <f>YEAR(Q3185)</f>
        <v>2013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8291</v>
      </c>
      <c r="O3186" t="s">
        <v>8292</v>
      </c>
      <c r="P3186" s="10">
        <f>I3186/60/60/24+DATE(1970,1,1)</f>
        <v>41821.993414351848</v>
      </c>
      <c r="Q3186" s="10">
        <f>J3186/60/60/24+DATE(1970,1,1)</f>
        <v>41791.993414351848</v>
      </c>
      <c r="R3186">
        <f>YEAR(Q3186)</f>
        <v>2014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8291</v>
      </c>
      <c r="O3187" t="s">
        <v>8292</v>
      </c>
      <c r="P3187" s="10">
        <f>I3187/60/60/24+DATE(1970,1,1)</f>
        <v>41836.977326388893</v>
      </c>
      <c r="Q3187" s="10">
        <f>J3187/60/60/24+DATE(1970,1,1)</f>
        <v>41829.977326388893</v>
      </c>
      <c r="R3187">
        <f>YEAR(Q3187)</f>
        <v>2014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8291</v>
      </c>
      <c r="O3188" t="s">
        <v>8292</v>
      </c>
      <c r="P3188" s="10">
        <f>I3188/60/60/24+DATE(1970,1,1)</f>
        <v>41898.875</v>
      </c>
      <c r="Q3188" s="10">
        <f>J3188/60/60/24+DATE(1970,1,1)</f>
        <v>41868.924050925925</v>
      </c>
      <c r="R3188">
        <f>YEAR(Q3188)</f>
        <v>2014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8291</v>
      </c>
      <c r="O3189" t="s">
        <v>8292</v>
      </c>
      <c r="P3189" s="10">
        <f>I3189/60/60/24+DATE(1970,1,1)</f>
        <v>41855.666354166664</v>
      </c>
      <c r="Q3189" s="10">
        <f>J3189/60/60/24+DATE(1970,1,1)</f>
        <v>41835.666354166664</v>
      </c>
      <c r="R3189">
        <f>YEAR(Q3189)</f>
        <v>2014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8291</v>
      </c>
      <c r="O3190" t="s">
        <v>8333</v>
      </c>
      <c r="P3190" s="10">
        <f>I3190/60/60/24+DATE(1970,1,1)</f>
        <v>42165.415532407409</v>
      </c>
      <c r="Q3190" s="10">
        <f>J3190/60/60/24+DATE(1970,1,1)</f>
        <v>42144.415532407409</v>
      </c>
      <c r="R3190">
        <f>YEAR(Q3190)</f>
        <v>2015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8291</v>
      </c>
      <c r="O3191" t="s">
        <v>8333</v>
      </c>
      <c r="P3191" s="10">
        <f>I3191/60/60/24+DATE(1970,1,1)</f>
        <v>42148.346435185187</v>
      </c>
      <c r="Q3191" s="10">
        <f>J3191/60/60/24+DATE(1970,1,1)</f>
        <v>42118.346435185187</v>
      </c>
      <c r="R3191">
        <f>YEAR(Q3191)</f>
        <v>2015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8291</v>
      </c>
      <c r="O3192" t="s">
        <v>8333</v>
      </c>
      <c r="P3192" s="10">
        <f>I3192/60/60/24+DATE(1970,1,1)</f>
        <v>42713.192997685182</v>
      </c>
      <c r="Q3192" s="10">
        <f>J3192/60/60/24+DATE(1970,1,1)</f>
        <v>42683.151331018518</v>
      </c>
      <c r="R3192">
        <f>YEAR(Q3192)</f>
        <v>2016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8291</v>
      </c>
      <c r="O3193" t="s">
        <v>8333</v>
      </c>
      <c r="P3193" s="10">
        <f>I3193/60/60/24+DATE(1970,1,1)</f>
        <v>42598.755428240736</v>
      </c>
      <c r="Q3193" s="10">
        <f>J3193/60/60/24+DATE(1970,1,1)</f>
        <v>42538.755428240736</v>
      </c>
      <c r="R3193">
        <f>YEAR(Q3193)</f>
        <v>2016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8291</v>
      </c>
      <c r="O3194" t="s">
        <v>8333</v>
      </c>
      <c r="P3194" s="10">
        <f>I3194/60/60/24+DATE(1970,1,1)</f>
        <v>42063.916666666672</v>
      </c>
      <c r="Q3194" s="10">
        <f>J3194/60/60/24+DATE(1970,1,1)</f>
        <v>42018.94049768518</v>
      </c>
      <c r="R3194">
        <f>YEAR(Q3194)</f>
        <v>2015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8291</v>
      </c>
      <c r="O3195" t="s">
        <v>8333</v>
      </c>
      <c r="P3195" s="10">
        <f>I3195/60/60/24+DATE(1970,1,1)</f>
        <v>42055.968240740738</v>
      </c>
      <c r="Q3195" s="10">
        <f>J3195/60/60/24+DATE(1970,1,1)</f>
        <v>42010.968240740738</v>
      </c>
      <c r="R3195">
        <f>YEAR(Q3195)</f>
        <v>2015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8291</v>
      </c>
      <c r="O3196" t="s">
        <v>8333</v>
      </c>
      <c r="P3196" s="10">
        <f>I3196/60/60/24+DATE(1970,1,1)</f>
        <v>42212.062476851846</v>
      </c>
      <c r="Q3196" s="10">
        <f>J3196/60/60/24+DATE(1970,1,1)</f>
        <v>42182.062476851846</v>
      </c>
      <c r="R3196">
        <f>YEAR(Q3196)</f>
        <v>2015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8291</v>
      </c>
      <c r="O3197" t="s">
        <v>8333</v>
      </c>
      <c r="P3197" s="10">
        <f>I3197/60/60/24+DATE(1970,1,1)</f>
        <v>42047.594236111108</v>
      </c>
      <c r="Q3197" s="10">
        <f>J3197/60/60/24+DATE(1970,1,1)</f>
        <v>42017.594236111108</v>
      </c>
      <c r="R3197">
        <f>YEAR(Q3197)</f>
        <v>2015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8291</v>
      </c>
      <c r="O3198" t="s">
        <v>8333</v>
      </c>
      <c r="P3198" s="10">
        <f>I3198/60/60/24+DATE(1970,1,1)</f>
        <v>42217.583333333328</v>
      </c>
      <c r="Q3198" s="10">
        <f>J3198/60/60/24+DATE(1970,1,1)</f>
        <v>42157.598090277781</v>
      </c>
      <c r="R3198">
        <f>YEAR(Q3198)</f>
        <v>2015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8291</v>
      </c>
      <c r="O3199" t="s">
        <v>8333</v>
      </c>
      <c r="P3199" s="10">
        <f>I3199/60/60/24+DATE(1970,1,1)</f>
        <v>42039.493263888886</v>
      </c>
      <c r="Q3199" s="10">
        <f>J3199/60/60/24+DATE(1970,1,1)</f>
        <v>42009.493263888886</v>
      </c>
      <c r="R3199">
        <f>YEAR(Q3199)</f>
        <v>2015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8291</v>
      </c>
      <c r="O3200" t="s">
        <v>8333</v>
      </c>
      <c r="P3200" s="10">
        <f>I3200/60/60/24+DATE(1970,1,1)</f>
        <v>42051.424502314811</v>
      </c>
      <c r="Q3200" s="10">
        <f>J3200/60/60/24+DATE(1970,1,1)</f>
        <v>42013.424502314811</v>
      </c>
      <c r="R3200">
        <f>YEAR(Q3200)</f>
        <v>2015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8291</v>
      </c>
      <c r="O3201" t="s">
        <v>8333</v>
      </c>
      <c r="P3201" s="10">
        <f>I3201/60/60/24+DATE(1970,1,1)</f>
        <v>41888.875</v>
      </c>
      <c r="Q3201" s="10">
        <f>J3201/60/60/24+DATE(1970,1,1)</f>
        <v>41858.761782407404</v>
      </c>
      <c r="R3201">
        <f>YEAR(Q3201)</f>
        <v>2014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8291</v>
      </c>
      <c r="O3202" t="s">
        <v>8333</v>
      </c>
      <c r="P3202" s="10">
        <f>I3202/60/60/24+DATE(1970,1,1)</f>
        <v>42490.231944444444</v>
      </c>
      <c r="Q3202" s="10">
        <f>J3202/60/60/24+DATE(1970,1,1)</f>
        <v>42460.320613425924</v>
      </c>
      <c r="R3202">
        <f>YEAR(Q3202)</f>
        <v>2016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8291</v>
      </c>
      <c r="O3203" t="s">
        <v>8333</v>
      </c>
      <c r="P3203" s="10">
        <f>I3203/60/60/24+DATE(1970,1,1)</f>
        <v>41882.767094907409</v>
      </c>
      <c r="Q3203" s="10">
        <f>J3203/60/60/24+DATE(1970,1,1)</f>
        <v>41861.767094907409</v>
      </c>
      <c r="R3203">
        <f>YEAR(Q3203)</f>
        <v>2014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8291</v>
      </c>
      <c r="O3204" t="s">
        <v>8333</v>
      </c>
      <c r="P3204" s="10">
        <f>I3204/60/60/24+DATE(1970,1,1)</f>
        <v>42352.249305555553</v>
      </c>
      <c r="Q3204" s="10">
        <f>J3204/60/60/24+DATE(1970,1,1)</f>
        <v>42293.853541666671</v>
      </c>
      <c r="R3204">
        <f>YEAR(Q3204)</f>
        <v>2015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8291</v>
      </c>
      <c r="O3205" t="s">
        <v>8333</v>
      </c>
      <c r="P3205" s="10">
        <f>I3205/60/60/24+DATE(1970,1,1)</f>
        <v>42272.988680555558</v>
      </c>
      <c r="Q3205" s="10">
        <f>J3205/60/60/24+DATE(1970,1,1)</f>
        <v>42242.988680555558</v>
      </c>
      <c r="R3205">
        <f>YEAR(Q3205)</f>
        <v>2015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8291</v>
      </c>
      <c r="O3206" t="s">
        <v>8333</v>
      </c>
      <c r="P3206" s="10">
        <f>I3206/60/60/24+DATE(1970,1,1)</f>
        <v>42202.676388888889</v>
      </c>
      <c r="Q3206" s="10">
        <f>J3206/60/60/24+DATE(1970,1,1)</f>
        <v>42172.686099537037</v>
      </c>
      <c r="R3206">
        <f>YEAR(Q3206)</f>
        <v>2015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8291</v>
      </c>
      <c r="O3207" t="s">
        <v>8333</v>
      </c>
      <c r="P3207" s="10">
        <f>I3207/60/60/24+DATE(1970,1,1)</f>
        <v>42125.374675925923</v>
      </c>
      <c r="Q3207" s="10">
        <f>J3207/60/60/24+DATE(1970,1,1)</f>
        <v>42095.374675925923</v>
      </c>
      <c r="R3207">
        <f>YEAR(Q3207)</f>
        <v>2015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8291</v>
      </c>
      <c r="O3208" t="s">
        <v>8333</v>
      </c>
      <c r="P3208" s="10">
        <f>I3208/60/60/24+DATE(1970,1,1)</f>
        <v>42266.276053240741</v>
      </c>
      <c r="Q3208" s="10">
        <f>J3208/60/60/24+DATE(1970,1,1)</f>
        <v>42236.276053240741</v>
      </c>
      <c r="R3208">
        <f>YEAR(Q3208)</f>
        <v>2015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8291</v>
      </c>
      <c r="O3209" t="s">
        <v>8333</v>
      </c>
      <c r="P3209" s="10">
        <f>I3209/60/60/24+DATE(1970,1,1)</f>
        <v>42117.236192129625</v>
      </c>
      <c r="Q3209" s="10">
        <f>J3209/60/60/24+DATE(1970,1,1)</f>
        <v>42057.277858796297</v>
      </c>
      <c r="R3209">
        <f>YEAR(Q3209)</f>
        <v>2015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8291</v>
      </c>
      <c r="O3210" t="s">
        <v>8292</v>
      </c>
      <c r="P3210" s="10">
        <f>I3210/60/60/24+DATE(1970,1,1)</f>
        <v>41848.605057870373</v>
      </c>
      <c r="Q3210" s="10">
        <f>J3210/60/60/24+DATE(1970,1,1)</f>
        <v>41827.605057870373</v>
      </c>
      <c r="R3210">
        <f>YEAR(Q3210)</f>
        <v>2014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8291</v>
      </c>
      <c r="O3211" t="s">
        <v>8292</v>
      </c>
      <c r="P3211" s="10">
        <f>I3211/60/60/24+DATE(1970,1,1)</f>
        <v>41810.958333333336</v>
      </c>
      <c r="Q3211" s="10">
        <f>J3211/60/60/24+DATE(1970,1,1)</f>
        <v>41778.637245370373</v>
      </c>
      <c r="R3211">
        <f>YEAR(Q3211)</f>
        <v>2014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8291</v>
      </c>
      <c r="O3212" t="s">
        <v>8292</v>
      </c>
      <c r="P3212" s="10">
        <f>I3212/60/60/24+DATE(1970,1,1)</f>
        <v>41061.165972222225</v>
      </c>
      <c r="Q3212" s="10">
        <f>J3212/60/60/24+DATE(1970,1,1)</f>
        <v>41013.936562499999</v>
      </c>
      <c r="R3212">
        <f>YEAR(Q3212)</f>
        <v>2012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8291</v>
      </c>
      <c r="O3213" t="s">
        <v>8292</v>
      </c>
      <c r="P3213" s="10">
        <f>I3213/60/60/24+DATE(1970,1,1)</f>
        <v>41866.083333333336</v>
      </c>
      <c r="Q3213" s="10">
        <f>J3213/60/60/24+DATE(1970,1,1)</f>
        <v>41834.586574074077</v>
      </c>
      <c r="R3213">
        <f>YEAR(Q3213)</f>
        <v>2014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8291</v>
      </c>
      <c r="O3214" t="s">
        <v>8292</v>
      </c>
      <c r="P3214" s="10">
        <f>I3214/60/60/24+DATE(1970,1,1)</f>
        <v>41859.795729166668</v>
      </c>
      <c r="Q3214" s="10">
        <f>J3214/60/60/24+DATE(1970,1,1)</f>
        <v>41829.795729166668</v>
      </c>
      <c r="R3214">
        <f>YEAR(Q3214)</f>
        <v>2014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8291</v>
      </c>
      <c r="O3215" t="s">
        <v>8292</v>
      </c>
      <c r="P3215" s="10">
        <f>I3215/60/60/24+DATE(1970,1,1)</f>
        <v>42211.763414351852</v>
      </c>
      <c r="Q3215" s="10">
        <f>J3215/60/60/24+DATE(1970,1,1)</f>
        <v>42171.763414351852</v>
      </c>
      <c r="R3215">
        <f>YEAR(Q3215)</f>
        <v>2015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8291</v>
      </c>
      <c r="O3216" t="s">
        <v>8292</v>
      </c>
      <c r="P3216" s="10">
        <f>I3216/60/60/24+DATE(1970,1,1)</f>
        <v>42374.996527777781</v>
      </c>
      <c r="Q3216" s="10">
        <f>J3216/60/60/24+DATE(1970,1,1)</f>
        <v>42337.792511574073</v>
      </c>
      <c r="R3216">
        <f>YEAR(Q3216)</f>
        <v>2015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8291</v>
      </c>
      <c r="O3217" t="s">
        <v>8292</v>
      </c>
      <c r="P3217" s="10">
        <f>I3217/60/60/24+DATE(1970,1,1)</f>
        <v>42257.165972222225</v>
      </c>
      <c r="Q3217" s="10">
        <f>J3217/60/60/24+DATE(1970,1,1)</f>
        <v>42219.665173611109</v>
      </c>
      <c r="R3217">
        <f>YEAR(Q3217)</f>
        <v>2015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8291</v>
      </c>
      <c r="O3218" t="s">
        <v>8292</v>
      </c>
      <c r="P3218" s="10">
        <f>I3218/60/60/24+DATE(1970,1,1)</f>
        <v>42196.604166666672</v>
      </c>
      <c r="Q3218" s="10">
        <f>J3218/60/60/24+DATE(1970,1,1)</f>
        <v>42165.462627314817</v>
      </c>
      <c r="R3218">
        <f>YEAR(Q3218)</f>
        <v>2015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8291</v>
      </c>
      <c r="O3219" t="s">
        <v>8292</v>
      </c>
      <c r="P3219" s="10">
        <f>I3219/60/60/24+DATE(1970,1,1)</f>
        <v>42678.546111111107</v>
      </c>
      <c r="Q3219" s="10">
        <f>J3219/60/60/24+DATE(1970,1,1)</f>
        <v>42648.546111111107</v>
      </c>
      <c r="R3219">
        <f>YEAR(Q3219)</f>
        <v>2016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8291</v>
      </c>
      <c r="O3220" t="s">
        <v>8292</v>
      </c>
      <c r="P3220" s="10">
        <f>I3220/60/60/24+DATE(1970,1,1)</f>
        <v>42004</v>
      </c>
      <c r="Q3220" s="10">
        <f>J3220/60/60/24+DATE(1970,1,1)</f>
        <v>41971.002152777779</v>
      </c>
      <c r="R3220">
        <f>YEAR(Q3220)</f>
        <v>2014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8291</v>
      </c>
      <c r="O3221" t="s">
        <v>8292</v>
      </c>
      <c r="P3221" s="10">
        <f>I3221/60/60/24+DATE(1970,1,1)</f>
        <v>42085.941516203704</v>
      </c>
      <c r="Q3221" s="10">
        <f>J3221/60/60/24+DATE(1970,1,1)</f>
        <v>42050.983182870375</v>
      </c>
      <c r="R3221">
        <f>YEAR(Q3221)</f>
        <v>2015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8291</v>
      </c>
      <c r="O3222" t="s">
        <v>8292</v>
      </c>
      <c r="P3222" s="10">
        <f>I3222/60/60/24+DATE(1970,1,1)</f>
        <v>42806.875</v>
      </c>
      <c r="Q3222" s="10">
        <f>J3222/60/60/24+DATE(1970,1,1)</f>
        <v>42772.833379629628</v>
      </c>
      <c r="R3222">
        <f>YEAR(Q3222)</f>
        <v>2017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8291</v>
      </c>
      <c r="O3223" t="s">
        <v>8292</v>
      </c>
      <c r="P3223" s="10">
        <f>I3223/60/60/24+DATE(1970,1,1)</f>
        <v>42190.696793981479</v>
      </c>
      <c r="Q3223" s="10">
        <f>J3223/60/60/24+DATE(1970,1,1)</f>
        <v>42155.696793981479</v>
      </c>
      <c r="R3223">
        <f>YEAR(Q3223)</f>
        <v>2015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8291</v>
      </c>
      <c r="O3224" t="s">
        <v>8292</v>
      </c>
      <c r="P3224" s="10">
        <f>I3224/60/60/24+DATE(1970,1,1)</f>
        <v>42301.895138888889</v>
      </c>
      <c r="Q3224" s="10">
        <f>J3224/60/60/24+DATE(1970,1,1)</f>
        <v>42270.582141203704</v>
      </c>
      <c r="R3224">
        <f>YEAR(Q3224)</f>
        <v>2015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8291</v>
      </c>
      <c r="O3225" t="s">
        <v>8292</v>
      </c>
      <c r="P3225" s="10">
        <f>I3225/60/60/24+DATE(1970,1,1)</f>
        <v>42236.835370370376</v>
      </c>
      <c r="Q3225" s="10">
        <f>J3225/60/60/24+DATE(1970,1,1)</f>
        <v>42206.835370370376</v>
      </c>
      <c r="R3225">
        <f>YEAR(Q3225)</f>
        <v>2015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8291</v>
      </c>
      <c r="O3226" t="s">
        <v>8292</v>
      </c>
      <c r="P3226" s="10">
        <f>I3226/60/60/24+DATE(1970,1,1)</f>
        <v>42745.208333333328</v>
      </c>
      <c r="Q3226" s="10">
        <f>J3226/60/60/24+DATE(1970,1,1)</f>
        <v>42697.850844907407</v>
      </c>
      <c r="R3226">
        <f>YEAR(Q3226)</f>
        <v>2016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8291</v>
      </c>
      <c r="O3227" t="s">
        <v>8292</v>
      </c>
      <c r="P3227" s="10">
        <f>I3227/60/60/24+DATE(1970,1,1)</f>
        <v>42524.875</v>
      </c>
      <c r="Q3227" s="10">
        <f>J3227/60/60/24+DATE(1970,1,1)</f>
        <v>42503.559467592597</v>
      </c>
      <c r="R3227">
        <f>YEAR(Q3227)</f>
        <v>2016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8291</v>
      </c>
      <c r="O3228" t="s">
        <v>8292</v>
      </c>
      <c r="P3228" s="10">
        <f>I3228/60/60/24+DATE(1970,1,1)</f>
        <v>42307.583472222221</v>
      </c>
      <c r="Q3228" s="10">
        <f>J3228/60/60/24+DATE(1970,1,1)</f>
        <v>42277.583472222221</v>
      </c>
      <c r="R3228">
        <f>YEAR(Q3228)</f>
        <v>2015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8291</v>
      </c>
      <c r="O3229" t="s">
        <v>8292</v>
      </c>
      <c r="P3229" s="10">
        <f>I3229/60/60/24+DATE(1970,1,1)</f>
        <v>42752.882361111115</v>
      </c>
      <c r="Q3229" s="10">
        <f>J3229/60/60/24+DATE(1970,1,1)</f>
        <v>42722.882361111115</v>
      </c>
      <c r="R3229">
        <f>YEAR(Q3229)</f>
        <v>2016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8291</v>
      </c>
      <c r="O3230" t="s">
        <v>8292</v>
      </c>
      <c r="P3230" s="10">
        <f>I3230/60/60/24+DATE(1970,1,1)</f>
        <v>42355.207638888889</v>
      </c>
      <c r="Q3230" s="10">
        <f>J3230/60/60/24+DATE(1970,1,1)</f>
        <v>42323.70930555556</v>
      </c>
      <c r="R3230">
        <f>YEAR(Q3230)</f>
        <v>2015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8291</v>
      </c>
      <c r="O3231" t="s">
        <v>8292</v>
      </c>
      <c r="P3231" s="10">
        <f>I3231/60/60/24+DATE(1970,1,1)</f>
        <v>41963.333310185189</v>
      </c>
      <c r="Q3231" s="10">
        <f>J3231/60/60/24+DATE(1970,1,1)</f>
        <v>41933.291643518518</v>
      </c>
      <c r="R3231">
        <f>YEAR(Q3231)</f>
        <v>2014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8291</v>
      </c>
      <c r="O3232" t="s">
        <v>8292</v>
      </c>
      <c r="P3232" s="10">
        <f>I3232/60/60/24+DATE(1970,1,1)</f>
        <v>41913.165972222225</v>
      </c>
      <c r="Q3232" s="10">
        <f>J3232/60/60/24+DATE(1970,1,1)</f>
        <v>41898.168125000004</v>
      </c>
      <c r="R3232">
        <f>YEAR(Q3232)</f>
        <v>2014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8291</v>
      </c>
      <c r="O3233" t="s">
        <v>8292</v>
      </c>
      <c r="P3233" s="10">
        <f>I3233/60/60/24+DATE(1970,1,1)</f>
        <v>42476.943831018521</v>
      </c>
      <c r="Q3233" s="10">
        <f>J3233/60/60/24+DATE(1970,1,1)</f>
        <v>42446.943831018521</v>
      </c>
      <c r="R3233">
        <f>YEAR(Q3233)</f>
        <v>2016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8291</v>
      </c>
      <c r="O3234" t="s">
        <v>8292</v>
      </c>
      <c r="P3234" s="10">
        <f>I3234/60/60/24+DATE(1970,1,1)</f>
        <v>42494.165972222225</v>
      </c>
      <c r="Q3234" s="10">
        <f>J3234/60/60/24+DATE(1970,1,1)</f>
        <v>42463.81385416667</v>
      </c>
      <c r="R3234">
        <f>YEAR(Q3234)</f>
        <v>2016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8291</v>
      </c>
      <c r="O3235" t="s">
        <v>8292</v>
      </c>
      <c r="P3235" s="10">
        <f>I3235/60/60/24+DATE(1970,1,1)</f>
        <v>42796.805034722223</v>
      </c>
      <c r="Q3235" s="10">
        <f>J3235/60/60/24+DATE(1970,1,1)</f>
        <v>42766.805034722223</v>
      </c>
      <c r="R3235">
        <f>YEAR(Q3235)</f>
        <v>2017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8291</v>
      </c>
      <c r="O3236" t="s">
        <v>8292</v>
      </c>
      <c r="P3236" s="10">
        <f>I3236/60/60/24+DATE(1970,1,1)</f>
        <v>42767.979861111111</v>
      </c>
      <c r="Q3236" s="10">
        <f>J3236/60/60/24+DATE(1970,1,1)</f>
        <v>42734.789444444439</v>
      </c>
      <c r="R3236">
        <f>YEAR(Q3236)</f>
        <v>2016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8291</v>
      </c>
      <c r="O3237" t="s">
        <v>8292</v>
      </c>
      <c r="P3237" s="10">
        <f>I3237/60/60/24+DATE(1970,1,1)</f>
        <v>42552.347812499997</v>
      </c>
      <c r="Q3237" s="10">
        <f>J3237/60/60/24+DATE(1970,1,1)</f>
        <v>42522.347812499997</v>
      </c>
      <c r="R3237">
        <f>YEAR(Q3237)</f>
        <v>2016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8291</v>
      </c>
      <c r="O3238" t="s">
        <v>8292</v>
      </c>
      <c r="P3238" s="10">
        <f>I3238/60/60/24+DATE(1970,1,1)</f>
        <v>42732.917048611111</v>
      </c>
      <c r="Q3238" s="10">
        <f>J3238/60/60/24+DATE(1970,1,1)</f>
        <v>42702.917048611111</v>
      </c>
      <c r="R3238">
        <f>YEAR(Q3238)</f>
        <v>2016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8291</v>
      </c>
      <c r="O3239" t="s">
        <v>8292</v>
      </c>
      <c r="P3239" s="10">
        <f>I3239/60/60/24+DATE(1970,1,1)</f>
        <v>42276.165972222225</v>
      </c>
      <c r="Q3239" s="10">
        <f>J3239/60/60/24+DATE(1970,1,1)</f>
        <v>42252.474351851852</v>
      </c>
      <c r="R3239">
        <f>YEAR(Q3239)</f>
        <v>2015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8291</v>
      </c>
      <c r="O3240" t="s">
        <v>8292</v>
      </c>
      <c r="P3240" s="10">
        <f>I3240/60/60/24+DATE(1970,1,1)</f>
        <v>42186.510393518518</v>
      </c>
      <c r="Q3240" s="10">
        <f>J3240/60/60/24+DATE(1970,1,1)</f>
        <v>42156.510393518518</v>
      </c>
      <c r="R3240">
        <f>YEAR(Q3240)</f>
        <v>2015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8291</v>
      </c>
      <c r="O3241" t="s">
        <v>8292</v>
      </c>
      <c r="P3241" s="10">
        <f>I3241/60/60/24+DATE(1970,1,1)</f>
        <v>42302.999305555553</v>
      </c>
      <c r="Q3241" s="10">
        <f>J3241/60/60/24+DATE(1970,1,1)</f>
        <v>42278.089039351849</v>
      </c>
      <c r="R3241">
        <f>YEAR(Q3241)</f>
        <v>2015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8291</v>
      </c>
      <c r="O3242" t="s">
        <v>8292</v>
      </c>
      <c r="P3242" s="10">
        <f>I3242/60/60/24+DATE(1970,1,1)</f>
        <v>42782.958333333328</v>
      </c>
      <c r="Q3242" s="10">
        <f>J3242/60/60/24+DATE(1970,1,1)</f>
        <v>42754.693842592591</v>
      </c>
      <c r="R3242">
        <f>YEAR(Q3242)</f>
        <v>2017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8291</v>
      </c>
      <c r="O3243" t="s">
        <v>8292</v>
      </c>
      <c r="P3243" s="10">
        <f>I3243/60/60/24+DATE(1970,1,1)</f>
        <v>41926.290972222225</v>
      </c>
      <c r="Q3243" s="10">
        <f>J3243/60/60/24+DATE(1970,1,1)</f>
        <v>41893.324884259258</v>
      </c>
      <c r="R3243">
        <f>YEAR(Q3243)</f>
        <v>2014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8291</v>
      </c>
      <c r="O3244" t="s">
        <v>8292</v>
      </c>
      <c r="P3244" s="10">
        <f>I3244/60/60/24+DATE(1970,1,1)</f>
        <v>41901.755694444444</v>
      </c>
      <c r="Q3244" s="10">
        <f>J3244/60/60/24+DATE(1970,1,1)</f>
        <v>41871.755694444444</v>
      </c>
      <c r="R3244">
        <f>YEAR(Q3244)</f>
        <v>2014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8291</v>
      </c>
      <c r="O3245" t="s">
        <v>8292</v>
      </c>
      <c r="P3245" s="10">
        <f>I3245/60/60/24+DATE(1970,1,1)</f>
        <v>42286</v>
      </c>
      <c r="Q3245" s="10">
        <f>J3245/60/60/24+DATE(1970,1,1)</f>
        <v>42262.096782407403</v>
      </c>
      <c r="R3245">
        <f>YEAR(Q3245)</f>
        <v>2015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8291</v>
      </c>
      <c r="O3246" t="s">
        <v>8292</v>
      </c>
      <c r="P3246" s="10">
        <f>I3246/60/60/24+DATE(1970,1,1)</f>
        <v>42705.735902777778</v>
      </c>
      <c r="Q3246" s="10">
        <f>J3246/60/60/24+DATE(1970,1,1)</f>
        <v>42675.694236111114</v>
      </c>
      <c r="R3246">
        <f>YEAR(Q3246)</f>
        <v>2016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8291</v>
      </c>
      <c r="O3247" t="s">
        <v>8292</v>
      </c>
      <c r="P3247" s="10">
        <f>I3247/60/60/24+DATE(1970,1,1)</f>
        <v>42167.083333333328</v>
      </c>
      <c r="Q3247" s="10">
        <f>J3247/60/60/24+DATE(1970,1,1)</f>
        <v>42135.60020833333</v>
      </c>
      <c r="R3247">
        <f>YEAR(Q3247)</f>
        <v>2015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8291</v>
      </c>
      <c r="O3248" t="s">
        <v>8292</v>
      </c>
      <c r="P3248" s="10">
        <f>I3248/60/60/24+DATE(1970,1,1)</f>
        <v>42259.165972222225</v>
      </c>
      <c r="Q3248" s="10">
        <f>J3248/60/60/24+DATE(1970,1,1)</f>
        <v>42230.472222222219</v>
      </c>
      <c r="R3248">
        <f>YEAR(Q3248)</f>
        <v>2015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8291</v>
      </c>
      <c r="O3249" t="s">
        <v>8292</v>
      </c>
      <c r="P3249" s="10">
        <f>I3249/60/60/24+DATE(1970,1,1)</f>
        <v>42197.434166666666</v>
      </c>
      <c r="Q3249" s="10">
        <f>J3249/60/60/24+DATE(1970,1,1)</f>
        <v>42167.434166666666</v>
      </c>
      <c r="R3249">
        <f>YEAR(Q3249)</f>
        <v>2015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8291</v>
      </c>
      <c r="O3250" t="s">
        <v>8292</v>
      </c>
      <c r="P3250" s="10">
        <f>I3250/60/60/24+DATE(1970,1,1)</f>
        <v>42098.846724537041</v>
      </c>
      <c r="Q3250" s="10">
        <f>J3250/60/60/24+DATE(1970,1,1)</f>
        <v>42068.888391203705</v>
      </c>
      <c r="R3250">
        <f>YEAR(Q3250)</f>
        <v>2015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8291</v>
      </c>
      <c r="O3251" t="s">
        <v>8292</v>
      </c>
      <c r="P3251" s="10">
        <f>I3251/60/60/24+DATE(1970,1,1)</f>
        <v>42175.746689814812</v>
      </c>
      <c r="Q3251" s="10">
        <f>J3251/60/60/24+DATE(1970,1,1)</f>
        <v>42145.746689814812</v>
      </c>
      <c r="R3251">
        <f>YEAR(Q3251)</f>
        <v>2015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8291</v>
      </c>
      <c r="O3252" t="s">
        <v>8292</v>
      </c>
      <c r="P3252" s="10">
        <f>I3252/60/60/24+DATE(1970,1,1)</f>
        <v>41948.783842592595</v>
      </c>
      <c r="Q3252" s="10">
        <f>J3252/60/60/24+DATE(1970,1,1)</f>
        <v>41918.742175925923</v>
      </c>
      <c r="R3252">
        <f>YEAR(Q3252)</f>
        <v>2014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8291</v>
      </c>
      <c r="O3253" t="s">
        <v>8292</v>
      </c>
      <c r="P3253" s="10">
        <f>I3253/60/60/24+DATE(1970,1,1)</f>
        <v>42176.731087962966</v>
      </c>
      <c r="Q3253" s="10">
        <f>J3253/60/60/24+DATE(1970,1,1)</f>
        <v>42146.731087962966</v>
      </c>
      <c r="R3253">
        <f>YEAR(Q3253)</f>
        <v>2015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8291</v>
      </c>
      <c r="O3254" t="s">
        <v>8292</v>
      </c>
      <c r="P3254" s="10">
        <f>I3254/60/60/24+DATE(1970,1,1)</f>
        <v>42620.472685185188</v>
      </c>
      <c r="Q3254" s="10">
        <f>J3254/60/60/24+DATE(1970,1,1)</f>
        <v>42590.472685185188</v>
      </c>
      <c r="R3254">
        <f>YEAR(Q3254)</f>
        <v>2016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8291</v>
      </c>
      <c r="O3255" t="s">
        <v>8292</v>
      </c>
      <c r="P3255" s="10">
        <f>I3255/60/60/24+DATE(1970,1,1)</f>
        <v>42621.15625</v>
      </c>
      <c r="Q3255" s="10">
        <f>J3255/60/60/24+DATE(1970,1,1)</f>
        <v>42602.576712962968</v>
      </c>
      <c r="R3255">
        <f>YEAR(Q3255)</f>
        <v>2016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8291</v>
      </c>
      <c r="O3256" t="s">
        <v>8292</v>
      </c>
      <c r="P3256" s="10">
        <f>I3256/60/60/24+DATE(1970,1,1)</f>
        <v>42089.044085648144</v>
      </c>
      <c r="Q3256" s="10">
        <f>J3256/60/60/24+DATE(1970,1,1)</f>
        <v>42059.085752314815</v>
      </c>
      <c r="R3256">
        <f>YEAR(Q3256)</f>
        <v>2015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8291</v>
      </c>
      <c r="O3257" t="s">
        <v>8292</v>
      </c>
      <c r="P3257" s="10">
        <f>I3257/60/60/24+DATE(1970,1,1)</f>
        <v>41919.768229166664</v>
      </c>
      <c r="Q3257" s="10">
        <f>J3257/60/60/24+DATE(1970,1,1)</f>
        <v>41889.768229166664</v>
      </c>
      <c r="R3257">
        <f>YEAR(Q3257)</f>
        <v>2014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8291</v>
      </c>
      <c r="O3258" t="s">
        <v>8292</v>
      </c>
      <c r="P3258" s="10">
        <f>I3258/60/60/24+DATE(1970,1,1)</f>
        <v>42166.165972222225</v>
      </c>
      <c r="Q3258" s="10">
        <f>J3258/60/60/24+DATE(1970,1,1)</f>
        <v>42144.573807870373</v>
      </c>
      <c r="R3258">
        <f>YEAR(Q3258)</f>
        <v>2015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8291</v>
      </c>
      <c r="O3259" t="s">
        <v>8292</v>
      </c>
      <c r="P3259" s="10">
        <f>I3259/60/60/24+DATE(1970,1,1)</f>
        <v>42788.559629629628</v>
      </c>
      <c r="Q3259" s="10">
        <f>J3259/60/60/24+DATE(1970,1,1)</f>
        <v>42758.559629629628</v>
      </c>
      <c r="R3259">
        <f>YEAR(Q3259)</f>
        <v>2017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8291</v>
      </c>
      <c r="O3260" t="s">
        <v>8292</v>
      </c>
      <c r="P3260" s="10">
        <f>I3260/60/60/24+DATE(1970,1,1)</f>
        <v>42012.887280092589</v>
      </c>
      <c r="Q3260" s="10">
        <f>J3260/60/60/24+DATE(1970,1,1)</f>
        <v>41982.887280092589</v>
      </c>
      <c r="R3260">
        <f>YEAR(Q3260)</f>
        <v>2014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8291</v>
      </c>
      <c r="O3261" t="s">
        <v>8292</v>
      </c>
      <c r="P3261" s="10">
        <f>I3261/60/60/24+DATE(1970,1,1)</f>
        <v>42644.165972222225</v>
      </c>
      <c r="Q3261" s="10">
        <f>J3261/60/60/24+DATE(1970,1,1)</f>
        <v>42614.760937500003</v>
      </c>
      <c r="R3261">
        <f>YEAR(Q3261)</f>
        <v>2016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8291</v>
      </c>
      <c r="O3262" t="s">
        <v>8292</v>
      </c>
      <c r="P3262" s="10">
        <f>I3262/60/60/24+DATE(1970,1,1)</f>
        <v>42338.714328703703</v>
      </c>
      <c r="Q3262" s="10">
        <f>J3262/60/60/24+DATE(1970,1,1)</f>
        <v>42303.672662037032</v>
      </c>
      <c r="R3262">
        <f>YEAR(Q3262)</f>
        <v>2015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8291</v>
      </c>
      <c r="O3263" t="s">
        <v>8292</v>
      </c>
      <c r="P3263" s="10">
        <f>I3263/60/60/24+DATE(1970,1,1)</f>
        <v>42201.725416666668</v>
      </c>
      <c r="Q3263" s="10">
        <f>J3263/60/60/24+DATE(1970,1,1)</f>
        <v>42171.725416666668</v>
      </c>
      <c r="R3263">
        <f>YEAR(Q3263)</f>
        <v>2015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8291</v>
      </c>
      <c r="O3264" t="s">
        <v>8292</v>
      </c>
      <c r="P3264" s="10">
        <f>I3264/60/60/24+DATE(1970,1,1)</f>
        <v>41995.166666666672</v>
      </c>
      <c r="Q3264" s="10">
        <f>J3264/60/60/24+DATE(1970,1,1)</f>
        <v>41964.315532407403</v>
      </c>
      <c r="R3264">
        <f>YEAR(Q3264)</f>
        <v>2014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8291</v>
      </c>
      <c r="O3265" t="s">
        <v>8292</v>
      </c>
      <c r="P3265" s="10">
        <f>I3265/60/60/24+DATE(1970,1,1)</f>
        <v>42307.875</v>
      </c>
      <c r="Q3265" s="10">
        <f>J3265/60/60/24+DATE(1970,1,1)</f>
        <v>42284.516064814816</v>
      </c>
      <c r="R3265">
        <f>YEAR(Q3265)</f>
        <v>2015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8291</v>
      </c>
      <c r="O3266" t="s">
        <v>8292</v>
      </c>
      <c r="P3266" s="10">
        <f>I3266/60/60/24+DATE(1970,1,1)</f>
        <v>42032.916666666672</v>
      </c>
      <c r="Q3266" s="10">
        <f>J3266/60/60/24+DATE(1970,1,1)</f>
        <v>42016.800208333334</v>
      </c>
      <c r="R3266">
        <f>YEAR(Q3266)</f>
        <v>2015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8291</v>
      </c>
      <c r="O3267" t="s">
        <v>8292</v>
      </c>
      <c r="P3267" s="10">
        <f>I3267/60/60/24+DATE(1970,1,1)</f>
        <v>42341.708333333328</v>
      </c>
      <c r="Q3267" s="10">
        <f>J3267/60/60/24+DATE(1970,1,1)</f>
        <v>42311.711979166663</v>
      </c>
      <c r="R3267">
        <f>YEAR(Q3267)</f>
        <v>2015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8291</v>
      </c>
      <c r="O3268" t="s">
        <v>8292</v>
      </c>
      <c r="P3268" s="10">
        <f>I3268/60/60/24+DATE(1970,1,1)</f>
        <v>42167.875</v>
      </c>
      <c r="Q3268" s="10">
        <f>J3268/60/60/24+DATE(1970,1,1)</f>
        <v>42136.536134259266</v>
      </c>
      <c r="R3268">
        <f>YEAR(Q3268)</f>
        <v>2015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8291</v>
      </c>
      <c r="O3269" t="s">
        <v>8292</v>
      </c>
      <c r="P3269" s="10">
        <f>I3269/60/60/24+DATE(1970,1,1)</f>
        <v>42202.757638888885</v>
      </c>
      <c r="Q3269" s="10">
        <f>J3269/60/60/24+DATE(1970,1,1)</f>
        <v>42172.757638888885</v>
      </c>
      <c r="R3269">
        <f>YEAR(Q3269)</f>
        <v>2015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8291</v>
      </c>
      <c r="O3270" t="s">
        <v>8292</v>
      </c>
      <c r="P3270" s="10">
        <f>I3270/60/60/24+DATE(1970,1,1)</f>
        <v>42606.90425925926</v>
      </c>
      <c r="Q3270" s="10">
        <f>J3270/60/60/24+DATE(1970,1,1)</f>
        <v>42590.90425925926</v>
      </c>
      <c r="R3270">
        <f>YEAR(Q3270)</f>
        <v>2016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8291</v>
      </c>
      <c r="O3271" t="s">
        <v>8292</v>
      </c>
      <c r="P3271" s="10">
        <f>I3271/60/60/24+DATE(1970,1,1)</f>
        <v>42171.458333333328</v>
      </c>
      <c r="Q3271" s="10">
        <f>J3271/60/60/24+DATE(1970,1,1)</f>
        <v>42137.395798611105</v>
      </c>
      <c r="R3271">
        <f>YEAR(Q3271)</f>
        <v>2015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8291</v>
      </c>
      <c r="O3272" t="s">
        <v>8292</v>
      </c>
      <c r="P3272" s="10">
        <f>I3272/60/60/24+DATE(1970,1,1)</f>
        <v>42197.533159722225</v>
      </c>
      <c r="Q3272" s="10">
        <f>J3272/60/60/24+DATE(1970,1,1)</f>
        <v>42167.533159722225</v>
      </c>
      <c r="R3272">
        <f>YEAR(Q3272)</f>
        <v>2015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8291</v>
      </c>
      <c r="O3273" t="s">
        <v>8292</v>
      </c>
      <c r="P3273" s="10">
        <f>I3273/60/60/24+DATE(1970,1,1)</f>
        <v>41945.478877314818</v>
      </c>
      <c r="Q3273" s="10">
        <f>J3273/60/60/24+DATE(1970,1,1)</f>
        <v>41915.437210648146</v>
      </c>
      <c r="R3273">
        <f>YEAR(Q3273)</f>
        <v>2014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8291</v>
      </c>
      <c r="O3274" t="s">
        <v>8292</v>
      </c>
      <c r="P3274" s="10">
        <f>I3274/60/60/24+DATE(1970,1,1)</f>
        <v>42314.541770833333</v>
      </c>
      <c r="Q3274" s="10">
        <f>J3274/60/60/24+DATE(1970,1,1)</f>
        <v>42284.500104166669</v>
      </c>
      <c r="R3274">
        <f>YEAR(Q3274)</f>
        <v>2015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8291</v>
      </c>
      <c r="O3275" t="s">
        <v>8292</v>
      </c>
      <c r="P3275" s="10">
        <f>I3275/60/60/24+DATE(1970,1,1)</f>
        <v>42627.791666666672</v>
      </c>
      <c r="Q3275" s="10">
        <f>J3275/60/60/24+DATE(1970,1,1)</f>
        <v>42611.801412037035</v>
      </c>
      <c r="R3275">
        <f>YEAR(Q3275)</f>
        <v>2016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8291</v>
      </c>
      <c r="O3276" t="s">
        <v>8292</v>
      </c>
      <c r="P3276" s="10">
        <f>I3276/60/60/24+DATE(1970,1,1)</f>
        <v>42444.875</v>
      </c>
      <c r="Q3276" s="10">
        <f>J3276/60/60/24+DATE(1970,1,1)</f>
        <v>42400.704537037032</v>
      </c>
      <c r="R3276">
        <f>YEAR(Q3276)</f>
        <v>2016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8291</v>
      </c>
      <c r="O3277" t="s">
        <v>8292</v>
      </c>
      <c r="P3277" s="10">
        <f>I3277/60/60/24+DATE(1970,1,1)</f>
        <v>42044.1875</v>
      </c>
      <c r="Q3277" s="10">
        <f>J3277/60/60/24+DATE(1970,1,1)</f>
        <v>42017.88045138889</v>
      </c>
      <c r="R3277">
        <f>YEAR(Q3277)</f>
        <v>2015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8291</v>
      </c>
      <c r="O3278" t="s">
        <v>8292</v>
      </c>
      <c r="P3278" s="10">
        <f>I3278/60/60/24+DATE(1970,1,1)</f>
        <v>42461.165972222225</v>
      </c>
      <c r="Q3278" s="10">
        <f>J3278/60/60/24+DATE(1970,1,1)</f>
        <v>42426.949988425928</v>
      </c>
      <c r="R3278">
        <f>YEAR(Q3278)</f>
        <v>2016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8291</v>
      </c>
      <c r="O3279" t="s">
        <v>8292</v>
      </c>
      <c r="P3279" s="10">
        <f>I3279/60/60/24+DATE(1970,1,1)</f>
        <v>41961.724606481483</v>
      </c>
      <c r="Q3279" s="10">
        <f>J3279/60/60/24+DATE(1970,1,1)</f>
        <v>41931.682939814818</v>
      </c>
      <c r="R3279">
        <f>YEAR(Q3279)</f>
        <v>2014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8291</v>
      </c>
      <c r="O3280" t="s">
        <v>8292</v>
      </c>
      <c r="P3280" s="10">
        <f>I3280/60/60/24+DATE(1970,1,1)</f>
        <v>42154.848414351851</v>
      </c>
      <c r="Q3280" s="10">
        <f>J3280/60/60/24+DATE(1970,1,1)</f>
        <v>42124.848414351851</v>
      </c>
      <c r="R3280">
        <f>YEAR(Q3280)</f>
        <v>2015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8291</v>
      </c>
      <c r="O3281" t="s">
        <v>8292</v>
      </c>
      <c r="P3281" s="10">
        <f>I3281/60/60/24+DATE(1970,1,1)</f>
        <v>42461.06086805556</v>
      </c>
      <c r="Q3281" s="10">
        <f>J3281/60/60/24+DATE(1970,1,1)</f>
        <v>42431.102534722217</v>
      </c>
      <c r="R3281">
        <f>YEAR(Q3281)</f>
        <v>2016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8291</v>
      </c>
      <c r="O3282" t="s">
        <v>8292</v>
      </c>
      <c r="P3282" s="10">
        <f>I3282/60/60/24+DATE(1970,1,1)</f>
        <v>42156.208333333328</v>
      </c>
      <c r="Q3282" s="10">
        <f>J3282/60/60/24+DATE(1970,1,1)</f>
        <v>42121.756921296299</v>
      </c>
      <c r="R3282">
        <f>YEAR(Q3282)</f>
        <v>2015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8291</v>
      </c>
      <c r="O3283" t="s">
        <v>8292</v>
      </c>
      <c r="P3283" s="10">
        <f>I3283/60/60/24+DATE(1970,1,1)</f>
        <v>42249.019733796296</v>
      </c>
      <c r="Q3283" s="10">
        <f>J3283/60/60/24+DATE(1970,1,1)</f>
        <v>42219.019733796296</v>
      </c>
      <c r="R3283">
        <f>YEAR(Q3283)</f>
        <v>2015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8291</v>
      </c>
      <c r="O3284" t="s">
        <v>8292</v>
      </c>
      <c r="P3284" s="10">
        <f>I3284/60/60/24+DATE(1970,1,1)</f>
        <v>42489.19430555556</v>
      </c>
      <c r="Q3284" s="10">
        <f>J3284/60/60/24+DATE(1970,1,1)</f>
        <v>42445.19430555556</v>
      </c>
      <c r="R3284">
        <f>YEAR(Q3284)</f>
        <v>2016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8291</v>
      </c>
      <c r="O3285" t="s">
        <v>8292</v>
      </c>
      <c r="P3285" s="10">
        <f>I3285/60/60/24+DATE(1970,1,1)</f>
        <v>42410.875</v>
      </c>
      <c r="Q3285" s="10">
        <f>J3285/60/60/24+DATE(1970,1,1)</f>
        <v>42379.74418981481</v>
      </c>
      <c r="R3285">
        <f>YEAR(Q3285)</f>
        <v>2016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8291</v>
      </c>
      <c r="O3286" t="s">
        <v>8292</v>
      </c>
      <c r="P3286" s="10">
        <f>I3286/60/60/24+DATE(1970,1,1)</f>
        <v>42398.249305555553</v>
      </c>
      <c r="Q3286" s="10">
        <f>J3286/60/60/24+DATE(1970,1,1)</f>
        <v>42380.884872685187</v>
      </c>
      <c r="R3286">
        <f>YEAR(Q3286)</f>
        <v>2016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8291</v>
      </c>
      <c r="O3287" t="s">
        <v>8292</v>
      </c>
      <c r="P3287" s="10">
        <f>I3287/60/60/24+DATE(1970,1,1)</f>
        <v>42794.208333333328</v>
      </c>
      <c r="Q3287" s="10">
        <f>J3287/60/60/24+DATE(1970,1,1)</f>
        <v>42762.942430555559</v>
      </c>
      <c r="R3287">
        <f>YEAR(Q3287)</f>
        <v>2017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8291</v>
      </c>
      <c r="O3288" t="s">
        <v>8292</v>
      </c>
      <c r="P3288" s="10">
        <f>I3288/60/60/24+DATE(1970,1,1)</f>
        <v>42597.840069444443</v>
      </c>
      <c r="Q3288" s="10">
        <f>J3288/60/60/24+DATE(1970,1,1)</f>
        <v>42567.840069444443</v>
      </c>
      <c r="R3288">
        <f>YEAR(Q3288)</f>
        <v>2016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8291</v>
      </c>
      <c r="O3289" t="s">
        <v>8292</v>
      </c>
      <c r="P3289" s="10">
        <f>I3289/60/60/24+DATE(1970,1,1)</f>
        <v>42336.750324074077</v>
      </c>
      <c r="Q3289" s="10">
        <f>J3289/60/60/24+DATE(1970,1,1)</f>
        <v>42311.750324074077</v>
      </c>
      <c r="R3289">
        <f>YEAR(Q3289)</f>
        <v>2015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8291</v>
      </c>
      <c r="O3290" t="s">
        <v>8292</v>
      </c>
      <c r="P3290" s="10">
        <f>I3290/60/60/24+DATE(1970,1,1)</f>
        <v>42541.958333333328</v>
      </c>
      <c r="Q3290" s="10">
        <f>J3290/60/60/24+DATE(1970,1,1)</f>
        <v>42505.774479166663</v>
      </c>
      <c r="R3290">
        <f>YEAR(Q3290)</f>
        <v>2016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8291</v>
      </c>
      <c r="O3291" t="s">
        <v>8292</v>
      </c>
      <c r="P3291" s="10">
        <f>I3291/60/60/24+DATE(1970,1,1)</f>
        <v>42786.368078703701</v>
      </c>
      <c r="Q3291" s="10">
        <f>J3291/60/60/24+DATE(1970,1,1)</f>
        <v>42758.368078703701</v>
      </c>
      <c r="R3291">
        <f>YEAR(Q3291)</f>
        <v>2017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8291</v>
      </c>
      <c r="O3292" t="s">
        <v>8292</v>
      </c>
      <c r="P3292" s="10">
        <f>I3292/60/60/24+DATE(1970,1,1)</f>
        <v>42805.51494212963</v>
      </c>
      <c r="Q3292" s="10">
        <f>J3292/60/60/24+DATE(1970,1,1)</f>
        <v>42775.51494212963</v>
      </c>
      <c r="R3292">
        <f>YEAR(Q3292)</f>
        <v>2017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8291</v>
      </c>
      <c r="O3293" t="s">
        <v>8292</v>
      </c>
      <c r="P3293" s="10">
        <f>I3293/60/60/24+DATE(1970,1,1)</f>
        <v>42264.165972222225</v>
      </c>
      <c r="Q3293" s="10">
        <f>J3293/60/60/24+DATE(1970,1,1)</f>
        <v>42232.702546296292</v>
      </c>
      <c r="R3293">
        <f>YEAR(Q3293)</f>
        <v>2015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8291</v>
      </c>
      <c r="O3294" t="s">
        <v>8292</v>
      </c>
      <c r="P3294" s="10">
        <f>I3294/60/60/24+DATE(1970,1,1)</f>
        <v>42342.811898148153</v>
      </c>
      <c r="Q3294" s="10">
        <f>J3294/60/60/24+DATE(1970,1,1)</f>
        <v>42282.770231481481</v>
      </c>
      <c r="R3294">
        <f>YEAR(Q3294)</f>
        <v>2015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8291</v>
      </c>
      <c r="O3295" t="s">
        <v>8292</v>
      </c>
      <c r="P3295" s="10">
        <f>I3295/60/60/24+DATE(1970,1,1)</f>
        <v>42798.425370370373</v>
      </c>
      <c r="Q3295" s="10">
        <f>J3295/60/60/24+DATE(1970,1,1)</f>
        <v>42768.425370370373</v>
      </c>
      <c r="R3295">
        <f>YEAR(Q3295)</f>
        <v>2017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8291</v>
      </c>
      <c r="O3296" t="s">
        <v>8292</v>
      </c>
      <c r="P3296" s="10">
        <f>I3296/60/60/24+DATE(1970,1,1)</f>
        <v>42171.541134259256</v>
      </c>
      <c r="Q3296" s="10">
        <f>J3296/60/60/24+DATE(1970,1,1)</f>
        <v>42141.541134259256</v>
      </c>
      <c r="R3296">
        <f>YEAR(Q3296)</f>
        <v>2015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8291</v>
      </c>
      <c r="O3297" t="s">
        <v>8292</v>
      </c>
      <c r="P3297" s="10">
        <f>I3297/60/60/24+DATE(1970,1,1)</f>
        <v>42639.442465277782</v>
      </c>
      <c r="Q3297" s="10">
        <f>J3297/60/60/24+DATE(1970,1,1)</f>
        <v>42609.442465277782</v>
      </c>
      <c r="R3297">
        <f>YEAR(Q3297)</f>
        <v>2016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8291</v>
      </c>
      <c r="O3298" t="s">
        <v>8292</v>
      </c>
      <c r="P3298" s="10">
        <f>I3298/60/60/24+DATE(1970,1,1)</f>
        <v>42330.916666666672</v>
      </c>
      <c r="Q3298" s="10">
        <f>J3298/60/60/24+DATE(1970,1,1)</f>
        <v>42309.756620370375</v>
      </c>
      <c r="R3298">
        <f>YEAR(Q3298)</f>
        <v>2015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8291</v>
      </c>
      <c r="O3299" t="s">
        <v>8292</v>
      </c>
      <c r="P3299" s="10">
        <f>I3299/60/60/24+DATE(1970,1,1)</f>
        <v>42212.957638888889</v>
      </c>
      <c r="Q3299" s="10">
        <f>J3299/60/60/24+DATE(1970,1,1)</f>
        <v>42193.771481481483</v>
      </c>
      <c r="R3299">
        <f>YEAR(Q3299)</f>
        <v>2015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8291</v>
      </c>
      <c r="O3300" t="s">
        <v>8292</v>
      </c>
      <c r="P3300" s="10">
        <f>I3300/60/60/24+DATE(1970,1,1)</f>
        <v>42260</v>
      </c>
      <c r="Q3300" s="10">
        <f>J3300/60/60/24+DATE(1970,1,1)</f>
        <v>42239.957962962959</v>
      </c>
      <c r="R3300">
        <f>YEAR(Q3300)</f>
        <v>2015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8291</v>
      </c>
      <c r="O3301" t="s">
        <v>8292</v>
      </c>
      <c r="P3301" s="10">
        <f>I3301/60/60/24+DATE(1970,1,1)</f>
        <v>42291.917395833334</v>
      </c>
      <c r="Q3301" s="10">
        <f>J3301/60/60/24+DATE(1970,1,1)</f>
        <v>42261.917395833334</v>
      </c>
      <c r="R3301">
        <f>YEAR(Q3301)</f>
        <v>2015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8291</v>
      </c>
      <c r="O3302" t="s">
        <v>8292</v>
      </c>
      <c r="P3302" s="10">
        <f>I3302/60/60/24+DATE(1970,1,1)</f>
        <v>42123.743773148148</v>
      </c>
      <c r="Q3302" s="10">
        <f>J3302/60/60/24+DATE(1970,1,1)</f>
        <v>42102.743773148148</v>
      </c>
      <c r="R3302">
        <f>YEAR(Q3302)</f>
        <v>2015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8291</v>
      </c>
      <c r="O3303" t="s">
        <v>8292</v>
      </c>
      <c r="P3303" s="10">
        <f>I3303/60/60/24+DATE(1970,1,1)</f>
        <v>42583.290972222225</v>
      </c>
      <c r="Q3303" s="10">
        <f>J3303/60/60/24+DATE(1970,1,1)</f>
        <v>42538.73583333334</v>
      </c>
      <c r="R3303">
        <f>YEAR(Q3303)</f>
        <v>2016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8291</v>
      </c>
      <c r="O3304" t="s">
        <v>8292</v>
      </c>
      <c r="P3304" s="10">
        <f>I3304/60/60/24+DATE(1970,1,1)</f>
        <v>42711.35157407407</v>
      </c>
      <c r="Q3304" s="10">
        <f>J3304/60/60/24+DATE(1970,1,1)</f>
        <v>42681.35157407407</v>
      </c>
      <c r="R3304">
        <f>YEAR(Q3304)</f>
        <v>2016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8291</v>
      </c>
      <c r="O3305" t="s">
        <v>8292</v>
      </c>
      <c r="P3305" s="10">
        <f>I3305/60/60/24+DATE(1970,1,1)</f>
        <v>42091.609768518523</v>
      </c>
      <c r="Q3305" s="10">
        <f>J3305/60/60/24+DATE(1970,1,1)</f>
        <v>42056.65143518518</v>
      </c>
      <c r="R3305">
        <f>YEAR(Q3305)</f>
        <v>2015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8291</v>
      </c>
      <c r="O3306" t="s">
        <v>8292</v>
      </c>
      <c r="P3306" s="10">
        <f>I3306/60/60/24+DATE(1970,1,1)</f>
        <v>42726.624444444446</v>
      </c>
      <c r="Q3306" s="10">
        <f>J3306/60/60/24+DATE(1970,1,1)</f>
        <v>42696.624444444446</v>
      </c>
      <c r="R3306">
        <f>YEAR(Q3306)</f>
        <v>2016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8291</v>
      </c>
      <c r="O3307" t="s">
        <v>8292</v>
      </c>
      <c r="P3307" s="10">
        <f>I3307/60/60/24+DATE(1970,1,1)</f>
        <v>42216.855879629627</v>
      </c>
      <c r="Q3307" s="10">
        <f>J3307/60/60/24+DATE(1970,1,1)</f>
        <v>42186.855879629627</v>
      </c>
      <c r="R3307">
        <f>YEAR(Q3307)</f>
        <v>2015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8291</v>
      </c>
      <c r="O3308" t="s">
        <v>8292</v>
      </c>
      <c r="P3308" s="10">
        <f>I3308/60/60/24+DATE(1970,1,1)</f>
        <v>42531.125</v>
      </c>
      <c r="Q3308" s="10">
        <f>J3308/60/60/24+DATE(1970,1,1)</f>
        <v>42493.219236111108</v>
      </c>
      <c r="R3308">
        <f>YEAR(Q3308)</f>
        <v>2016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8291</v>
      </c>
      <c r="O3309" t="s">
        <v>8292</v>
      </c>
      <c r="P3309" s="10">
        <f>I3309/60/60/24+DATE(1970,1,1)</f>
        <v>42505.057164351849</v>
      </c>
      <c r="Q3309" s="10">
        <f>J3309/60/60/24+DATE(1970,1,1)</f>
        <v>42475.057164351849</v>
      </c>
      <c r="R3309">
        <f>YEAR(Q3309)</f>
        <v>2016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8291</v>
      </c>
      <c r="O3310" t="s">
        <v>8292</v>
      </c>
      <c r="P3310" s="10">
        <f>I3310/60/60/24+DATE(1970,1,1)</f>
        <v>42473.876909722225</v>
      </c>
      <c r="Q3310" s="10">
        <f>J3310/60/60/24+DATE(1970,1,1)</f>
        <v>42452.876909722225</v>
      </c>
      <c r="R3310">
        <f>YEAR(Q3310)</f>
        <v>2016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8291</v>
      </c>
      <c r="O3311" t="s">
        <v>8292</v>
      </c>
      <c r="P3311" s="10">
        <f>I3311/60/60/24+DATE(1970,1,1)</f>
        <v>42659.650208333333</v>
      </c>
      <c r="Q3311" s="10">
        <f>J3311/60/60/24+DATE(1970,1,1)</f>
        <v>42628.650208333333</v>
      </c>
      <c r="R3311">
        <f>YEAR(Q3311)</f>
        <v>2016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8291</v>
      </c>
      <c r="O3312" t="s">
        <v>8292</v>
      </c>
      <c r="P3312" s="10">
        <f>I3312/60/60/24+DATE(1970,1,1)</f>
        <v>42283.928530092591</v>
      </c>
      <c r="Q3312" s="10">
        <f>J3312/60/60/24+DATE(1970,1,1)</f>
        <v>42253.928530092591</v>
      </c>
      <c r="R3312">
        <f>YEAR(Q3312)</f>
        <v>2015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8291</v>
      </c>
      <c r="O3313" t="s">
        <v>8292</v>
      </c>
      <c r="P3313" s="10">
        <f>I3313/60/60/24+DATE(1970,1,1)</f>
        <v>42294.29178240741</v>
      </c>
      <c r="Q3313" s="10">
        <f>J3313/60/60/24+DATE(1970,1,1)</f>
        <v>42264.29178240741</v>
      </c>
      <c r="R3313">
        <f>YEAR(Q3313)</f>
        <v>2015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8291</v>
      </c>
      <c r="O3314" t="s">
        <v>8292</v>
      </c>
      <c r="P3314" s="10">
        <f>I3314/60/60/24+DATE(1970,1,1)</f>
        <v>42685.916666666672</v>
      </c>
      <c r="Q3314" s="10">
        <f>J3314/60/60/24+DATE(1970,1,1)</f>
        <v>42664.809560185182</v>
      </c>
      <c r="R3314">
        <f>YEAR(Q3314)</f>
        <v>2016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8291</v>
      </c>
      <c r="O3315" t="s">
        <v>8292</v>
      </c>
      <c r="P3315" s="10">
        <f>I3315/60/60/24+DATE(1970,1,1)</f>
        <v>42396.041666666672</v>
      </c>
      <c r="Q3315" s="10">
        <f>J3315/60/60/24+DATE(1970,1,1)</f>
        <v>42382.244409722218</v>
      </c>
      <c r="R3315">
        <f>YEAR(Q3315)</f>
        <v>2016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8291</v>
      </c>
      <c r="O3316" t="s">
        <v>8292</v>
      </c>
      <c r="P3316" s="10">
        <f>I3316/60/60/24+DATE(1970,1,1)</f>
        <v>42132.836805555555</v>
      </c>
      <c r="Q3316" s="10">
        <f>J3316/60/60/24+DATE(1970,1,1)</f>
        <v>42105.267488425925</v>
      </c>
      <c r="R3316">
        <f>YEAR(Q3316)</f>
        <v>2015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8291</v>
      </c>
      <c r="O3317" t="s">
        <v>8292</v>
      </c>
      <c r="P3317" s="10">
        <f>I3317/60/60/24+DATE(1970,1,1)</f>
        <v>42496.303715277783</v>
      </c>
      <c r="Q3317" s="10">
        <f>J3317/60/60/24+DATE(1970,1,1)</f>
        <v>42466.303715277783</v>
      </c>
      <c r="R3317">
        <f>YEAR(Q3317)</f>
        <v>2016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8291</v>
      </c>
      <c r="O3318" t="s">
        <v>8292</v>
      </c>
      <c r="P3318" s="10">
        <f>I3318/60/60/24+DATE(1970,1,1)</f>
        <v>41859.57916666667</v>
      </c>
      <c r="Q3318" s="10">
        <f>J3318/60/60/24+DATE(1970,1,1)</f>
        <v>41826.871238425927</v>
      </c>
      <c r="R3318">
        <f>YEAR(Q3318)</f>
        <v>2014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8291</v>
      </c>
      <c r="O3319" t="s">
        <v>8292</v>
      </c>
      <c r="P3319" s="10">
        <f>I3319/60/60/24+DATE(1970,1,1)</f>
        <v>42529.039629629624</v>
      </c>
      <c r="Q3319" s="10">
        <f>J3319/60/60/24+DATE(1970,1,1)</f>
        <v>42499.039629629624</v>
      </c>
      <c r="R3319">
        <f>YEAR(Q3319)</f>
        <v>2016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8291</v>
      </c>
      <c r="O3320" t="s">
        <v>8292</v>
      </c>
      <c r="P3320" s="10">
        <f>I3320/60/60/24+DATE(1970,1,1)</f>
        <v>42471.104166666672</v>
      </c>
      <c r="Q3320" s="10">
        <f>J3320/60/60/24+DATE(1970,1,1)</f>
        <v>42431.302002314813</v>
      </c>
      <c r="R3320">
        <f>YEAR(Q3320)</f>
        <v>2016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8291</v>
      </c>
      <c r="O3321" t="s">
        <v>8292</v>
      </c>
      <c r="P3321" s="10">
        <f>I3321/60/60/24+DATE(1970,1,1)</f>
        <v>42035.585486111115</v>
      </c>
      <c r="Q3321" s="10">
        <f>J3321/60/60/24+DATE(1970,1,1)</f>
        <v>41990.585486111115</v>
      </c>
      <c r="R3321">
        <f>YEAR(Q3321)</f>
        <v>2014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8291</v>
      </c>
      <c r="O3322" t="s">
        <v>8292</v>
      </c>
      <c r="P3322" s="10">
        <f>I3322/60/60/24+DATE(1970,1,1)</f>
        <v>42543.045798611114</v>
      </c>
      <c r="Q3322" s="10">
        <f>J3322/60/60/24+DATE(1970,1,1)</f>
        <v>42513.045798611114</v>
      </c>
      <c r="R3322">
        <f>YEAR(Q3322)</f>
        <v>2016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8291</v>
      </c>
      <c r="O3323" t="s">
        <v>8292</v>
      </c>
      <c r="P3323" s="10">
        <f>I3323/60/60/24+DATE(1970,1,1)</f>
        <v>41928.165972222225</v>
      </c>
      <c r="Q3323" s="10">
        <f>J3323/60/60/24+DATE(1970,1,1)</f>
        <v>41914.100289351853</v>
      </c>
      <c r="R3323">
        <f>YEAR(Q3323)</f>
        <v>2014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8291</v>
      </c>
      <c r="O3324" t="s">
        <v>8292</v>
      </c>
      <c r="P3324" s="10">
        <f>I3324/60/60/24+DATE(1970,1,1)</f>
        <v>42543.163194444445</v>
      </c>
      <c r="Q3324" s="10">
        <f>J3324/60/60/24+DATE(1970,1,1)</f>
        <v>42521.010370370372</v>
      </c>
      <c r="R3324">
        <f>YEAR(Q3324)</f>
        <v>2016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8291</v>
      </c>
      <c r="O3325" t="s">
        <v>8292</v>
      </c>
      <c r="P3325" s="10">
        <f>I3325/60/60/24+DATE(1970,1,1)</f>
        <v>42638.36583333333</v>
      </c>
      <c r="Q3325" s="10">
        <f>J3325/60/60/24+DATE(1970,1,1)</f>
        <v>42608.36583333333</v>
      </c>
      <c r="R3325">
        <f>YEAR(Q3325)</f>
        <v>2016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8291</v>
      </c>
      <c r="O3326" t="s">
        <v>8292</v>
      </c>
      <c r="P3326" s="10">
        <f>I3326/60/60/24+DATE(1970,1,1)</f>
        <v>42526.58321759259</v>
      </c>
      <c r="Q3326" s="10">
        <f>J3326/60/60/24+DATE(1970,1,1)</f>
        <v>42512.58321759259</v>
      </c>
      <c r="R3326">
        <f>YEAR(Q3326)</f>
        <v>2016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8291</v>
      </c>
      <c r="O3327" t="s">
        <v>8292</v>
      </c>
      <c r="P3327" s="10">
        <f>I3327/60/60/24+DATE(1970,1,1)</f>
        <v>42099.743946759263</v>
      </c>
      <c r="Q3327" s="10">
        <f>J3327/60/60/24+DATE(1970,1,1)</f>
        <v>42064.785613425927</v>
      </c>
      <c r="R3327">
        <f>YEAR(Q3327)</f>
        <v>2015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8291</v>
      </c>
      <c r="O3328" t="s">
        <v>8292</v>
      </c>
      <c r="P3328" s="10">
        <f>I3328/60/60/24+DATE(1970,1,1)</f>
        <v>42071.67251157407</v>
      </c>
      <c r="Q3328" s="10">
        <f>J3328/60/60/24+DATE(1970,1,1)</f>
        <v>42041.714178240742</v>
      </c>
      <c r="R3328">
        <f>YEAR(Q3328)</f>
        <v>2015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8291</v>
      </c>
      <c r="O3329" t="s">
        <v>8292</v>
      </c>
      <c r="P3329" s="10">
        <f>I3329/60/60/24+DATE(1970,1,1)</f>
        <v>42498.374606481477</v>
      </c>
      <c r="Q3329" s="10">
        <f>J3329/60/60/24+DATE(1970,1,1)</f>
        <v>42468.374606481477</v>
      </c>
      <c r="R3329">
        <f>YEAR(Q3329)</f>
        <v>2016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8291</v>
      </c>
      <c r="O3330" t="s">
        <v>8292</v>
      </c>
      <c r="P3330" s="10">
        <f>I3330/60/60/24+DATE(1970,1,1)</f>
        <v>41825.041666666664</v>
      </c>
      <c r="Q3330" s="10">
        <f>J3330/60/60/24+DATE(1970,1,1)</f>
        <v>41822.57503472222</v>
      </c>
      <c r="R3330">
        <f>YEAR(Q3330)</f>
        <v>2014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8291</v>
      </c>
      <c r="O3331" t="s">
        <v>8292</v>
      </c>
      <c r="P3331" s="10">
        <f>I3331/60/60/24+DATE(1970,1,1)</f>
        <v>41847.958333333336</v>
      </c>
      <c r="Q3331" s="10">
        <f>J3331/60/60/24+DATE(1970,1,1)</f>
        <v>41837.323009259257</v>
      </c>
      <c r="R3331">
        <f>YEAR(Q3331)</f>
        <v>2014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8291</v>
      </c>
      <c r="O3332" t="s">
        <v>8292</v>
      </c>
      <c r="P3332" s="10">
        <f>I3332/60/60/24+DATE(1970,1,1)</f>
        <v>42095.845694444448</v>
      </c>
      <c r="Q3332" s="10">
        <f>J3332/60/60/24+DATE(1970,1,1)</f>
        <v>42065.887361111112</v>
      </c>
      <c r="R3332">
        <f>YEAR(Q3332)</f>
        <v>2015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8291</v>
      </c>
      <c r="O3333" t="s">
        <v>8292</v>
      </c>
      <c r="P3333" s="10">
        <f>I3333/60/60/24+DATE(1970,1,1)</f>
        <v>42283.697754629626</v>
      </c>
      <c r="Q3333" s="10">
        <f>J3333/60/60/24+DATE(1970,1,1)</f>
        <v>42248.697754629626</v>
      </c>
      <c r="R3333">
        <f>YEAR(Q3333)</f>
        <v>2015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8291</v>
      </c>
      <c r="O3334" t="s">
        <v>8292</v>
      </c>
      <c r="P3334" s="10">
        <f>I3334/60/60/24+DATE(1970,1,1)</f>
        <v>41839.860300925924</v>
      </c>
      <c r="Q3334" s="10">
        <f>J3334/60/60/24+DATE(1970,1,1)</f>
        <v>41809.860300925924</v>
      </c>
      <c r="R3334">
        <f>YEAR(Q3334)</f>
        <v>2014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8291</v>
      </c>
      <c r="O3335" t="s">
        <v>8292</v>
      </c>
      <c r="P3335" s="10">
        <f>I3335/60/60/24+DATE(1970,1,1)</f>
        <v>42170.676851851851</v>
      </c>
      <c r="Q3335" s="10">
        <f>J3335/60/60/24+DATE(1970,1,1)</f>
        <v>42148.676851851851</v>
      </c>
      <c r="R3335">
        <f>YEAR(Q3335)</f>
        <v>2015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8291</v>
      </c>
      <c r="O3336" t="s">
        <v>8292</v>
      </c>
      <c r="P3336" s="10">
        <f>I3336/60/60/24+DATE(1970,1,1)</f>
        <v>42215.521087962959</v>
      </c>
      <c r="Q3336" s="10">
        <f>J3336/60/60/24+DATE(1970,1,1)</f>
        <v>42185.521087962959</v>
      </c>
      <c r="R3336">
        <f>YEAR(Q3336)</f>
        <v>2015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8291</v>
      </c>
      <c r="O3337" t="s">
        <v>8292</v>
      </c>
      <c r="P3337" s="10">
        <f>I3337/60/60/24+DATE(1970,1,1)</f>
        <v>41854.958333333336</v>
      </c>
      <c r="Q3337" s="10">
        <f>J3337/60/60/24+DATE(1970,1,1)</f>
        <v>41827.674143518518</v>
      </c>
      <c r="R3337">
        <f>YEAR(Q3337)</f>
        <v>2014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8291</v>
      </c>
      <c r="O3338" t="s">
        <v>8292</v>
      </c>
      <c r="P3338" s="10">
        <f>I3338/60/60/24+DATE(1970,1,1)</f>
        <v>42465.35701388889</v>
      </c>
      <c r="Q3338" s="10">
        <f>J3338/60/60/24+DATE(1970,1,1)</f>
        <v>42437.398680555561</v>
      </c>
      <c r="R3338">
        <f>YEAR(Q3338)</f>
        <v>2016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8291</v>
      </c>
      <c r="O3339" t="s">
        <v>8292</v>
      </c>
      <c r="P3339" s="10">
        <f>I3339/60/60/24+DATE(1970,1,1)</f>
        <v>41922.875</v>
      </c>
      <c r="Q3339" s="10">
        <f>J3339/60/60/24+DATE(1970,1,1)</f>
        <v>41901.282025462962</v>
      </c>
      <c r="R3339">
        <f>YEAR(Q3339)</f>
        <v>2014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8291</v>
      </c>
      <c r="O3340" t="s">
        <v>8292</v>
      </c>
      <c r="P3340" s="10">
        <f>I3340/60/60/24+DATE(1970,1,1)</f>
        <v>42790.574999999997</v>
      </c>
      <c r="Q3340" s="10">
        <f>J3340/60/60/24+DATE(1970,1,1)</f>
        <v>42769.574999999997</v>
      </c>
      <c r="R3340">
        <f>YEAR(Q3340)</f>
        <v>2017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8291</v>
      </c>
      <c r="O3341" t="s">
        <v>8292</v>
      </c>
      <c r="P3341" s="10">
        <f>I3341/60/60/24+DATE(1970,1,1)</f>
        <v>42579.665717592594</v>
      </c>
      <c r="Q3341" s="10">
        <f>J3341/60/60/24+DATE(1970,1,1)</f>
        <v>42549.665717592594</v>
      </c>
      <c r="R3341">
        <f>YEAR(Q3341)</f>
        <v>2016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8291</v>
      </c>
      <c r="O3342" t="s">
        <v>8292</v>
      </c>
      <c r="P3342" s="10">
        <f>I3342/60/60/24+DATE(1970,1,1)</f>
        <v>42710.974004629628</v>
      </c>
      <c r="Q3342" s="10">
        <f>J3342/60/60/24+DATE(1970,1,1)</f>
        <v>42685.974004629628</v>
      </c>
      <c r="R3342">
        <f>YEAR(Q3342)</f>
        <v>2016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8291</v>
      </c>
      <c r="O3343" t="s">
        <v>8292</v>
      </c>
      <c r="P3343" s="10">
        <f>I3343/60/60/24+DATE(1970,1,1)</f>
        <v>42533.708333333328</v>
      </c>
      <c r="Q3343" s="10">
        <f>J3343/60/60/24+DATE(1970,1,1)</f>
        <v>42510.798854166671</v>
      </c>
      <c r="R3343">
        <f>YEAR(Q3343)</f>
        <v>2016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8291</v>
      </c>
      <c r="O3344" t="s">
        <v>8292</v>
      </c>
      <c r="P3344" s="10">
        <f>I3344/60/60/24+DATE(1970,1,1)</f>
        <v>42095.207638888889</v>
      </c>
      <c r="Q3344" s="10">
        <f>J3344/60/60/24+DATE(1970,1,1)</f>
        <v>42062.296412037031</v>
      </c>
      <c r="R3344">
        <f>YEAR(Q3344)</f>
        <v>2015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8291</v>
      </c>
      <c r="O3345" t="s">
        <v>8292</v>
      </c>
      <c r="P3345" s="10">
        <f>I3345/60/60/24+DATE(1970,1,1)</f>
        <v>42473.554166666669</v>
      </c>
      <c r="Q3345" s="10">
        <f>J3345/60/60/24+DATE(1970,1,1)</f>
        <v>42452.916481481487</v>
      </c>
      <c r="R3345">
        <f>YEAR(Q3345)</f>
        <v>2016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8291</v>
      </c>
      <c r="O3346" t="s">
        <v>8292</v>
      </c>
      <c r="P3346" s="10">
        <f>I3346/60/60/24+DATE(1970,1,1)</f>
        <v>41881.200150462959</v>
      </c>
      <c r="Q3346" s="10">
        <f>J3346/60/60/24+DATE(1970,1,1)</f>
        <v>41851.200150462959</v>
      </c>
      <c r="R3346">
        <f>YEAR(Q3346)</f>
        <v>2014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8291</v>
      </c>
      <c r="O3347" t="s">
        <v>8292</v>
      </c>
      <c r="P3347" s="10">
        <f>I3347/60/60/24+DATE(1970,1,1)</f>
        <v>42112.025694444441</v>
      </c>
      <c r="Q3347" s="10">
        <f>J3347/60/60/24+DATE(1970,1,1)</f>
        <v>42053.106111111112</v>
      </c>
      <c r="R3347">
        <f>YEAR(Q3347)</f>
        <v>2015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8291</v>
      </c>
      <c r="O3348" t="s">
        <v>8292</v>
      </c>
      <c r="P3348" s="10">
        <f>I3348/60/60/24+DATE(1970,1,1)</f>
        <v>42061.024421296301</v>
      </c>
      <c r="Q3348" s="10">
        <f>J3348/60/60/24+DATE(1970,1,1)</f>
        <v>42054.024421296301</v>
      </c>
      <c r="R3348">
        <f>YEAR(Q3348)</f>
        <v>2015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8291</v>
      </c>
      <c r="O3349" t="s">
        <v>8292</v>
      </c>
      <c r="P3349" s="10">
        <f>I3349/60/60/24+DATE(1970,1,1)</f>
        <v>42498.875</v>
      </c>
      <c r="Q3349" s="10">
        <f>J3349/60/60/24+DATE(1970,1,1)</f>
        <v>42484.551550925928</v>
      </c>
      <c r="R3349">
        <f>YEAR(Q3349)</f>
        <v>2016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8291</v>
      </c>
      <c r="O3350" t="s">
        <v>8292</v>
      </c>
      <c r="P3350" s="10">
        <f>I3350/60/60/24+DATE(1970,1,1)</f>
        <v>42490.165972222225</v>
      </c>
      <c r="Q3350" s="10">
        <f>J3350/60/60/24+DATE(1970,1,1)</f>
        <v>42466.558796296296</v>
      </c>
      <c r="R3350">
        <f>YEAR(Q3350)</f>
        <v>2016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8291</v>
      </c>
      <c r="O3351" t="s">
        <v>8292</v>
      </c>
      <c r="P3351" s="10">
        <f>I3351/60/60/24+DATE(1970,1,1)</f>
        <v>42534.708333333328</v>
      </c>
      <c r="Q3351" s="10">
        <f>J3351/60/60/24+DATE(1970,1,1)</f>
        <v>42513.110787037032</v>
      </c>
      <c r="R3351">
        <f>YEAR(Q3351)</f>
        <v>2016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8291</v>
      </c>
      <c r="O3352" t="s">
        <v>8292</v>
      </c>
      <c r="P3352" s="10">
        <f>I3352/60/60/24+DATE(1970,1,1)</f>
        <v>42337.958333333328</v>
      </c>
      <c r="Q3352" s="10">
        <f>J3352/60/60/24+DATE(1970,1,1)</f>
        <v>42302.701516203699</v>
      </c>
      <c r="R3352">
        <f>YEAR(Q3352)</f>
        <v>2015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8291</v>
      </c>
      <c r="O3353" t="s">
        <v>8292</v>
      </c>
      <c r="P3353" s="10">
        <f>I3353/60/60/24+DATE(1970,1,1)</f>
        <v>41843.458333333336</v>
      </c>
      <c r="Q3353" s="10">
        <f>J3353/60/60/24+DATE(1970,1,1)</f>
        <v>41806.395428240743</v>
      </c>
      <c r="R3353">
        <f>YEAR(Q3353)</f>
        <v>2014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8291</v>
      </c>
      <c r="O3354" t="s">
        <v>8292</v>
      </c>
      <c r="P3354" s="10">
        <f>I3354/60/60/24+DATE(1970,1,1)</f>
        <v>42552.958333333328</v>
      </c>
      <c r="Q3354" s="10">
        <f>J3354/60/60/24+DATE(1970,1,1)</f>
        <v>42495.992800925931</v>
      </c>
      <c r="R3354">
        <f>YEAR(Q3354)</f>
        <v>2016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8291</v>
      </c>
      <c r="O3355" t="s">
        <v>8292</v>
      </c>
      <c r="P3355" s="10">
        <f>I3355/60/60/24+DATE(1970,1,1)</f>
        <v>42492.958333333328</v>
      </c>
      <c r="Q3355" s="10">
        <f>J3355/60/60/24+DATE(1970,1,1)</f>
        <v>42479.432291666672</v>
      </c>
      <c r="R3355">
        <f>YEAR(Q3355)</f>
        <v>2016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8291</v>
      </c>
      <c r="O3356" t="s">
        <v>8292</v>
      </c>
      <c r="P3356" s="10">
        <f>I3356/60/60/24+DATE(1970,1,1)</f>
        <v>42306.167361111111</v>
      </c>
      <c r="Q3356" s="10">
        <f>J3356/60/60/24+DATE(1970,1,1)</f>
        <v>42270.7269212963</v>
      </c>
      <c r="R3356">
        <f>YEAR(Q3356)</f>
        <v>2015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8291</v>
      </c>
      <c r="O3357" t="s">
        <v>8292</v>
      </c>
      <c r="P3357" s="10">
        <f>I3357/60/60/24+DATE(1970,1,1)</f>
        <v>42500.470138888893</v>
      </c>
      <c r="Q3357" s="10">
        <f>J3357/60/60/24+DATE(1970,1,1)</f>
        <v>42489.619525462964</v>
      </c>
      <c r="R3357">
        <f>YEAR(Q3357)</f>
        <v>2016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8291</v>
      </c>
      <c r="O3358" t="s">
        <v>8292</v>
      </c>
      <c r="P3358" s="10">
        <f>I3358/60/60/24+DATE(1970,1,1)</f>
        <v>42566.815648148149</v>
      </c>
      <c r="Q3358" s="10">
        <f>J3358/60/60/24+DATE(1970,1,1)</f>
        <v>42536.815648148149</v>
      </c>
      <c r="R3358">
        <f>YEAR(Q3358)</f>
        <v>2016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8291</v>
      </c>
      <c r="O3359" t="s">
        <v>8292</v>
      </c>
      <c r="P3359" s="10">
        <f>I3359/60/60/24+DATE(1970,1,1)</f>
        <v>41852.417939814812</v>
      </c>
      <c r="Q3359" s="10">
        <f>J3359/60/60/24+DATE(1970,1,1)</f>
        <v>41822.417939814812</v>
      </c>
      <c r="R3359">
        <f>YEAR(Q3359)</f>
        <v>2014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8291</v>
      </c>
      <c r="O3360" t="s">
        <v>8292</v>
      </c>
      <c r="P3360" s="10">
        <f>I3360/60/60/24+DATE(1970,1,1)</f>
        <v>41962.352766203709</v>
      </c>
      <c r="Q3360" s="10">
        <f>J3360/60/60/24+DATE(1970,1,1)</f>
        <v>41932.311099537037</v>
      </c>
      <c r="R3360">
        <f>YEAR(Q3360)</f>
        <v>2014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8291</v>
      </c>
      <c r="O3361" t="s">
        <v>8292</v>
      </c>
      <c r="P3361" s="10">
        <f>I3361/60/60/24+DATE(1970,1,1)</f>
        <v>42791.057106481487</v>
      </c>
      <c r="Q3361" s="10">
        <f>J3361/60/60/24+DATE(1970,1,1)</f>
        <v>42746.057106481487</v>
      </c>
      <c r="R3361">
        <f>YEAR(Q3361)</f>
        <v>2017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8291</v>
      </c>
      <c r="O3362" t="s">
        <v>8292</v>
      </c>
      <c r="P3362" s="10">
        <f>I3362/60/60/24+DATE(1970,1,1)</f>
        <v>42718.665972222225</v>
      </c>
      <c r="Q3362" s="10">
        <f>J3362/60/60/24+DATE(1970,1,1)</f>
        <v>42697.082673611112</v>
      </c>
      <c r="R3362">
        <f>YEAR(Q3362)</f>
        <v>2016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8291</v>
      </c>
      <c r="O3363" t="s">
        <v>8292</v>
      </c>
      <c r="P3363" s="10">
        <f>I3363/60/60/24+DATE(1970,1,1)</f>
        <v>41883.665972222225</v>
      </c>
      <c r="Q3363" s="10">
        <f>J3363/60/60/24+DATE(1970,1,1)</f>
        <v>41866.025347222225</v>
      </c>
      <c r="R3363">
        <f>YEAR(Q3363)</f>
        <v>2014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8291</v>
      </c>
      <c r="O3364" t="s">
        <v>8292</v>
      </c>
      <c r="P3364" s="10">
        <f>I3364/60/60/24+DATE(1970,1,1)</f>
        <v>42070.204861111109</v>
      </c>
      <c r="Q3364" s="10">
        <f>J3364/60/60/24+DATE(1970,1,1)</f>
        <v>42056.091631944444</v>
      </c>
      <c r="R3364">
        <f>YEAR(Q3364)</f>
        <v>2015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8291</v>
      </c>
      <c r="O3365" t="s">
        <v>8292</v>
      </c>
      <c r="P3365" s="10">
        <f>I3365/60/60/24+DATE(1970,1,1)</f>
        <v>41870.666666666664</v>
      </c>
      <c r="Q3365" s="10">
        <f>J3365/60/60/24+DATE(1970,1,1)</f>
        <v>41851.771354166667</v>
      </c>
      <c r="R3365">
        <f>YEAR(Q3365)</f>
        <v>2014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8291</v>
      </c>
      <c r="O3366" t="s">
        <v>8292</v>
      </c>
      <c r="P3366" s="10">
        <f>I3366/60/60/24+DATE(1970,1,1)</f>
        <v>42444.875</v>
      </c>
      <c r="Q3366" s="10">
        <f>J3366/60/60/24+DATE(1970,1,1)</f>
        <v>42422.977418981478</v>
      </c>
      <c r="R3366">
        <f>YEAR(Q3366)</f>
        <v>2016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8291</v>
      </c>
      <c r="O3367" t="s">
        <v>8292</v>
      </c>
      <c r="P3367" s="10">
        <f>I3367/60/60/24+DATE(1970,1,1)</f>
        <v>42351.101759259262</v>
      </c>
      <c r="Q3367" s="10">
        <f>J3367/60/60/24+DATE(1970,1,1)</f>
        <v>42321.101759259262</v>
      </c>
      <c r="R3367">
        <f>YEAR(Q3367)</f>
        <v>2015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8291</v>
      </c>
      <c r="O3368" t="s">
        <v>8292</v>
      </c>
      <c r="P3368" s="10">
        <f>I3368/60/60/24+DATE(1970,1,1)</f>
        <v>42137.067557870367</v>
      </c>
      <c r="Q3368" s="10">
        <f>J3368/60/60/24+DATE(1970,1,1)</f>
        <v>42107.067557870367</v>
      </c>
      <c r="R3368">
        <f>YEAR(Q3368)</f>
        <v>2015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8291</v>
      </c>
      <c r="O3369" t="s">
        <v>8292</v>
      </c>
      <c r="P3369" s="10">
        <f>I3369/60/60/24+DATE(1970,1,1)</f>
        <v>42217.933958333335</v>
      </c>
      <c r="Q3369" s="10">
        <f>J3369/60/60/24+DATE(1970,1,1)</f>
        <v>42192.933958333335</v>
      </c>
      <c r="R3369">
        <f>YEAR(Q3369)</f>
        <v>2015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8291</v>
      </c>
      <c r="O3370" t="s">
        <v>8292</v>
      </c>
      <c r="P3370" s="10">
        <f>I3370/60/60/24+DATE(1970,1,1)</f>
        <v>42005.208333333328</v>
      </c>
      <c r="Q3370" s="10">
        <f>J3370/60/60/24+DATE(1970,1,1)</f>
        <v>41969.199756944443</v>
      </c>
      <c r="R3370">
        <f>YEAR(Q3370)</f>
        <v>2014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8291</v>
      </c>
      <c r="O3371" t="s">
        <v>8292</v>
      </c>
      <c r="P3371" s="10">
        <f>I3371/60/60/24+DATE(1970,1,1)</f>
        <v>42750.041435185187</v>
      </c>
      <c r="Q3371" s="10">
        <f>J3371/60/60/24+DATE(1970,1,1)</f>
        <v>42690.041435185187</v>
      </c>
      <c r="R3371">
        <f>YEAR(Q3371)</f>
        <v>2016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8291</v>
      </c>
      <c r="O3372" t="s">
        <v>8292</v>
      </c>
      <c r="P3372" s="10">
        <f>I3372/60/60/24+DATE(1970,1,1)</f>
        <v>42721.333333333328</v>
      </c>
      <c r="Q3372" s="10">
        <f>J3372/60/60/24+DATE(1970,1,1)</f>
        <v>42690.334317129629</v>
      </c>
      <c r="R3372">
        <f>YEAR(Q3372)</f>
        <v>2016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8291</v>
      </c>
      <c r="O3373" t="s">
        <v>8292</v>
      </c>
      <c r="P3373" s="10">
        <f>I3373/60/60/24+DATE(1970,1,1)</f>
        <v>42340.874594907407</v>
      </c>
      <c r="Q3373" s="10">
        <f>J3373/60/60/24+DATE(1970,1,1)</f>
        <v>42312.874594907407</v>
      </c>
      <c r="R3373">
        <f>YEAR(Q3373)</f>
        <v>2015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8291</v>
      </c>
      <c r="O3374" t="s">
        <v>8292</v>
      </c>
      <c r="P3374" s="10">
        <f>I3374/60/60/24+DATE(1970,1,1)</f>
        <v>41876.207638888889</v>
      </c>
      <c r="Q3374" s="10">
        <f>J3374/60/60/24+DATE(1970,1,1)</f>
        <v>41855.548101851848</v>
      </c>
      <c r="R3374">
        <f>YEAR(Q3374)</f>
        <v>2014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8291</v>
      </c>
      <c r="O3375" t="s">
        <v>8292</v>
      </c>
      <c r="P3375" s="10">
        <f>I3375/60/60/24+DATE(1970,1,1)</f>
        <v>42203.666666666672</v>
      </c>
      <c r="Q3375" s="10">
        <f>J3375/60/60/24+DATE(1970,1,1)</f>
        <v>42179.854629629626</v>
      </c>
      <c r="R3375">
        <f>YEAR(Q3375)</f>
        <v>2015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8291</v>
      </c>
      <c r="O3376" t="s">
        <v>8292</v>
      </c>
      <c r="P3376" s="10">
        <f>I3376/60/60/24+DATE(1970,1,1)</f>
        <v>42305.731666666667</v>
      </c>
      <c r="Q3376" s="10">
        <f>J3376/60/60/24+DATE(1970,1,1)</f>
        <v>42275.731666666667</v>
      </c>
      <c r="R3376">
        <f>YEAR(Q3376)</f>
        <v>2015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8291</v>
      </c>
      <c r="O3377" t="s">
        <v>8292</v>
      </c>
      <c r="P3377" s="10">
        <f>I3377/60/60/24+DATE(1970,1,1)</f>
        <v>41777.610798611109</v>
      </c>
      <c r="Q3377" s="10">
        <f>J3377/60/60/24+DATE(1970,1,1)</f>
        <v>41765.610798611109</v>
      </c>
      <c r="R3377">
        <f>YEAR(Q3377)</f>
        <v>2014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8291</v>
      </c>
      <c r="O3378" t="s">
        <v>8292</v>
      </c>
      <c r="P3378" s="10">
        <f>I3378/60/60/24+DATE(1970,1,1)</f>
        <v>42119.659652777773</v>
      </c>
      <c r="Q3378" s="10">
        <f>J3378/60/60/24+DATE(1970,1,1)</f>
        <v>42059.701319444444</v>
      </c>
      <c r="R3378">
        <f>YEAR(Q3378)</f>
        <v>2015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8291</v>
      </c>
      <c r="O3379" t="s">
        <v>8292</v>
      </c>
      <c r="P3379" s="10">
        <f>I3379/60/60/24+DATE(1970,1,1)</f>
        <v>42083.705555555556</v>
      </c>
      <c r="Q3379" s="10">
        <f>J3379/60/60/24+DATE(1970,1,1)</f>
        <v>42053.732627314821</v>
      </c>
      <c r="R3379">
        <f>YEAR(Q3379)</f>
        <v>2015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8291</v>
      </c>
      <c r="O3380" t="s">
        <v>8292</v>
      </c>
      <c r="P3380" s="10">
        <f>I3380/60/60/24+DATE(1970,1,1)</f>
        <v>41882.547222222223</v>
      </c>
      <c r="Q3380" s="10">
        <f>J3380/60/60/24+DATE(1970,1,1)</f>
        <v>41858.355393518519</v>
      </c>
      <c r="R3380">
        <f>YEAR(Q3380)</f>
        <v>2014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8291</v>
      </c>
      <c r="O3381" t="s">
        <v>8292</v>
      </c>
      <c r="P3381" s="10">
        <f>I3381/60/60/24+DATE(1970,1,1)</f>
        <v>42242.958333333328</v>
      </c>
      <c r="Q3381" s="10">
        <f>J3381/60/60/24+DATE(1970,1,1)</f>
        <v>42225.513888888891</v>
      </c>
      <c r="R3381">
        <f>YEAR(Q3381)</f>
        <v>2015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8291</v>
      </c>
      <c r="O3382" t="s">
        <v>8292</v>
      </c>
      <c r="P3382" s="10">
        <f>I3382/60/60/24+DATE(1970,1,1)</f>
        <v>41972.995115740734</v>
      </c>
      <c r="Q3382" s="10">
        <f>J3382/60/60/24+DATE(1970,1,1)</f>
        <v>41937.95344907407</v>
      </c>
      <c r="R3382">
        <f>YEAR(Q3382)</f>
        <v>2014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8291</v>
      </c>
      <c r="O3383" t="s">
        <v>8292</v>
      </c>
      <c r="P3383" s="10">
        <f>I3383/60/60/24+DATE(1970,1,1)</f>
        <v>42074.143321759257</v>
      </c>
      <c r="Q3383" s="10">
        <f>J3383/60/60/24+DATE(1970,1,1)</f>
        <v>42044.184988425928</v>
      </c>
      <c r="R3383">
        <f>YEAR(Q3383)</f>
        <v>2015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8291</v>
      </c>
      <c r="O3384" t="s">
        <v>8292</v>
      </c>
      <c r="P3384" s="10">
        <f>I3384/60/60/24+DATE(1970,1,1)</f>
        <v>42583.957638888889</v>
      </c>
      <c r="Q3384" s="10">
        <f>J3384/60/60/24+DATE(1970,1,1)</f>
        <v>42559.431203703702</v>
      </c>
      <c r="R3384">
        <f>YEAR(Q3384)</f>
        <v>2016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8291</v>
      </c>
      <c r="O3385" t="s">
        <v>8292</v>
      </c>
      <c r="P3385" s="10">
        <f>I3385/60/60/24+DATE(1970,1,1)</f>
        <v>42544.782638888893</v>
      </c>
      <c r="Q3385" s="10">
        <f>J3385/60/60/24+DATE(1970,1,1)</f>
        <v>42524.782638888893</v>
      </c>
      <c r="R3385">
        <f>YEAR(Q3385)</f>
        <v>2016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8291</v>
      </c>
      <c r="O3386" t="s">
        <v>8292</v>
      </c>
      <c r="P3386" s="10">
        <f>I3386/60/60/24+DATE(1970,1,1)</f>
        <v>42329.125</v>
      </c>
      <c r="Q3386" s="10">
        <f>J3386/60/60/24+DATE(1970,1,1)</f>
        <v>42292.087592592594</v>
      </c>
      <c r="R3386">
        <f>YEAR(Q3386)</f>
        <v>2015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8291</v>
      </c>
      <c r="O3387" t="s">
        <v>8292</v>
      </c>
      <c r="P3387" s="10">
        <f>I3387/60/60/24+DATE(1970,1,1)</f>
        <v>41983.8675</v>
      </c>
      <c r="Q3387" s="10">
        <f>J3387/60/60/24+DATE(1970,1,1)</f>
        <v>41953.8675</v>
      </c>
      <c r="R3387">
        <f>YEAR(Q3387)</f>
        <v>2014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8291</v>
      </c>
      <c r="O3388" t="s">
        <v>8292</v>
      </c>
      <c r="P3388" s="10">
        <f>I3388/60/60/24+DATE(1970,1,1)</f>
        <v>41976.644745370373</v>
      </c>
      <c r="Q3388" s="10">
        <f>J3388/60/60/24+DATE(1970,1,1)</f>
        <v>41946.644745370373</v>
      </c>
      <c r="R3388">
        <f>YEAR(Q3388)</f>
        <v>2014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8291</v>
      </c>
      <c r="O3389" t="s">
        <v>8292</v>
      </c>
      <c r="P3389" s="10">
        <f>I3389/60/60/24+DATE(1970,1,1)</f>
        <v>41987.762592592597</v>
      </c>
      <c r="Q3389" s="10">
        <f>J3389/60/60/24+DATE(1970,1,1)</f>
        <v>41947.762592592589</v>
      </c>
      <c r="R3389">
        <f>YEAR(Q3389)</f>
        <v>2014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8291</v>
      </c>
      <c r="O3390" t="s">
        <v>8292</v>
      </c>
      <c r="P3390" s="10">
        <f>I3390/60/60/24+DATE(1970,1,1)</f>
        <v>42173.461122685185</v>
      </c>
      <c r="Q3390" s="10">
        <f>J3390/60/60/24+DATE(1970,1,1)</f>
        <v>42143.461122685185</v>
      </c>
      <c r="R3390">
        <f>YEAR(Q3390)</f>
        <v>2015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8291</v>
      </c>
      <c r="O3391" t="s">
        <v>8292</v>
      </c>
      <c r="P3391" s="10">
        <f>I3391/60/60/24+DATE(1970,1,1)</f>
        <v>42524.563449074078</v>
      </c>
      <c r="Q3391" s="10">
        <f>J3391/60/60/24+DATE(1970,1,1)</f>
        <v>42494.563449074078</v>
      </c>
      <c r="R3391">
        <f>YEAR(Q3391)</f>
        <v>2016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8291</v>
      </c>
      <c r="O3392" t="s">
        <v>8292</v>
      </c>
      <c r="P3392" s="10">
        <f>I3392/60/60/24+DATE(1970,1,1)</f>
        <v>41830.774826388886</v>
      </c>
      <c r="Q3392" s="10">
        <f>J3392/60/60/24+DATE(1970,1,1)</f>
        <v>41815.774826388886</v>
      </c>
      <c r="R3392">
        <f>YEAR(Q3392)</f>
        <v>2014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8291</v>
      </c>
      <c r="O3393" t="s">
        <v>8292</v>
      </c>
      <c r="P3393" s="10">
        <f>I3393/60/60/24+DATE(1970,1,1)</f>
        <v>41859.936111111114</v>
      </c>
      <c r="Q3393" s="10">
        <f>J3393/60/60/24+DATE(1970,1,1)</f>
        <v>41830.545694444445</v>
      </c>
      <c r="R3393">
        <f>YEAR(Q3393)</f>
        <v>2014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8291</v>
      </c>
      <c r="O3394" t="s">
        <v>8292</v>
      </c>
      <c r="P3394" s="10">
        <f>I3394/60/60/24+DATE(1970,1,1)</f>
        <v>42496.845543981486</v>
      </c>
      <c r="Q3394" s="10">
        <f>J3394/60/60/24+DATE(1970,1,1)</f>
        <v>42446.845543981486</v>
      </c>
      <c r="R3394">
        <f>YEAR(Q3394)</f>
        <v>2016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8291</v>
      </c>
      <c r="O3395" t="s">
        <v>8292</v>
      </c>
      <c r="P3395" s="10">
        <f>I3395/60/60/24+DATE(1970,1,1)</f>
        <v>41949.031944444447</v>
      </c>
      <c r="Q3395" s="10">
        <f>J3395/60/60/24+DATE(1970,1,1)</f>
        <v>41923.921643518523</v>
      </c>
      <c r="R3395">
        <f>YEAR(Q3395)</f>
        <v>2014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8291</v>
      </c>
      <c r="O3396" t="s">
        <v>8292</v>
      </c>
      <c r="P3396" s="10">
        <f>I3396/60/60/24+DATE(1970,1,1)</f>
        <v>41847.59542824074</v>
      </c>
      <c r="Q3396" s="10">
        <f>J3396/60/60/24+DATE(1970,1,1)</f>
        <v>41817.59542824074</v>
      </c>
      <c r="R3396">
        <f>YEAR(Q3396)</f>
        <v>2014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8291</v>
      </c>
      <c r="O3397" t="s">
        <v>8292</v>
      </c>
      <c r="P3397" s="10">
        <f>I3397/60/60/24+DATE(1970,1,1)</f>
        <v>42154.756944444445</v>
      </c>
      <c r="Q3397" s="10">
        <f>J3397/60/60/24+DATE(1970,1,1)</f>
        <v>42140.712314814817</v>
      </c>
      <c r="R3397">
        <f>YEAR(Q3397)</f>
        <v>2015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8291</v>
      </c>
      <c r="O3398" t="s">
        <v>8292</v>
      </c>
      <c r="P3398" s="10">
        <f>I3398/60/60/24+DATE(1970,1,1)</f>
        <v>41791.165972222225</v>
      </c>
      <c r="Q3398" s="10">
        <f>J3398/60/60/24+DATE(1970,1,1)</f>
        <v>41764.44663194444</v>
      </c>
      <c r="R3398">
        <f>YEAR(Q3398)</f>
        <v>2014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8291</v>
      </c>
      <c r="O3399" t="s">
        <v>8292</v>
      </c>
      <c r="P3399" s="10">
        <f>I3399/60/60/24+DATE(1970,1,1)</f>
        <v>42418.916666666672</v>
      </c>
      <c r="Q3399" s="10">
        <f>J3399/60/60/24+DATE(1970,1,1)</f>
        <v>42378.478344907402</v>
      </c>
      <c r="R3399">
        <f>YEAR(Q3399)</f>
        <v>2016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8291</v>
      </c>
      <c r="O3400" t="s">
        <v>8292</v>
      </c>
      <c r="P3400" s="10">
        <f>I3400/60/60/24+DATE(1970,1,1)</f>
        <v>41964.708333333328</v>
      </c>
      <c r="Q3400" s="10">
        <f>J3400/60/60/24+DATE(1970,1,1)</f>
        <v>41941.75203703704</v>
      </c>
      <c r="R3400">
        <f>YEAR(Q3400)</f>
        <v>2014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8291</v>
      </c>
      <c r="O3401" t="s">
        <v>8292</v>
      </c>
      <c r="P3401" s="10">
        <f>I3401/60/60/24+DATE(1970,1,1)</f>
        <v>42056.920428240745</v>
      </c>
      <c r="Q3401" s="10">
        <f>J3401/60/60/24+DATE(1970,1,1)</f>
        <v>42026.920428240745</v>
      </c>
      <c r="R3401">
        <f>YEAR(Q3401)</f>
        <v>2015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8291</v>
      </c>
      <c r="O3402" t="s">
        <v>8292</v>
      </c>
      <c r="P3402" s="10">
        <f>I3402/60/60/24+DATE(1970,1,1)</f>
        <v>41879.953865740739</v>
      </c>
      <c r="Q3402" s="10">
        <f>J3402/60/60/24+DATE(1970,1,1)</f>
        <v>41834.953865740739</v>
      </c>
      <c r="R3402">
        <f>YEAR(Q3402)</f>
        <v>2014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8291</v>
      </c>
      <c r="O3403" t="s">
        <v>8292</v>
      </c>
      <c r="P3403" s="10">
        <f>I3403/60/60/24+DATE(1970,1,1)</f>
        <v>42223.723912037036</v>
      </c>
      <c r="Q3403" s="10">
        <f>J3403/60/60/24+DATE(1970,1,1)</f>
        <v>42193.723912037036</v>
      </c>
      <c r="R3403">
        <f>YEAR(Q3403)</f>
        <v>2015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8291</v>
      </c>
      <c r="O3404" t="s">
        <v>8292</v>
      </c>
      <c r="P3404" s="10">
        <f>I3404/60/60/24+DATE(1970,1,1)</f>
        <v>42320.104861111111</v>
      </c>
      <c r="Q3404" s="10">
        <f>J3404/60/60/24+DATE(1970,1,1)</f>
        <v>42290.61855324074</v>
      </c>
      <c r="R3404">
        <f>YEAR(Q3404)</f>
        <v>2015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8291</v>
      </c>
      <c r="O3405" t="s">
        <v>8292</v>
      </c>
      <c r="P3405" s="10">
        <f>I3405/60/60/24+DATE(1970,1,1)</f>
        <v>42180.462083333332</v>
      </c>
      <c r="Q3405" s="10">
        <f>J3405/60/60/24+DATE(1970,1,1)</f>
        <v>42150.462083333332</v>
      </c>
      <c r="R3405">
        <f>YEAR(Q3405)</f>
        <v>2015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8291</v>
      </c>
      <c r="O3406" t="s">
        <v>8292</v>
      </c>
      <c r="P3406" s="10">
        <f>I3406/60/60/24+DATE(1970,1,1)</f>
        <v>42172.503495370373</v>
      </c>
      <c r="Q3406" s="10">
        <f>J3406/60/60/24+DATE(1970,1,1)</f>
        <v>42152.503495370373</v>
      </c>
      <c r="R3406">
        <f>YEAR(Q3406)</f>
        <v>2015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8291</v>
      </c>
      <c r="O3407" t="s">
        <v>8292</v>
      </c>
      <c r="P3407" s="10">
        <f>I3407/60/60/24+DATE(1970,1,1)</f>
        <v>42430.999305555553</v>
      </c>
      <c r="Q3407" s="10">
        <f>J3407/60/60/24+DATE(1970,1,1)</f>
        <v>42410.017199074078</v>
      </c>
      <c r="R3407">
        <f>YEAR(Q3407)</f>
        <v>2016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8291</v>
      </c>
      <c r="O3408" t="s">
        <v>8292</v>
      </c>
      <c r="P3408" s="10">
        <f>I3408/60/60/24+DATE(1970,1,1)</f>
        <v>41836.492777777778</v>
      </c>
      <c r="Q3408" s="10">
        <f>J3408/60/60/24+DATE(1970,1,1)</f>
        <v>41791.492777777778</v>
      </c>
      <c r="R3408">
        <f>YEAR(Q3408)</f>
        <v>2014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8291</v>
      </c>
      <c r="O3409" t="s">
        <v>8292</v>
      </c>
      <c r="P3409" s="10">
        <f>I3409/60/60/24+DATE(1970,1,1)</f>
        <v>41826.422326388885</v>
      </c>
      <c r="Q3409" s="10">
        <f>J3409/60/60/24+DATE(1970,1,1)</f>
        <v>41796.422326388885</v>
      </c>
      <c r="R3409">
        <f>YEAR(Q3409)</f>
        <v>2014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8291</v>
      </c>
      <c r="O3410" t="s">
        <v>8292</v>
      </c>
      <c r="P3410" s="10">
        <f>I3410/60/60/24+DATE(1970,1,1)</f>
        <v>41838.991944444446</v>
      </c>
      <c r="Q3410" s="10">
        <f>J3410/60/60/24+DATE(1970,1,1)</f>
        <v>41808.991944444446</v>
      </c>
      <c r="R3410">
        <f>YEAR(Q3410)</f>
        <v>2014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8291</v>
      </c>
      <c r="O3411" t="s">
        <v>8292</v>
      </c>
      <c r="P3411" s="10">
        <f>I3411/60/60/24+DATE(1970,1,1)</f>
        <v>42582.873611111107</v>
      </c>
      <c r="Q3411" s="10">
        <f>J3411/60/60/24+DATE(1970,1,1)</f>
        <v>42544.814328703709</v>
      </c>
      <c r="R3411">
        <f>YEAR(Q3411)</f>
        <v>2016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8291</v>
      </c>
      <c r="O3412" t="s">
        <v>8292</v>
      </c>
      <c r="P3412" s="10">
        <f>I3412/60/60/24+DATE(1970,1,1)</f>
        <v>42527.291666666672</v>
      </c>
      <c r="Q3412" s="10">
        <f>J3412/60/60/24+DATE(1970,1,1)</f>
        <v>42500.041550925926</v>
      </c>
      <c r="R3412">
        <f>YEAR(Q3412)</f>
        <v>2016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8291</v>
      </c>
      <c r="O3413" t="s">
        <v>8292</v>
      </c>
      <c r="P3413" s="10">
        <f>I3413/60/60/24+DATE(1970,1,1)</f>
        <v>42285.022824074069</v>
      </c>
      <c r="Q3413" s="10">
        <f>J3413/60/60/24+DATE(1970,1,1)</f>
        <v>42265.022824074069</v>
      </c>
      <c r="R3413">
        <f>YEAR(Q3413)</f>
        <v>2015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8291</v>
      </c>
      <c r="O3414" t="s">
        <v>8292</v>
      </c>
      <c r="P3414" s="10">
        <f>I3414/60/60/24+DATE(1970,1,1)</f>
        <v>41909.959050925929</v>
      </c>
      <c r="Q3414" s="10">
        <f>J3414/60/60/24+DATE(1970,1,1)</f>
        <v>41879.959050925929</v>
      </c>
      <c r="R3414">
        <f>YEAR(Q3414)</f>
        <v>2014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8291</v>
      </c>
      <c r="O3415" t="s">
        <v>8292</v>
      </c>
      <c r="P3415" s="10">
        <f>I3415/60/60/24+DATE(1970,1,1)</f>
        <v>42063.207638888889</v>
      </c>
      <c r="Q3415" s="10">
        <f>J3415/60/60/24+DATE(1970,1,1)</f>
        <v>42053.733078703706</v>
      </c>
      <c r="R3415">
        <f>YEAR(Q3415)</f>
        <v>2015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8291</v>
      </c>
      <c r="O3416" t="s">
        <v>8292</v>
      </c>
      <c r="P3416" s="10">
        <f>I3416/60/60/24+DATE(1970,1,1)</f>
        <v>42705.332638888889</v>
      </c>
      <c r="Q3416" s="10">
        <f>J3416/60/60/24+DATE(1970,1,1)</f>
        <v>42675.832465277781</v>
      </c>
      <c r="R3416">
        <f>YEAR(Q3416)</f>
        <v>2016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8291</v>
      </c>
      <c r="O3417" t="s">
        <v>8292</v>
      </c>
      <c r="P3417" s="10">
        <f>I3417/60/60/24+DATE(1970,1,1)</f>
        <v>42477.979166666672</v>
      </c>
      <c r="Q3417" s="10">
        <f>J3417/60/60/24+DATE(1970,1,1)</f>
        <v>42467.144166666665</v>
      </c>
      <c r="R3417">
        <f>YEAR(Q3417)</f>
        <v>2016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8291</v>
      </c>
      <c r="O3418" t="s">
        <v>8292</v>
      </c>
      <c r="P3418" s="10">
        <f>I3418/60/60/24+DATE(1970,1,1)</f>
        <v>42117.770833333328</v>
      </c>
      <c r="Q3418" s="10">
        <f>J3418/60/60/24+DATE(1970,1,1)</f>
        <v>42089.412557870368</v>
      </c>
      <c r="R3418">
        <f>YEAR(Q3418)</f>
        <v>2015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8291</v>
      </c>
      <c r="O3419" t="s">
        <v>8292</v>
      </c>
      <c r="P3419" s="10">
        <f>I3419/60/60/24+DATE(1970,1,1)</f>
        <v>41938.029861111114</v>
      </c>
      <c r="Q3419" s="10">
        <f>J3419/60/60/24+DATE(1970,1,1)</f>
        <v>41894.91375</v>
      </c>
      <c r="R3419">
        <f>YEAR(Q3419)</f>
        <v>2014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8291</v>
      </c>
      <c r="O3420" t="s">
        <v>8292</v>
      </c>
      <c r="P3420" s="10">
        <f>I3420/60/60/24+DATE(1970,1,1)</f>
        <v>41782.83457175926</v>
      </c>
      <c r="Q3420" s="10">
        <f>J3420/60/60/24+DATE(1970,1,1)</f>
        <v>41752.83457175926</v>
      </c>
      <c r="R3420">
        <f>YEAR(Q3420)</f>
        <v>2014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8291</v>
      </c>
      <c r="O3421" t="s">
        <v>8292</v>
      </c>
      <c r="P3421" s="10">
        <f>I3421/60/60/24+DATE(1970,1,1)</f>
        <v>42466.895833333328</v>
      </c>
      <c r="Q3421" s="10">
        <f>J3421/60/60/24+DATE(1970,1,1)</f>
        <v>42448.821585648147</v>
      </c>
      <c r="R3421">
        <f>YEAR(Q3421)</f>
        <v>2016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8291</v>
      </c>
      <c r="O3422" t="s">
        <v>8292</v>
      </c>
      <c r="P3422" s="10">
        <f>I3422/60/60/24+DATE(1970,1,1)</f>
        <v>42414</v>
      </c>
      <c r="Q3422" s="10">
        <f>J3422/60/60/24+DATE(1970,1,1)</f>
        <v>42405.090300925927</v>
      </c>
      <c r="R3422">
        <f>YEAR(Q3422)</f>
        <v>2016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8291</v>
      </c>
      <c r="O3423" t="s">
        <v>8292</v>
      </c>
      <c r="P3423" s="10">
        <f>I3423/60/60/24+DATE(1970,1,1)</f>
        <v>42067.791238425925</v>
      </c>
      <c r="Q3423" s="10">
        <f>J3423/60/60/24+DATE(1970,1,1)</f>
        <v>42037.791238425925</v>
      </c>
      <c r="R3423">
        <f>YEAR(Q3423)</f>
        <v>2015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8291</v>
      </c>
      <c r="O3424" t="s">
        <v>8292</v>
      </c>
      <c r="P3424" s="10">
        <f>I3424/60/60/24+DATE(1970,1,1)</f>
        <v>42352</v>
      </c>
      <c r="Q3424" s="10">
        <f>J3424/60/60/24+DATE(1970,1,1)</f>
        <v>42323.562222222223</v>
      </c>
      <c r="R3424">
        <f>YEAR(Q3424)</f>
        <v>2015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8291</v>
      </c>
      <c r="O3425" t="s">
        <v>8292</v>
      </c>
      <c r="P3425" s="10">
        <f>I3425/60/60/24+DATE(1970,1,1)</f>
        <v>42118.911354166667</v>
      </c>
      <c r="Q3425" s="10">
        <f>J3425/60/60/24+DATE(1970,1,1)</f>
        <v>42088.911354166667</v>
      </c>
      <c r="R3425">
        <f>YEAR(Q3425)</f>
        <v>2015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8291</v>
      </c>
      <c r="O3426" t="s">
        <v>8292</v>
      </c>
      <c r="P3426" s="10">
        <f>I3426/60/60/24+DATE(1970,1,1)</f>
        <v>42040.290972222225</v>
      </c>
      <c r="Q3426" s="10">
        <f>J3426/60/60/24+DATE(1970,1,1)</f>
        <v>42018.676898148144</v>
      </c>
      <c r="R3426">
        <f>YEAR(Q3426)</f>
        <v>2015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8291</v>
      </c>
      <c r="O3427" t="s">
        <v>8292</v>
      </c>
      <c r="P3427" s="10">
        <f>I3427/60/60/24+DATE(1970,1,1)</f>
        <v>41916.617314814815</v>
      </c>
      <c r="Q3427" s="10">
        <f>J3427/60/60/24+DATE(1970,1,1)</f>
        <v>41884.617314814815</v>
      </c>
      <c r="R3427">
        <f>YEAR(Q3427)</f>
        <v>2014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8291</v>
      </c>
      <c r="O3428" t="s">
        <v>8292</v>
      </c>
      <c r="P3428" s="10">
        <f>I3428/60/60/24+DATE(1970,1,1)</f>
        <v>41903.083333333336</v>
      </c>
      <c r="Q3428" s="10">
        <f>J3428/60/60/24+DATE(1970,1,1)</f>
        <v>41884.056747685187</v>
      </c>
      <c r="R3428">
        <f>YEAR(Q3428)</f>
        <v>2014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8291</v>
      </c>
      <c r="O3429" t="s">
        <v>8292</v>
      </c>
      <c r="P3429" s="10">
        <f>I3429/60/60/24+DATE(1970,1,1)</f>
        <v>41822.645277777774</v>
      </c>
      <c r="Q3429" s="10">
        <f>J3429/60/60/24+DATE(1970,1,1)</f>
        <v>41792.645277777774</v>
      </c>
      <c r="R3429">
        <f>YEAR(Q3429)</f>
        <v>2014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8291</v>
      </c>
      <c r="O3430" t="s">
        <v>8292</v>
      </c>
      <c r="P3430" s="10">
        <f>I3430/60/60/24+DATE(1970,1,1)</f>
        <v>42063.708333333328</v>
      </c>
      <c r="Q3430" s="10">
        <f>J3430/60/60/24+DATE(1970,1,1)</f>
        <v>42038.720451388886</v>
      </c>
      <c r="R3430">
        <f>YEAR(Q3430)</f>
        <v>2015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8291</v>
      </c>
      <c r="O3431" t="s">
        <v>8292</v>
      </c>
      <c r="P3431" s="10">
        <f>I3431/60/60/24+DATE(1970,1,1)</f>
        <v>42676.021539351852</v>
      </c>
      <c r="Q3431" s="10">
        <f>J3431/60/60/24+DATE(1970,1,1)</f>
        <v>42662.021539351852</v>
      </c>
      <c r="R3431">
        <f>YEAR(Q3431)</f>
        <v>2016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8291</v>
      </c>
      <c r="O3432" t="s">
        <v>8292</v>
      </c>
      <c r="P3432" s="10">
        <f>I3432/60/60/24+DATE(1970,1,1)</f>
        <v>41850.945613425924</v>
      </c>
      <c r="Q3432" s="10">
        <f>J3432/60/60/24+DATE(1970,1,1)</f>
        <v>41820.945613425924</v>
      </c>
      <c r="R3432">
        <f>YEAR(Q3432)</f>
        <v>2014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8291</v>
      </c>
      <c r="O3433" t="s">
        <v>8292</v>
      </c>
      <c r="P3433" s="10">
        <f>I3433/60/60/24+DATE(1970,1,1)</f>
        <v>41869.730937500004</v>
      </c>
      <c r="Q3433" s="10">
        <f>J3433/60/60/24+DATE(1970,1,1)</f>
        <v>41839.730937500004</v>
      </c>
      <c r="R3433">
        <f>YEAR(Q3433)</f>
        <v>2014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8291</v>
      </c>
      <c r="O3434" t="s">
        <v>8292</v>
      </c>
      <c r="P3434" s="10">
        <f>I3434/60/60/24+DATE(1970,1,1)</f>
        <v>42405.916666666672</v>
      </c>
      <c r="Q3434" s="10">
        <f>J3434/60/60/24+DATE(1970,1,1)</f>
        <v>42380.581180555557</v>
      </c>
      <c r="R3434">
        <f>YEAR(Q3434)</f>
        <v>2016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8291</v>
      </c>
      <c r="O3435" t="s">
        <v>8292</v>
      </c>
      <c r="P3435" s="10">
        <f>I3435/60/60/24+DATE(1970,1,1)</f>
        <v>41807.125</v>
      </c>
      <c r="Q3435" s="10">
        <f>J3435/60/60/24+DATE(1970,1,1)</f>
        <v>41776.063136574077</v>
      </c>
      <c r="R3435">
        <f>YEAR(Q3435)</f>
        <v>2014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8291</v>
      </c>
      <c r="O3436" t="s">
        <v>8292</v>
      </c>
      <c r="P3436" s="10">
        <f>I3436/60/60/24+DATE(1970,1,1)</f>
        <v>41830.380428240744</v>
      </c>
      <c r="Q3436" s="10">
        <f>J3436/60/60/24+DATE(1970,1,1)</f>
        <v>41800.380428240744</v>
      </c>
      <c r="R3436">
        <f>YEAR(Q3436)</f>
        <v>2014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8291</v>
      </c>
      <c r="O3437" t="s">
        <v>8292</v>
      </c>
      <c r="P3437" s="10">
        <f>I3437/60/60/24+DATE(1970,1,1)</f>
        <v>42589.125</v>
      </c>
      <c r="Q3437" s="10">
        <f>J3437/60/60/24+DATE(1970,1,1)</f>
        <v>42572.61681712963</v>
      </c>
      <c r="R3437">
        <f>YEAR(Q3437)</f>
        <v>2016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8291</v>
      </c>
      <c r="O3438" t="s">
        <v>8292</v>
      </c>
      <c r="P3438" s="10">
        <f>I3438/60/60/24+DATE(1970,1,1)</f>
        <v>41872.686111111114</v>
      </c>
      <c r="Q3438" s="10">
        <f>J3438/60/60/24+DATE(1970,1,1)</f>
        <v>41851.541585648149</v>
      </c>
      <c r="R3438">
        <f>YEAR(Q3438)</f>
        <v>2014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8291</v>
      </c>
      <c r="O3439" t="s">
        <v>8292</v>
      </c>
      <c r="P3439" s="10">
        <f>I3439/60/60/24+DATE(1970,1,1)</f>
        <v>42235.710879629631</v>
      </c>
      <c r="Q3439" s="10">
        <f>J3439/60/60/24+DATE(1970,1,1)</f>
        <v>42205.710879629631</v>
      </c>
      <c r="R3439">
        <f>YEAR(Q3439)</f>
        <v>2015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8291</v>
      </c>
      <c r="O3440" t="s">
        <v>8292</v>
      </c>
      <c r="P3440" s="10">
        <f>I3440/60/60/24+DATE(1970,1,1)</f>
        <v>42126.875</v>
      </c>
      <c r="Q3440" s="10">
        <f>J3440/60/60/24+DATE(1970,1,1)</f>
        <v>42100.927858796291</v>
      </c>
      <c r="R3440">
        <f>YEAR(Q3440)</f>
        <v>2015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8291</v>
      </c>
      <c r="O3441" t="s">
        <v>8292</v>
      </c>
      <c r="P3441" s="10">
        <f>I3441/60/60/24+DATE(1970,1,1)</f>
        <v>42388.207638888889</v>
      </c>
      <c r="Q3441" s="10">
        <f>J3441/60/60/24+DATE(1970,1,1)</f>
        <v>42374.911226851851</v>
      </c>
      <c r="R3441">
        <f>YEAR(Q3441)</f>
        <v>2016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8291</v>
      </c>
      <c r="O3442" t="s">
        <v>8292</v>
      </c>
      <c r="P3442" s="10">
        <f>I3442/60/60/24+DATE(1970,1,1)</f>
        <v>41831.677083333336</v>
      </c>
      <c r="Q3442" s="10">
        <f>J3442/60/60/24+DATE(1970,1,1)</f>
        <v>41809.12300925926</v>
      </c>
      <c r="R3442">
        <f>YEAR(Q3442)</f>
        <v>2014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8291</v>
      </c>
      <c r="O3443" t="s">
        <v>8292</v>
      </c>
      <c r="P3443" s="10">
        <f>I3443/60/60/24+DATE(1970,1,1)</f>
        <v>42321.845138888893</v>
      </c>
      <c r="Q3443" s="10">
        <f>J3443/60/60/24+DATE(1970,1,1)</f>
        <v>42294.429641203707</v>
      </c>
      <c r="R3443">
        <f>YEAR(Q3443)</f>
        <v>2015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8291</v>
      </c>
      <c r="O3444" t="s">
        <v>8292</v>
      </c>
      <c r="P3444" s="10">
        <f>I3444/60/60/24+DATE(1970,1,1)</f>
        <v>42154.841111111105</v>
      </c>
      <c r="Q3444" s="10">
        <f>J3444/60/60/24+DATE(1970,1,1)</f>
        <v>42124.841111111105</v>
      </c>
      <c r="R3444">
        <f>YEAR(Q3444)</f>
        <v>2015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8291</v>
      </c>
      <c r="O3445" t="s">
        <v>8292</v>
      </c>
      <c r="P3445" s="10">
        <f>I3445/60/60/24+DATE(1970,1,1)</f>
        <v>41891.524837962963</v>
      </c>
      <c r="Q3445" s="10">
        <f>J3445/60/60/24+DATE(1970,1,1)</f>
        <v>41861.524837962963</v>
      </c>
      <c r="R3445">
        <f>YEAR(Q3445)</f>
        <v>2014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8291</v>
      </c>
      <c r="O3446" t="s">
        <v>8292</v>
      </c>
      <c r="P3446" s="10">
        <f>I3446/60/60/24+DATE(1970,1,1)</f>
        <v>42529.582638888889</v>
      </c>
      <c r="Q3446" s="10">
        <f>J3446/60/60/24+DATE(1970,1,1)</f>
        <v>42521.291504629626</v>
      </c>
      <c r="R3446">
        <f>YEAR(Q3446)</f>
        <v>2016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8291</v>
      </c>
      <c r="O3447" t="s">
        <v>8292</v>
      </c>
      <c r="P3447" s="10">
        <f>I3447/60/60/24+DATE(1970,1,1)</f>
        <v>42300.530509259261</v>
      </c>
      <c r="Q3447" s="10">
        <f>J3447/60/60/24+DATE(1970,1,1)</f>
        <v>42272.530509259261</v>
      </c>
      <c r="R3447">
        <f>YEAR(Q3447)</f>
        <v>2015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8291</v>
      </c>
      <c r="O3448" t="s">
        <v>8292</v>
      </c>
      <c r="P3448" s="10">
        <f>I3448/60/60/24+DATE(1970,1,1)</f>
        <v>42040.513888888891</v>
      </c>
      <c r="Q3448" s="10">
        <f>J3448/60/60/24+DATE(1970,1,1)</f>
        <v>42016.832465277781</v>
      </c>
      <c r="R3448">
        <f>YEAR(Q3448)</f>
        <v>2015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8291</v>
      </c>
      <c r="O3449" t="s">
        <v>8292</v>
      </c>
      <c r="P3449" s="10">
        <f>I3449/60/60/24+DATE(1970,1,1)</f>
        <v>42447.847361111111</v>
      </c>
      <c r="Q3449" s="10">
        <f>J3449/60/60/24+DATE(1970,1,1)</f>
        <v>42402.889027777783</v>
      </c>
      <c r="R3449">
        <f>YEAR(Q3449)</f>
        <v>2016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8291</v>
      </c>
      <c r="O3450" t="s">
        <v>8292</v>
      </c>
      <c r="P3450" s="10">
        <f>I3450/60/60/24+DATE(1970,1,1)</f>
        <v>41990.119085648148</v>
      </c>
      <c r="Q3450" s="10">
        <f>J3450/60/60/24+DATE(1970,1,1)</f>
        <v>41960.119085648148</v>
      </c>
      <c r="R3450">
        <f>YEAR(Q3450)</f>
        <v>2014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8291</v>
      </c>
      <c r="O3451" t="s">
        <v>8292</v>
      </c>
      <c r="P3451" s="10">
        <f>I3451/60/60/24+DATE(1970,1,1)</f>
        <v>42560.166666666672</v>
      </c>
      <c r="Q3451" s="10">
        <f>J3451/60/60/24+DATE(1970,1,1)</f>
        <v>42532.052523148144</v>
      </c>
      <c r="R3451">
        <f>YEAR(Q3451)</f>
        <v>2016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8291</v>
      </c>
      <c r="O3452" t="s">
        <v>8292</v>
      </c>
      <c r="P3452" s="10">
        <f>I3452/60/60/24+DATE(1970,1,1)</f>
        <v>42096.662858796291</v>
      </c>
      <c r="Q3452" s="10">
        <f>J3452/60/60/24+DATE(1970,1,1)</f>
        <v>42036.704525462963</v>
      </c>
      <c r="R3452">
        <f>YEAR(Q3452)</f>
        <v>2015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8291</v>
      </c>
      <c r="O3453" t="s">
        <v>8292</v>
      </c>
      <c r="P3453" s="10">
        <f>I3453/60/60/24+DATE(1970,1,1)</f>
        <v>42115.723692129628</v>
      </c>
      <c r="Q3453" s="10">
        <f>J3453/60/60/24+DATE(1970,1,1)</f>
        <v>42088.723692129628</v>
      </c>
      <c r="R3453">
        <f>YEAR(Q3453)</f>
        <v>2015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8291</v>
      </c>
      <c r="O3454" t="s">
        <v>8292</v>
      </c>
      <c r="P3454" s="10">
        <f>I3454/60/60/24+DATE(1970,1,1)</f>
        <v>41843.165972222225</v>
      </c>
      <c r="Q3454" s="10">
        <f>J3454/60/60/24+DATE(1970,1,1)</f>
        <v>41820.639189814814</v>
      </c>
      <c r="R3454">
        <f>YEAR(Q3454)</f>
        <v>2014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8291</v>
      </c>
      <c r="O3455" t="s">
        <v>8292</v>
      </c>
      <c r="P3455" s="10">
        <f>I3455/60/60/24+DATE(1970,1,1)</f>
        <v>42595.97865740741</v>
      </c>
      <c r="Q3455" s="10">
        <f>J3455/60/60/24+DATE(1970,1,1)</f>
        <v>42535.97865740741</v>
      </c>
      <c r="R3455">
        <f>YEAR(Q3455)</f>
        <v>2016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8291</v>
      </c>
      <c r="O3456" t="s">
        <v>8292</v>
      </c>
      <c r="P3456" s="10">
        <f>I3456/60/60/24+DATE(1970,1,1)</f>
        <v>41851.698599537034</v>
      </c>
      <c r="Q3456" s="10">
        <f>J3456/60/60/24+DATE(1970,1,1)</f>
        <v>41821.698599537034</v>
      </c>
      <c r="R3456">
        <f>YEAR(Q3456)</f>
        <v>2014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8291</v>
      </c>
      <c r="O3457" t="s">
        <v>8292</v>
      </c>
      <c r="P3457" s="10">
        <f>I3457/60/60/24+DATE(1970,1,1)</f>
        <v>42656.7503125</v>
      </c>
      <c r="Q3457" s="10">
        <f>J3457/60/60/24+DATE(1970,1,1)</f>
        <v>42626.7503125</v>
      </c>
      <c r="R3457">
        <f>YEAR(Q3457)</f>
        <v>2016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8291</v>
      </c>
      <c r="O3458" t="s">
        <v>8292</v>
      </c>
      <c r="P3458" s="10">
        <f>I3458/60/60/24+DATE(1970,1,1)</f>
        <v>41852.290972222225</v>
      </c>
      <c r="Q3458" s="10">
        <f>J3458/60/60/24+DATE(1970,1,1)</f>
        <v>41821.205636574072</v>
      </c>
      <c r="R3458">
        <f>YEAR(Q3458)</f>
        <v>2014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8291</v>
      </c>
      <c r="O3459" t="s">
        <v>8292</v>
      </c>
      <c r="P3459" s="10">
        <f>I3459/60/60/24+DATE(1970,1,1)</f>
        <v>42047.249305555553</v>
      </c>
      <c r="Q3459" s="10">
        <f>J3459/60/60/24+DATE(1970,1,1)</f>
        <v>42016.706678240742</v>
      </c>
      <c r="R3459">
        <f>YEAR(Q3459)</f>
        <v>2015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8291</v>
      </c>
      <c r="O3460" t="s">
        <v>8292</v>
      </c>
      <c r="P3460" s="10">
        <f>I3460/60/60/24+DATE(1970,1,1)</f>
        <v>42038.185416666667</v>
      </c>
      <c r="Q3460" s="10">
        <f>J3460/60/60/24+DATE(1970,1,1)</f>
        <v>42011.202581018515</v>
      </c>
      <c r="R3460">
        <f>YEAR(Q3460)</f>
        <v>2015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8291</v>
      </c>
      <c r="O3461" t="s">
        <v>8292</v>
      </c>
      <c r="P3461" s="10">
        <f>I3461/60/60/24+DATE(1970,1,1)</f>
        <v>42510.479861111111</v>
      </c>
      <c r="Q3461" s="10">
        <f>J3461/60/60/24+DATE(1970,1,1)</f>
        <v>42480.479861111111</v>
      </c>
      <c r="R3461">
        <f>YEAR(Q3461)</f>
        <v>2016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8291</v>
      </c>
      <c r="O3462" t="s">
        <v>8292</v>
      </c>
      <c r="P3462" s="10">
        <f>I3462/60/60/24+DATE(1970,1,1)</f>
        <v>41866.527222222219</v>
      </c>
      <c r="Q3462" s="10">
        <f>J3462/60/60/24+DATE(1970,1,1)</f>
        <v>41852.527222222219</v>
      </c>
      <c r="R3462">
        <f>YEAR(Q3462)</f>
        <v>2014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8291</v>
      </c>
      <c r="O3463" t="s">
        <v>8292</v>
      </c>
      <c r="P3463" s="10">
        <f>I3463/60/60/24+DATE(1970,1,1)</f>
        <v>42672.125</v>
      </c>
      <c r="Q3463" s="10">
        <f>J3463/60/60/24+DATE(1970,1,1)</f>
        <v>42643.632858796293</v>
      </c>
      <c r="R3463">
        <f>YEAR(Q3463)</f>
        <v>2016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8291</v>
      </c>
      <c r="O3464" t="s">
        <v>8292</v>
      </c>
      <c r="P3464" s="10">
        <f>I3464/60/60/24+DATE(1970,1,1)</f>
        <v>42195.75</v>
      </c>
      <c r="Q3464" s="10">
        <f>J3464/60/60/24+DATE(1970,1,1)</f>
        <v>42179.898472222223</v>
      </c>
      <c r="R3464">
        <f>YEAR(Q3464)</f>
        <v>2015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8291</v>
      </c>
      <c r="O3465" t="s">
        <v>8292</v>
      </c>
      <c r="P3465" s="10">
        <f>I3465/60/60/24+DATE(1970,1,1)</f>
        <v>42654.165972222225</v>
      </c>
      <c r="Q3465" s="10">
        <f>J3465/60/60/24+DATE(1970,1,1)</f>
        <v>42612.918807870374</v>
      </c>
      <c r="R3465">
        <f>YEAR(Q3465)</f>
        <v>2016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8291</v>
      </c>
      <c r="O3466" t="s">
        <v>8292</v>
      </c>
      <c r="P3466" s="10">
        <f>I3466/60/60/24+DATE(1970,1,1)</f>
        <v>42605.130057870367</v>
      </c>
      <c r="Q3466" s="10">
        <f>J3466/60/60/24+DATE(1970,1,1)</f>
        <v>42575.130057870367</v>
      </c>
      <c r="R3466">
        <f>YEAR(Q3466)</f>
        <v>2016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8291</v>
      </c>
      <c r="O3467" t="s">
        <v>8292</v>
      </c>
      <c r="P3467" s="10">
        <f>I3467/60/60/24+DATE(1970,1,1)</f>
        <v>42225.666666666672</v>
      </c>
      <c r="Q3467" s="10">
        <f>J3467/60/60/24+DATE(1970,1,1)</f>
        <v>42200.625833333332</v>
      </c>
      <c r="R3467">
        <f>YEAR(Q3467)</f>
        <v>2015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8291</v>
      </c>
      <c r="O3468" t="s">
        <v>8292</v>
      </c>
      <c r="P3468" s="10">
        <f>I3468/60/60/24+DATE(1970,1,1)</f>
        <v>42479.977430555555</v>
      </c>
      <c r="Q3468" s="10">
        <f>J3468/60/60/24+DATE(1970,1,1)</f>
        <v>42420.019097222219</v>
      </c>
      <c r="R3468">
        <f>YEAR(Q3468)</f>
        <v>2016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8291</v>
      </c>
      <c r="O3469" t="s">
        <v>8292</v>
      </c>
      <c r="P3469" s="10">
        <f>I3469/60/60/24+DATE(1970,1,1)</f>
        <v>42083.630000000005</v>
      </c>
      <c r="Q3469" s="10">
        <f>J3469/60/60/24+DATE(1970,1,1)</f>
        <v>42053.671666666662</v>
      </c>
      <c r="R3469">
        <f>YEAR(Q3469)</f>
        <v>2015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8291</v>
      </c>
      <c r="O3470" t="s">
        <v>8292</v>
      </c>
      <c r="P3470" s="10">
        <f>I3470/60/60/24+DATE(1970,1,1)</f>
        <v>42634.125</v>
      </c>
      <c r="Q3470" s="10">
        <f>J3470/60/60/24+DATE(1970,1,1)</f>
        <v>42605.765381944439</v>
      </c>
      <c r="R3470">
        <f>YEAR(Q3470)</f>
        <v>2016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8291</v>
      </c>
      <c r="O3471" t="s">
        <v>8292</v>
      </c>
      <c r="P3471" s="10">
        <f>I3471/60/60/24+DATE(1970,1,1)</f>
        <v>42488.641724537039</v>
      </c>
      <c r="Q3471" s="10">
        <f>J3471/60/60/24+DATE(1970,1,1)</f>
        <v>42458.641724537039</v>
      </c>
      <c r="R3471">
        <f>YEAR(Q3471)</f>
        <v>2016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8291</v>
      </c>
      <c r="O3472" t="s">
        <v>8292</v>
      </c>
      <c r="P3472" s="10">
        <f>I3472/60/60/24+DATE(1970,1,1)</f>
        <v>42566.901388888888</v>
      </c>
      <c r="Q3472" s="10">
        <f>J3472/60/60/24+DATE(1970,1,1)</f>
        <v>42529.022013888884</v>
      </c>
      <c r="R3472">
        <f>YEAR(Q3472)</f>
        <v>2016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8291</v>
      </c>
      <c r="O3473" t="s">
        <v>8292</v>
      </c>
      <c r="P3473" s="10">
        <f>I3473/60/60/24+DATE(1970,1,1)</f>
        <v>41882.833333333336</v>
      </c>
      <c r="Q3473" s="10">
        <f>J3473/60/60/24+DATE(1970,1,1)</f>
        <v>41841.820486111108</v>
      </c>
      <c r="R3473">
        <f>YEAR(Q3473)</f>
        <v>2014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8291</v>
      </c>
      <c r="O3474" t="s">
        <v>8292</v>
      </c>
      <c r="P3474" s="10">
        <f>I3474/60/60/24+DATE(1970,1,1)</f>
        <v>41949.249305555553</v>
      </c>
      <c r="Q3474" s="10">
        <f>J3474/60/60/24+DATE(1970,1,1)</f>
        <v>41928.170497685183</v>
      </c>
      <c r="R3474">
        <f>YEAR(Q3474)</f>
        <v>2014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8291</v>
      </c>
      <c r="O3475" t="s">
        <v>8292</v>
      </c>
      <c r="P3475" s="10">
        <f>I3475/60/60/24+DATE(1970,1,1)</f>
        <v>42083.852083333331</v>
      </c>
      <c r="Q3475" s="10">
        <f>J3475/60/60/24+DATE(1970,1,1)</f>
        <v>42062.834444444445</v>
      </c>
      <c r="R3475">
        <f>YEAR(Q3475)</f>
        <v>2015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8291</v>
      </c>
      <c r="O3476" t="s">
        <v>8292</v>
      </c>
      <c r="P3476" s="10">
        <f>I3476/60/60/24+DATE(1970,1,1)</f>
        <v>42571.501516203702</v>
      </c>
      <c r="Q3476" s="10">
        <f>J3476/60/60/24+DATE(1970,1,1)</f>
        <v>42541.501516203702</v>
      </c>
      <c r="R3476">
        <f>YEAR(Q3476)</f>
        <v>2016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8291</v>
      </c>
      <c r="O3477" t="s">
        <v>8292</v>
      </c>
      <c r="P3477" s="10">
        <f>I3477/60/60/24+DATE(1970,1,1)</f>
        <v>41946</v>
      </c>
      <c r="Q3477" s="10">
        <f>J3477/60/60/24+DATE(1970,1,1)</f>
        <v>41918.880833333329</v>
      </c>
      <c r="R3477">
        <f>YEAR(Q3477)</f>
        <v>2014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8291</v>
      </c>
      <c r="O3478" t="s">
        <v>8292</v>
      </c>
      <c r="P3478" s="10">
        <f>I3478/60/60/24+DATE(1970,1,1)</f>
        <v>41939.125</v>
      </c>
      <c r="Q3478" s="10">
        <f>J3478/60/60/24+DATE(1970,1,1)</f>
        <v>41921.279976851853</v>
      </c>
      <c r="R3478">
        <f>YEAR(Q3478)</f>
        <v>2014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8291</v>
      </c>
      <c r="O3479" t="s">
        <v>8292</v>
      </c>
      <c r="P3479" s="10">
        <f>I3479/60/60/24+DATE(1970,1,1)</f>
        <v>42141.125</v>
      </c>
      <c r="Q3479" s="10">
        <f>J3479/60/60/24+DATE(1970,1,1)</f>
        <v>42128.736608796295</v>
      </c>
      <c r="R3479">
        <f>YEAR(Q3479)</f>
        <v>2015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8291</v>
      </c>
      <c r="O3480" t="s">
        <v>8292</v>
      </c>
      <c r="P3480" s="10">
        <f>I3480/60/60/24+DATE(1970,1,1)</f>
        <v>42079.875</v>
      </c>
      <c r="Q3480" s="10">
        <f>J3480/60/60/24+DATE(1970,1,1)</f>
        <v>42053.916921296302</v>
      </c>
      <c r="R3480">
        <f>YEAR(Q3480)</f>
        <v>2015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8291</v>
      </c>
      <c r="O3481" t="s">
        <v>8292</v>
      </c>
      <c r="P3481" s="10">
        <f>I3481/60/60/24+DATE(1970,1,1)</f>
        <v>41811.855092592588</v>
      </c>
      <c r="Q3481" s="10">
        <f>J3481/60/60/24+DATE(1970,1,1)</f>
        <v>41781.855092592588</v>
      </c>
      <c r="R3481">
        <f>YEAR(Q3481)</f>
        <v>2014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8291</v>
      </c>
      <c r="O3482" t="s">
        <v>8292</v>
      </c>
      <c r="P3482" s="10">
        <f>I3482/60/60/24+DATE(1970,1,1)</f>
        <v>42195.875</v>
      </c>
      <c r="Q3482" s="10">
        <f>J3482/60/60/24+DATE(1970,1,1)</f>
        <v>42171.317442129628</v>
      </c>
      <c r="R3482">
        <f>YEAR(Q3482)</f>
        <v>2015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8291</v>
      </c>
      <c r="O3483" t="s">
        <v>8292</v>
      </c>
      <c r="P3483" s="10">
        <f>I3483/60/60/24+DATE(1970,1,1)</f>
        <v>42006.24754629629</v>
      </c>
      <c r="Q3483" s="10">
        <f>J3483/60/60/24+DATE(1970,1,1)</f>
        <v>41989.24754629629</v>
      </c>
      <c r="R3483">
        <f>YEAR(Q3483)</f>
        <v>2014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8291</v>
      </c>
      <c r="O3484" t="s">
        <v>8292</v>
      </c>
      <c r="P3484" s="10">
        <f>I3484/60/60/24+DATE(1970,1,1)</f>
        <v>41826.771597222221</v>
      </c>
      <c r="Q3484" s="10">
        <f>J3484/60/60/24+DATE(1970,1,1)</f>
        <v>41796.771597222221</v>
      </c>
      <c r="R3484">
        <f>YEAR(Q3484)</f>
        <v>2014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8291</v>
      </c>
      <c r="O3485" t="s">
        <v>8292</v>
      </c>
      <c r="P3485" s="10">
        <f>I3485/60/60/24+DATE(1970,1,1)</f>
        <v>41823.668761574074</v>
      </c>
      <c r="Q3485" s="10">
        <f>J3485/60/60/24+DATE(1970,1,1)</f>
        <v>41793.668761574074</v>
      </c>
      <c r="R3485">
        <f>YEAR(Q3485)</f>
        <v>2014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8291</v>
      </c>
      <c r="O3486" t="s">
        <v>8292</v>
      </c>
      <c r="P3486" s="10">
        <f>I3486/60/60/24+DATE(1970,1,1)</f>
        <v>42536.760405092587</v>
      </c>
      <c r="Q3486" s="10">
        <f>J3486/60/60/24+DATE(1970,1,1)</f>
        <v>42506.760405092587</v>
      </c>
      <c r="R3486">
        <f>YEAR(Q3486)</f>
        <v>2016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8291</v>
      </c>
      <c r="O3487" t="s">
        <v>8292</v>
      </c>
      <c r="P3487" s="10">
        <f>I3487/60/60/24+DATE(1970,1,1)</f>
        <v>42402.693055555559</v>
      </c>
      <c r="Q3487" s="10">
        <f>J3487/60/60/24+DATE(1970,1,1)</f>
        <v>42372.693055555559</v>
      </c>
      <c r="R3487">
        <f>YEAR(Q3487)</f>
        <v>2016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8291</v>
      </c>
      <c r="O3488" t="s">
        <v>8292</v>
      </c>
      <c r="P3488" s="10">
        <f>I3488/60/60/24+DATE(1970,1,1)</f>
        <v>42158.290972222225</v>
      </c>
      <c r="Q3488" s="10">
        <f>J3488/60/60/24+DATE(1970,1,1)</f>
        <v>42126.87501157407</v>
      </c>
      <c r="R3488">
        <f>YEAR(Q3488)</f>
        <v>2015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8291</v>
      </c>
      <c r="O3489" t="s">
        <v>8292</v>
      </c>
      <c r="P3489" s="10">
        <f>I3489/60/60/24+DATE(1970,1,1)</f>
        <v>42179.940416666665</v>
      </c>
      <c r="Q3489" s="10">
        <f>J3489/60/60/24+DATE(1970,1,1)</f>
        <v>42149.940416666665</v>
      </c>
      <c r="R3489">
        <f>YEAR(Q3489)</f>
        <v>2015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8291</v>
      </c>
      <c r="O3490" t="s">
        <v>8292</v>
      </c>
      <c r="P3490" s="10">
        <f>I3490/60/60/24+DATE(1970,1,1)</f>
        <v>42111.666666666672</v>
      </c>
      <c r="Q3490" s="10">
        <f>J3490/60/60/24+DATE(1970,1,1)</f>
        <v>42087.768055555556</v>
      </c>
      <c r="R3490">
        <f>YEAR(Q3490)</f>
        <v>2015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8291</v>
      </c>
      <c r="O3491" t="s">
        <v>8292</v>
      </c>
      <c r="P3491" s="10">
        <f>I3491/60/60/24+DATE(1970,1,1)</f>
        <v>41783.875</v>
      </c>
      <c r="Q3491" s="10">
        <f>J3491/60/60/24+DATE(1970,1,1)</f>
        <v>41753.635775462964</v>
      </c>
      <c r="R3491">
        <f>YEAR(Q3491)</f>
        <v>2014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8291</v>
      </c>
      <c r="O3492" t="s">
        <v>8292</v>
      </c>
      <c r="P3492" s="10">
        <f>I3492/60/60/24+DATE(1970,1,1)</f>
        <v>42473.802361111113</v>
      </c>
      <c r="Q3492" s="10">
        <f>J3492/60/60/24+DATE(1970,1,1)</f>
        <v>42443.802361111113</v>
      </c>
      <c r="R3492">
        <f>YEAR(Q3492)</f>
        <v>2016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8291</v>
      </c>
      <c r="O3493" t="s">
        <v>8292</v>
      </c>
      <c r="P3493" s="10">
        <f>I3493/60/60/24+DATE(1970,1,1)</f>
        <v>42142.249814814815</v>
      </c>
      <c r="Q3493" s="10">
        <f>J3493/60/60/24+DATE(1970,1,1)</f>
        <v>42121.249814814815</v>
      </c>
      <c r="R3493">
        <f>YEAR(Q3493)</f>
        <v>2015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8291</v>
      </c>
      <c r="O3494" t="s">
        <v>8292</v>
      </c>
      <c r="P3494" s="10">
        <f>I3494/60/60/24+DATE(1970,1,1)</f>
        <v>42303.009224537032</v>
      </c>
      <c r="Q3494" s="10">
        <f>J3494/60/60/24+DATE(1970,1,1)</f>
        <v>42268.009224537032</v>
      </c>
      <c r="R3494">
        <f>YEAR(Q3494)</f>
        <v>2015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8291</v>
      </c>
      <c r="O3495" t="s">
        <v>8292</v>
      </c>
      <c r="P3495" s="10">
        <f>I3495/60/60/24+DATE(1970,1,1)</f>
        <v>41868.21597222222</v>
      </c>
      <c r="Q3495" s="10">
        <f>J3495/60/60/24+DATE(1970,1,1)</f>
        <v>41848.866157407407</v>
      </c>
      <c r="R3495">
        <f>YEAR(Q3495)</f>
        <v>2014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8291</v>
      </c>
      <c r="O3496" t="s">
        <v>8292</v>
      </c>
      <c r="P3496" s="10">
        <f>I3496/60/60/24+DATE(1970,1,1)</f>
        <v>42700.25</v>
      </c>
      <c r="Q3496" s="10">
        <f>J3496/60/60/24+DATE(1970,1,1)</f>
        <v>42689.214988425927</v>
      </c>
      <c r="R3496">
        <f>YEAR(Q3496)</f>
        <v>2016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8291</v>
      </c>
      <c r="O3497" t="s">
        <v>8292</v>
      </c>
      <c r="P3497" s="10">
        <f>I3497/60/60/24+DATE(1970,1,1)</f>
        <v>41944.720833333333</v>
      </c>
      <c r="Q3497" s="10">
        <f>J3497/60/60/24+DATE(1970,1,1)</f>
        <v>41915.762835648151</v>
      </c>
      <c r="R3497">
        <f>YEAR(Q3497)</f>
        <v>2014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8291</v>
      </c>
      <c r="O3498" t="s">
        <v>8292</v>
      </c>
      <c r="P3498" s="10">
        <f>I3498/60/60/24+DATE(1970,1,1)</f>
        <v>42624.846828703703</v>
      </c>
      <c r="Q3498" s="10">
        <f>J3498/60/60/24+DATE(1970,1,1)</f>
        <v>42584.846828703703</v>
      </c>
      <c r="R3498">
        <f>YEAR(Q3498)</f>
        <v>2016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8291</v>
      </c>
      <c r="O3499" t="s">
        <v>8292</v>
      </c>
      <c r="P3499" s="10">
        <f>I3499/60/60/24+DATE(1970,1,1)</f>
        <v>42523.916666666672</v>
      </c>
      <c r="Q3499" s="10">
        <f>J3499/60/60/24+DATE(1970,1,1)</f>
        <v>42511.741944444439</v>
      </c>
      <c r="R3499">
        <f>YEAR(Q3499)</f>
        <v>2016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8291</v>
      </c>
      <c r="O3500" t="s">
        <v>8292</v>
      </c>
      <c r="P3500" s="10">
        <f>I3500/60/60/24+DATE(1970,1,1)</f>
        <v>42518.905555555553</v>
      </c>
      <c r="Q3500" s="10">
        <f>J3500/60/60/24+DATE(1970,1,1)</f>
        <v>42459.15861111111</v>
      </c>
      <c r="R3500">
        <f>YEAR(Q3500)</f>
        <v>2016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8291</v>
      </c>
      <c r="O3501" t="s">
        <v>8292</v>
      </c>
      <c r="P3501" s="10">
        <f>I3501/60/60/24+DATE(1970,1,1)</f>
        <v>42186.290972222225</v>
      </c>
      <c r="Q3501" s="10">
        <f>J3501/60/60/24+DATE(1970,1,1)</f>
        <v>42132.036168981482</v>
      </c>
      <c r="R3501">
        <f>YEAR(Q3501)</f>
        <v>2015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8291</v>
      </c>
      <c r="O3502" t="s">
        <v>8292</v>
      </c>
      <c r="P3502" s="10">
        <f>I3502/60/60/24+DATE(1970,1,1)</f>
        <v>42436.207638888889</v>
      </c>
      <c r="Q3502" s="10">
        <f>J3502/60/60/24+DATE(1970,1,1)</f>
        <v>42419.91942129629</v>
      </c>
      <c r="R3502">
        <f>YEAR(Q3502)</f>
        <v>2016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8291</v>
      </c>
      <c r="O3503" t="s">
        <v>8292</v>
      </c>
      <c r="P3503" s="10">
        <f>I3503/60/60/24+DATE(1970,1,1)</f>
        <v>42258.763831018514</v>
      </c>
      <c r="Q3503" s="10">
        <f>J3503/60/60/24+DATE(1970,1,1)</f>
        <v>42233.763831018514</v>
      </c>
      <c r="R3503">
        <f>YEAR(Q3503)</f>
        <v>2015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8291</v>
      </c>
      <c r="O3504" t="s">
        <v>8292</v>
      </c>
      <c r="P3504" s="10">
        <f>I3504/60/60/24+DATE(1970,1,1)</f>
        <v>42445.165972222225</v>
      </c>
      <c r="Q3504" s="10">
        <f>J3504/60/60/24+DATE(1970,1,1)</f>
        <v>42430.839398148149</v>
      </c>
      <c r="R3504">
        <f>YEAR(Q3504)</f>
        <v>2016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8291</v>
      </c>
      <c r="O3505" t="s">
        <v>8292</v>
      </c>
      <c r="P3505" s="10">
        <f>I3505/60/60/24+DATE(1970,1,1)</f>
        <v>42575.478333333333</v>
      </c>
      <c r="Q3505" s="10">
        <f>J3505/60/60/24+DATE(1970,1,1)</f>
        <v>42545.478333333333</v>
      </c>
      <c r="R3505">
        <f>YEAR(Q3505)</f>
        <v>2016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8291</v>
      </c>
      <c r="O3506" t="s">
        <v>8292</v>
      </c>
      <c r="P3506" s="10">
        <f>I3506/60/60/24+DATE(1970,1,1)</f>
        <v>42327.790405092594</v>
      </c>
      <c r="Q3506" s="10">
        <f>J3506/60/60/24+DATE(1970,1,1)</f>
        <v>42297.748738425929</v>
      </c>
      <c r="R3506">
        <f>YEAR(Q3506)</f>
        <v>2015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8291</v>
      </c>
      <c r="O3507" t="s">
        <v>8292</v>
      </c>
      <c r="P3507" s="10">
        <f>I3507/60/60/24+DATE(1970,1,1)</f>
        <v>41772.166666666664</v>
      </c>
      <c r="Q3507" s="10">
        <f>J3507/60/60/24+DATE(1970,1,1)</f>
        <v>41760.935706018521</v>
      </c>
      <c r="R3507">
        <f>YEAR(Q3507)</f>
        <v>2014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8291</v>
      </c>
      <c r="O3508" t="s">
        <v>8292</v>
      </c>
      <c r="P3508" s="10">
        <f>I3508/60/60/24+DATE(1970,1,1)</f>
        <v>41874.734259259261</v>
      </c>
      <c r="Q3508" s="10">
        <f>J3508/60/60/24+DATE(1970,1,1)</f>
        <v>41829.734259259261</v>
      </c>
      <c r="R3508">
        <f>YEAR(Q3508)</f>
        <v>2014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8291</v>
      </c>
      <c r="O3509" t="s">
        <v>8292</v>
      </c>
      <c r="P3509" s="10">
        <f>I3509/60/60/24+DATE(1970,1,1)</f>
        <v>42521.92288194444</v>
      </c>
      <c r="Q3509" s="10">
        <f>J3509/60/60/24+DATE(1970,1,1)</f>
        <v>42491.92288194444</v>
      </c>
      <c r="R3509">
        <f>YEAR(Q3509)</f>
        <v>2016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8291</v>
      </c>
      <c r="O3510" t="s">
        <v>8292</v>
      </c>
      <c r="P3510" s="10">
        <f>I3510/60/60/24+DATE(1970,1,1)</f>
        <v>42500.875</v>
      </c>
      <c r="Q3510" s="10">
        <f>J3510/60/60/24+DATE(1970,1,1)</f>
        <v>42477.729780092588</v>
      </c>
      <c r="R3510">
        <f>YEAR(Q3510)</f>
        <v>2016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8291</v>
      </c>
      <c r="O3511" t="s">
        <v>8292</v>
      </c>
      <c r="P3511" s="10">
        <f>I3511/60/60/24+DATE(1970,1,1)</f>
        <v>41964.204861111109</v>
      </c>
      <c r="Q3511" s="10">
        <f>J3511/60/60/24+DATE(1970,1,1)</f>
        <v>41950.859560185185</v>
      </c>
      <c r="R3511">
        <f>YEAR(Q3511)</f>
        <v>2014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8291</v>
      </c>
      <c r="O3512" t="s">
        <v>8292</v>
      </c>
      <c r="P3512" s="10">
        <f>I3512/60/60/24+DATE(1970,1,1)</f>
        <v>41822.62090277778</v>
      </c>
      <c r="Q3512" s="10">
        <f>J3512/60/60/24+DATE(1970,1,1)</f>
        <v>41802.62090277778</v>
      </c>
      <c r="R3512">
        <f>YEAR(Q3512)</f>
        <v>2014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8291</v>
      </c>
      <c r="O3513" t="s">
        <v>8292</v>
      </c>
      <c r="P3513" s="10">
        <f>I3513/60/60/24+DATE(1970,1,1)</f>
        <v>41950.770833333336</v>
      </c>
      <c r="Q3513" s="10">
        <f>J3513/60/60/24+DATE(1970,1,1)</f>
        <v>41927.873784722222</v>
      </c>
      <c r="R3513">
        <f>YEAR(Q3513)</f>
        <v>2014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8291</v>
      </c>
      <c r="O3514" t="s">
        <v>8292</v>
      </c>
      <c r="P3514" s="10">
        <f>I3514/60/60/24+DATE(1970,1,1)</f>
        <v>42117.49527777778</v>
      </c>
      <c r="Q3514" s="10">
        <f>J3514/60/60/24+DATE(1970,1,1)</f>
        <v>42057.536944444444</v>
      </c>
      <c r="R3514">
        <f>YEAR(Q3514)</f>
        <v>2015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8291</v>
      </c>
      <c r="O3515" t="s">
        <v>8292</v>
      </c>
      <c r="P3515" s="10">
        <f>I3515/60/60/24+DATE(1970,1,1)</f>
        <v>41794.207638888889</v>
      </c>
      <c r="Q3515" s="10">
        <f>J3515/60/60/24+DATE(1970,1,1)</f>
        <v>41781.096203703702</v>
      </c>
      <c r="R3515">
        <f>YEAR(Q3515)</f>
        <v>2014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8291</v>
      </c>
      <c r="O3516" t="s">
        <v>8292</v>
      </c>
      <c r="P3516" s="10">
        <f>I3516/60/60/24+DATE(1970,1,1)</f>
        <v>42037.207638888889</v>
      </c>
      <c r="Q3516" s="10">
        <f>J3516/60/60/24+DATE(1970,1,1)</f>
        <v>42020.846666666665</v>
      </c>
      <c r="R3516">
        <f>YEAR(Q3516)</f>
        <v>2015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8291</v>
      </c>
      <c r="O3517" t="s">
        <v>8292</v>
      </c>
      <c r="P3517" s="10">
        <f>I3517/60/60/24+DATE(1970,1,1)</f>
        <v>42155.772812499999</v>
      </c>
      <c r="Q3517" s="10">
        <f>J3517/60/60/24+DATE(1970,1,1)</f>
        <v>42125.772812499999</v>
      </c>
      <c r="R3517">
        <f>YEAR(Q3517)</f>
        <v>2015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8291</v>
      </c>
      <c r="O3518" t="s">
        <v>8292</v>
      </c>
      <c r="P3518" s="10">
        <f>I3518/60/60/24+DATE(1970,1,1)</f>
        <v>41890.125</v>
      </c>
      <c r="Q3518" s="10">
        <f>J3518/60/60/24+DATE(1970,1,1)</f>
        <v>41856.010069444441</v>
      </c>
      <c r="R3518">
        <f>YEAR(Q3518)</f>
        <v>2014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8291</v>
      </c>
      <c r="O3519" t="s">
        <v>8292</v>
      </c>
      <c r="P3519" s="10">
        <f>I3519/60/60/24+DATE(1970,1,1)</f>
        <v>41824.458333333336</v>
      </c>
      <c r="Q3519" s="10">
        <f>J3519/60/60/24+DATE(1970,1,1)</f>
        <v>41794.817523148151</v>
      </c>
      <c r="R3519">
        <f>YEAR(Q3519)</f>
        <v>2014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8291</v>
      </c>
      <c r="O3520" t="s">
        <v>8292</v>
      </c>
      <c r="P3520" s="10">
        <f>I3520/60/60/24+DATE(1970,1,1)</f>
        <v>41914.597916666666</v>
      </c>
      <c r="Q3520" s="10">
        <f>J3520/60/60/24+DATE(1970,1,1)</f>
        <v>41893.783553240741</v>
      </c>
      <c r="R3520">
        <f>YEAR(Q3520)</f>
        <v>2014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8291</v>
      </c>
      <c r="O3521" t="s">
        <v>8292</v>
      </c>
      <c r="P3521" s="10">
        <f>I3521/60/60/24+DATE(1970,1,1)</f>
        <v>42067.598958333328</v>
      </c>
      <c r="Q3521" s="10">
        <f>J3521/60/60/24+DATE(1970,1,1)</f>
        <v>42037.598958333328</v>
      </c>
      <c r="R3521">
        <f>YEAR(Q3521)</f>
        <v>2015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8291</v>
      </c>
      <c r="O3522" t="s">
        <v>8292</v>
      </c>
      <c r="P3522" s="10">
        <f>I3522/60/60/24+DATE(1970,1,1)</f>
        <v>42253.57430555555</v>
      </c>
      <c r="Q3522" s="10">
        <f>J3522/60/60/24+DATE(1970,1,1)</f>
        <v>42227.824212962965</v>
      </c>
      <c r="R3522">
        <f>YEAR(Q3522)</f>
        <v>2015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8291</v>
      </c>
      <c r="O3523" t="s">
        <v>8292</v>
      </c>
      <c r="P3523" s="10">
        <f>I3523/60/60/24+DATE(1970,1,1)</f>
        <v>41911.361342592594</v>
      </c>
      <c r="Q3523" s="10">
        <f>J3523/60/60/24+DATE(1970,1,1)</f>
        <v>41881.361342592594</v>
      </c>
      <c r="R3523">
        <f>YEAR(Q3523)</f>
        <v>2014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8291</v>
      </c>
      <c r="O3524" t="s">
        <v>8292</v>
      </c>
      <c r="P3524" s="10">
        <f>I3524/60/60/24+DATE(1970,1,1)</f>
        <v>42262.420833333337</v>
      </c>
      <c r="Q3524" s="10">
        <f>J3524/60/60/24+DATE(1970,1,1)</f>
        <v>42234.789884259255</v>
      </c>
      <c r="R3524">
        <f>YEAR(Q3524)</f>
        <v>2015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8291</v>
      </c>
      <c r="O3525" t="s">
        <v>8292</v>
      </c>
      <c r="P3525" s="10">
        <f>I3525/60/60/24+DATE(1970,1,1)</f>
        <v>42638.958333333328</v>
      </c>
      <c r="Q3525" s="10">
        <f>J3525/60/60/24+DATE(1970,1,1)</f>
        <v>42581.397546296299</v>
      </c>
      <c r="R3525">
        <f>YEAR(Q3525)</f>
        <v>2016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8291</v>
      </c>
      <c r="O3526" t="s">
        <v>8292</v>
      </c>
      <c r="P3526" s="10">
        <f>I3526/60/60/24+DATE(1970,1,1)</f>
        <v>41895.166666666664</v>
      </c>
      <c r="Q3526" s="10">
        <f>J3526/60/60/24+DATE(1970,1,1)</f>
        <v>41880.76357638889</v>
      </c>
      <c r="R3526">
        <f>YEAR(Q3526)</f>
        <v>2014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8291</v>
      </c>
      <c r="O3527" t="s">
        <v>8292</v>
      </c>
      <c r="P3527" s="10">
        <f>I3527/60/60/24+DATE(1970,1,1)</f>
        <v>42225.666666666672</v>
      </c>
      <c r="Q3527" s="10">
        <f>J3527/60/60/24+DATE(1970,1,1)</f>
        <v>42214.6956712963</v>
      </c>
      <c r="R3527">
        <f>YEAR(Q3527)</f>
        <v>2015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8291</v>
      </c>
      <c r="O3528" t="s">
        <v>8292</v>
      </c>
      <c r="P3528" s="10">
        <f>I3528/60/60/24+DATE(1970,1,1)</f>
        <v>42488.249305555553</v>
      </c>
      <c r="Q3528" s="10">
        <f>J3528/60/60/24+DATE(1970,1,1)</f>
        <v>42460.335312499999</v>
      </c>
      <c r="R3528">
        <f>YEAR(Q3528)</f>
        <v>2016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8291</v>
      </c>
      <c r="O3529" t="s">
        <v>8292</v>
      </c>
      <c r="P3529" s="10">
        <f>I3529/60/60/24+DATE(1970,1,1)</f>
        <v>42196.165972222225</v>
      </c>
      <c r="Q3529" s="10">
        <f>J3529/60/60/24+DATE(1970,1,1)</f>
        <v>42167.023206018523</v>
      </c>
      <c r="R3529">
        <f>YEAR(Q3529)</f>
        <v>2015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8291</v>
      </c>
      <c r="O3530" t="s">
        <v>8292</v>
      </c>
      <c r="P3530" s="10">
        <f>I3530/60/60/24+DATE(1970,1,1)</f>
        <v>42753.50136574074</v>
      </c>
      <c r="Q3530" s="10">
        <f>J3530/60/60/24+DATE(1970,1,1)</f>
        <v>42733.50136574074</v>
      </c>
      <c r="R3530">
        <f>YEAR(Q3530)</f>
        <v>2016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8291</v>
      </c>
      <c r="O3531" t="s">
        <v>8292</v>
      </c>
      <c r="P3531" s="10">
        <f>I3531/60/60/24+DATE(1970,1,1)</f>
        <v>42198.041666666672</v>
      </c>
      <c r="Q3531" s="10">
        <f>J3531/60/60/24+DATE(1970,1,1)</f>
        <v>42177.761782407411</v>
      </c>
      <c r="R3531">
        <f>YEAR(Q3531)</f>
        <v>2015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8291</v>
      </c>
      <c r="O3532" t="s">
        <v>8292</v>
      </c>
      <c r="P3532" s="10">
        <f>I3532/60/60/24+DATE(1970,1,1)</f>
        <v>42470.833333333328</v>
      </c>
      <c r="Q3532" s="10">
        <f>J3532/60/60/24+DATE(1970,1,1)</f>
        <v>42442.623344907406</v>
      </c>
      <c r="R3532">
        <f>YEAR(Q3532)</f>
        <v>2016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8291</v>
      </c>
      <c r="O3533" t="s">
        <v>8292</v>
      </c>
      <c r="P3533" s="10">
        <f>I3533/60/60/24+DATE(1970,1,1)</f>
        <v>42551.654328703706</v>
      </c>
      <c r="Q3533" s="10">
        <f>J3533/60/60/24+DATE(1970,1,1)</f>
        <v>42521.654328703706</v>
      </c>
      <c r="R3533">
        <f>YEAR(Q3533)</f>
        <v>2016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8291</v>
      </c>
      <c r="O3534" t="s">
        <v>8292</v>
      </c>
      <c r="P3534" s="10">
        <f>I3534/60/60/24+DATE(1970,1,1)</f>
        <v>41900.165972222225</v>
      </c>
      <c r="Q3534" s="10">
        <f>J3534/60/60/24+DATE(1970,1,1)</f>
        <v>41884.599849537037</v>
      </c>
      <c r="R3534">
        <f>YEAR(Q3534)</f>
        <v>2014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8291</v>
      </c>
      <c r="O3535" t="s">
        <v>8292</v>
      </c>
      <c r="P3535" s="10">
        <f>I3535/60/60/24+DATE(1970,1,1)</f>
        <v>42319.802858796291</v>
      </c>
      <c r="Q3535" s="10">
        <f>J3535/60/60/24+DATE(1970,1,1)</f>
        <v>42289.761192129634</v>
      </c>
      <c r="R3535">
        <f>YEAR(Q3535)</f>
        <v>2015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8291</v>
      </c>
      <c r="O3536" t="s">
        <v>8292</v>
      </c>
      <c r="P3536" s="10">
        <f>I3536/60/60/24+DATE(1970,1,1)</f>
        <v>42278.6252662037</v>
      </c>
      <c r="Q3536" s="10">
        <f>J3536/60/60/24+DATE(1970,1,1)</f>
        <v>42243.6252662037</v>
      </c>
      <c r="R3536">
        <f>YEAR(Q3536)</f>
        <v>2015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8291</v>
      </c>
      <c r="O3537" t="s">
        <v>8292</v>
      </c>
      <c r="P3537" s="10">
        <f>I3537/60/60/24+DATE(1970,1,1)</f>
        <v>42279.75</v>
      </c>
      <c r="Q3537" s="10">
        <f>J3537/60/60/24+DATE(1970,1,1)</f>
        <v>42248.640162037031</v>
      </c>
      <c r="R3537">
        <f>YEAR(Q3537)</f>
        <v>2015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8291</v>
      </c>
      <c r="O3538" t="s">
        <v>8292</v>
      </c>
      <c r="P3538" s="10">
        <f>I3538/60/60/24+DATE(1970,1,1)</f>
        <v>42358.499305555553</v>
      </c>
      <c r="Q3538" s="10">
        <f>J3538/60/60/24+DATE(1970,1,1)</f>
        <v>42328.727141203708</v>
      </c>
      <c r="R3538">
        <f>YEAR(Q3538)</f>
        <v>2015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8291</v>
      </c>
      <c r="O3539" t="s">
        <v>8292</v>
      </c>
      <c r="P3539" s="10">
        <f>I3539/60/60/24+DATE(1970,1,1)</f>
        <v>41960.332638888889</v>
      </c>
      <c r="Q3539" s="10">
        <f>J3539/60/60/24+DATE(1970,1,1)</f>
        <v>41923.354351851849</v>
      </c>
      <c r="R3539">
        <f>YEAR(Q3539)</f>
        <v>2014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8291</v>
      </c>
      <c r="O3540" t="s">
        <v>8292</v>
      </c>
      <c r="P3540" s="10">
        <f>I3540/60/60/24+DATE(1970,1,1)</f>
        <v>42599.420601851853</v>
      </c>
      <c r="Q3540" s="10">
        <f>J3540/60/60/24+DATE(1970,1,1)</f>
        <v>42571.420601851853</v>
      </c>
      <c r="R3540">
        <f>YEAR(Q3540)</f>
        <v>2016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8291</v>
      </c>
      <c r="O3541" t="s">
        <v>8292</v>
      </c>
      <c r="P3541" s="10">
        <f>I3541/60/60/24+DATE(1970,1,1)</f>
        <v>42621.756041666667</v>
      </c>
      <c r="Q3541" s="10">
        <f>J3541/60/60/24+DATE(1970,1,1)</f>
        <v>42600.756041666667</v>
      </c>
      <c r="R3541">
        <f>YEAR(Q3541)</f>
        <v>2016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8291</v>
      </c>
      <c r="O3542" t="s">
        <v>8292</v>
      </c>
      <c r="P3542" s="10">
        <f>I3542/60/60/24+DATE(1970,1,1)</f>
        <v>42547.003368055557</v>
      </c>
      <c r="Q3542" s="10">
        <f>J3542/60/60/24+DATE(1970,1,1)</f>
        <v>42517.003368055557</v>
      </c>
      <c r="R3542">
        <f>YEAR(Q3542)</f>
        <v>2016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8291</v>
      </c>
      <c r="O3543" t="s">
        <v>8292</v>
      </c>
      <c r="P3543" s="10">
        <f>I3543/60/60/24+DATE(1970,1,1)</f>
        <v>42247.730034722219</v>
      </c>
      <c r="Q3543" s="10">
        <f>J3543/60/60/24+DATE(1970,1,1)</f>
        <v>42222.730034722219</v>
      </c>
      <c r="R3543">
        <f>YEAR(Q3543)</f>
        <v>2015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8291</v>
      </c>
      <c r="O3544" t="s">
        <v>8292</v>
      </c>
      <c r="P3544" s="10">
        <f>I3544/60/60/24+DATE(1970,1,1)</f>
        <v>41889.599791666667</v>
      </c>
      <c r="Q3544" s="10">
        <f>J3544/60/60/24+DATE(1970,1,1)</f>
        <v>41829.599791666667</v>
      </c>
      <c r="R3544">
        <f>YEAR(Q3544)</f>
        <v>2014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8291</v>
      </c>
      <c r="O3545" t="s">
        <v>8292</v>
      </c>
      <c r="P3545" s="10">
        <f>I3545/60/60/24+DATE(1970,1,1)</f>
        <v>42180.755312499998</v>
      </c>
      <c r="Q3545" s="10">
        <f>J3545/60/60/24+DATE(1970,1,1)</f>
        <v>42150.755312499998</v>
      </c>
      <c r="R3545">
        <f>YEAR(Q3545)</f>
        <v>2015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8291</v>
      </c>
      <c r="O3546" t="s">
        <v>8292</v>
      </c>
      <c r="P3546" s="10">
        <f>I3546/60/60/24+DATE(1970,1,1)</f>
        <v>42070.831678240742</v>
      </c>
      <c r="Q3546" s="10">
        <f>J3546/60/60/24+DATE(1970,1,1)</f>
        <v>42040.831678240742</v>
      </c>
      <c r="R3546">
        <f>YEAR(Q3546)</f>
        <v>2015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8291</v>
      </c>
      <c r="O3547" t="s">
        <v>8292</v>
      </c>
      <c r="P3547" s="10">
        <f>I3547/60/60/24+DATE(1970,1,1)</f>
        <v>42105.807395833333</v>
      </c>
      <c r="Q3547" s="10">
        <f>J3547/60/60/24+DATE(1970,1,1)</f>
        <v>42075.807395833333</v>
      </c>
      <c r="R3547">
        <f>YEAR(Q3547)</f>
        <v>2015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8291</v>
      </c>
      <c r="O3548" t="s">
        <v>8292</v>
      </c>
      <c r="P3548" s="10">
        <f>I3548/60/60/24+DATE(1970,1,1)</f>
        <v>42095.165972222225</v>
      </c>
      <c r="Q3548" s="10">
        <f>J3548/60/60/24+DATE(1970,1,1)</f>
        <v>42073.660694444443</v>
      </c>
      <c r="R3548">
        <f>YEAR(Q3548)</f>
        <v>2015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8291</v>
      </c>
      <c r="O3549" t="s">
        <v>8292</v>
      </c>
      <c r="P3549" s="10">
        <f>I3549/60/60/24+DATE(1970,1,1)</f>
        <v>42504.165972222225</v>
      </c>
      <c r="Q3549" s="10">
        <f>J3549/60/60/24+DATE(1970,1,1)</f>
        <v>42480.078715277778</v>
      </c>
      <c r="R3549">
        <f>YEAR(Q3549)</f>
        <v>2016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8291</v>
      </c>
      <c r="O3550" t="s">
        <v>8292</v>
      </c>
      <c r="P3550" s="10">
        <f>I3550/60/60/24+DATE(1970,1,1)</f>
        <v>42434.041666666672</v>
      </c>
      <c r="Q3550" s="10">
        <f>J3550/60/60/24+DATE(1970,1,1)</f>
        <v>42411.942291666666</v>
      </c>
      <c r="R3550">
        <f>YEAR(Q3550)</f>
        <v>2016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8291</v>
      </c>
      <c r="O3551" t="s">
        <v>8292</v>
      </c>
      <c r="P3551" s="10">
        <f>I3551/60/60/24+DATE(1970,1,1)</f>
        <v>42251.394363425927</v>
      </c>
      <c r="Q3551" s="10">
        <f>J3551/60/60/24+DATE(1970,1,1)</f>
        <v>42223.394363425927</v>
      </c>
      <c r="R3551">
        <f>YEAR(Q3551)</f>
        <v>2015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8291</v>
      </c>
      <c r="O3552" t="s">
        <v>8292</v>
      </c>
      <c r="P3552" s="10">
        <f>I3552/60/60/24+DATE(1970,1,1)</f>
        <v>42492.893495370372</v>
      </c>
      <c r="Q3552" s="10">
        <f>J3552/60/60/24+DATE(1970,1,1)</f>
        <v>42462.893495370372</v>
      </c>
      <c r="R3552">
        <f>YEAR(Q3552)</f>
        <v>2016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8291</v>
      </c>
      <c r="O3553" t="s">
        <v>8292</v>
      </c>
      <c r="P3553" s="10">
        <f>I3553/60/60/24+DATE(1970,1,1)</f>
        <v>41781.921527777777</v>
      </c>
      <c r="Q3553" s="10">
        <f>J3553/60/60/24+DATE(1970,1,1)</f>
        <v>41753.515856481477</v>
      </c>
      <c r="R3553">
        <f>YEAR(Q3553)</f>
        <v>2014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8291</v>
      </c>
      <c r="O3554" t="s">
        <v>8292</v>
      </c>
      <c r="P3554" s="10">
        <f>I3554/60/60/24+DATE(1970,1,1)</f>
        <v>41818.587083333332</v>
      </c>
      <c r="Q3554" s="10">
        <f>J3554/60/60/24+DATE(1970,1,1)</f>
        <v>41788.587083333332</v>
      </c>
      <c r="R3554">
        <f>YEAR(Q3554)</f>
        <v>2014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8291</v>
      </c>
      <c r="O3555" t="s">
        <v>8292</v>
      </c>
      <c r="P3555" s="10">
        <f>I3555/60/60/24+DATE(1970,1,1)</f>
        <v>42228</v>
      </c>
      <c r="Q3555" s="10">
        <f>J3555/60/60/24+DATE(1970,1,1)</f>
        <v>42196.028703703705</v>
      </c>
      <c r="R3555">
        <f>YEAR(Q3555)</f>
        <v>2015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8291</v>
      </c>
      <c r="O3556" t="s">
        <v>8292</v>
      </c>
      <c r="P3556" s="10">
        <f>I3556/60/60/24+DATE(1970,1,1)</f>
        <v>42046.708333333328</v>
      </c>
      <c r="Q3556" s="10">
        <f>J3556/60/60/24+DATE(1970,1,1)</f>
        <v>42016.050451388888</v>
      </c>
      <c r="R3556">
        <f>YEAR(Q3556)</f>
        <v>2015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8291</v>
      </c>
      <c r="O3557" t="s">
        <v>8292</v>
      </c>
      <c r="P3557" s="10">
        <f>I3557/60/60/24+DATE(1970,1,1)</f>
        <v>42691.483726851846</v>
      </c>
      <c r="Q3557" s="10">
        <f>J3557/60/60/24+DATE(1970,1,1)</f>
        <v>42661.442060185189</v>
      </c>
      <c r="R3557">
        <f>YEAR(Q3557)</f>
        <v>2016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8291</v>
      </c>
      <c r="O3558" t="s">
        <v>8292</v>
      </c>
      <c r="P3558" s="10">
        <f>I3558/60/60/24+DATE(1970,1,1)</f>
        <v>41868.649583333332</v>
      </c>
      <c r="Q3558" s="10">
        <f>J3558/60/60/24+DATE(1970,1,1)</f>
        <v>41808.649583333332</v>
      </c>
      <c r="R3558">
        <f>YEAR(Q3558)</f>
        <v>2014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8291</v>
      </c>
      <c r="O3559" t="s">
        <v>8292</v>
      </c>
      <c r="P3559" s="10">
        <f>I3559/60/60/24+DATE(1970,1,1)</f>
        <v>41764.276747685188</v>
      </c>
      <c r="Q3559" s="10">
        <f>J3559/60/60/24+DATE(1970,1,1)</f>
        <v>41730.276747685188</v>
      </c>
      <c r="R3559">
        <f>YEAR(Q3559)</f>
        <v>2014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8291</v>
      </c>
      <c r="O3560" t="s">
        <v>8292</v>
      </c>
      <c r="P3560" s="10">
        <f>I3560/60/60/24+DATE(1970,1,1)</f>
        <v>42181.875</v>
      </c>
      <c r="Q3560" s="10">
        <f>J3560/60/60/24+DATE(1970,1,1)</f>
        <v>42139.816840277781</v>
      </c>
      <c r="R3560">
        <f>YEAR(Q3560)</f>
        <v>2015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8291</v>
      </c>
      <c r="O3561" t="s">
        <v>8292</v>
      </c>
      <c r="P3561" s="10">
        <f>I3561/60/60/24+DATE(1970,1,1)</f>
        <v>42216.373611111107</v>
      </c>
      <c r="Q3561" s="10">
        <f>J3561/60/60/24+DATE(1970,1,1)</f>
        <v>42194.096157407403</v>
      </c>
      <c r="R3561">
        <f>YEAR(Q3561)</f>
        <v>2015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8291</v>
      </c>
      <c r="O3562" t="s">
        <v>8292</v>
      </c>
      <c r="P3562" s="10">
        <f>I3562/60/60/24+DATE(1970,1,1)</f>
        <v>42151.114583333328</v>
      </c>
      <c r="Q3562" s="10">
        <f>J3562/60/60/24+DATE(1970,1,1)</f>
        <v>42115.889652777783</v>
      </c>
      <c r="R3562">
        <f>YEAR(Q3562)</f>
        <v>2015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8291</v>
      </c>
      <c r="O3563" t="s">
        <v>8292</v>
      </c>
      <c r="P3563" s="10">
        <f>I3563/60/60/24+DATE(1970,1,1)</f>
        <v>42221.774999999994</v>
      </c>
      <c r="Q3563" s="10">
        <f>J3563/60/60/24+DATE(1970,1,1)</f>
        <v>42203.680300925931</v>
      </c>
      <c r="R3563">
        <f>YEAR(Q3563)</f>
        <v>2015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8291</v>
      </c>
      <c r="O3564" t="s">
        <v>8292</v>
      </c>
      <c r="P3564" s="10">
        <f>I3564/60/60/24+DATE(1970,1,1)</f>
        <v>42442.916666666672</v>
      </c>
      <c r="Q3564" s="10">
        <f>J3564/60/60/24+DATE(1970,1,1)</f>
        <v>42433.761886574073</v>
      </c>
      <c r="R3564">
        <f>YEAR(Q3564)</f>
        <v>2016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8291</v>
      </c>
      <c r="O3565" t="s">
        <v>8292</v>
      </c>
      <c r="P3565" s="10">
        <f>I3565/60/60/24+DATE(1970,1,1)</f>
        <v>42583.791666666672</v>
      </c>
      <c r="Q3565" s="10">
        <f>J3565/60/60/24+DATE(1970,1,1)</f>
        <v>42555.671944444446</v>
      </c>
      <c r="R3565">
        <f>YEAR(Q3565)</f>
        <v>2016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8291</v>
      </c>
      <c r="O3566" t="s">
        <v>8292</v>
      </c>
      <c r="P3566" s="10">
        <f>I3566/60/60/24+DATE(1970,1,1)</f>
        <v>42282.666666666672</v>
      </c>
      <c r="Q3566" s="10">
        <f>J3566/60/60/24+DATE(1970,1,1)</f>
        <v>42236.623252314821</v>
      </c>
      <c r="R3566">
        <f>YEAR(Q3566)</f>
        <v>2015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8291</v>
      </c>
      <c r="O3567" t="s">
        <v>8292</v>
      </c>
      <c r="P3567" s="10">
        <f>I3567/60/60/24+DATE(1970,1,1)</f>
        <v>42004.743148148147</v>
      </c>
      <c r="Q3567" s="10">
        <f>J3567/60/60/24+DATE(1970,1,1)</f>
        <v>41974.743148148147</v>
      </c>
      <c r="R3567">
        <f>YEAR(Q3567)</f>
        <v>2014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8291</v>
      </c>
      <c r="O3568" t="s">
        <v>8292</v>
      </c>
      <c r="P3568" s="10">
        <f>I3568/60/60/24+DATE(1970,1,1)</f>
        <v>42027.507905092592</v>
      </c>
      <c r="Q3568" s="10">
        <f>J3568/60/60/24+DATE(1970,1,1)</f>
        <v>41997.507905092592</v>
      </c>
      <c r="R3568">
        <f>YEAR(Q3568)</f>
        <v>2014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8291</v>
      </c>
      <c r="O3569" t="s">
        <v>8292</v>
      </c>
      <c r="P3569" s="10">
        <f>I3569/60/60/24+DATE(1970,1,1)</f>
        <v>42165.810694444444</v>
      </c>
      <c r="Q3569" s="10">
        <f>J3569/60/60/24+DATE(1970,1,1)</f>
        <v>42135.810694444444</v>
      </c>
      <c r="R3569">
        <f>YEAR(Q3569)</f>
        <v>2015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8291</v>
      </c>
      <c r="O3570" t="s">
        <v>8292</v>
      </c>
      <c r="P3570" s="10">
        <f>I3570/60/60/24+DATE(1970,1,1)</f>
        <v>41899.740671296298</v>
      </c>
      <c r="Q3570" s="10">
        <f>J3570/60/60/24+DATE(1970,1,1)</f>
        <v>41869.740671296298</v>
      </c>
      <c r="R3570">
        <f>YEAR(Q3570)</f>
        <v>2014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8291</v>
      </c>
      <c r="O3571" t="s">
        <v>8292</v>
      </c>
      <c r="P3571" s="10">
        <f>I3571/60/60/24+DATE(1970,1,1)</f>
        <v>42012.688611111109</v>
      </c>
      <c r="Q3571" s="10">
        <f>J3571/60/60/24+DATE(1970,1,1)</f>
        <v>41982.688611111109</v>
      </c>
      <c r="R3571">
        <f>YEAR(Q3571)</f>
        <v>2014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8291</v>
      </c>
      <c r="O3572" t="s">
        <v>8292</v>
      </c>
      <c r="P3572" s="10">
        <f>I3572/60/60/24+DATE(1970,1,1)</f>
        <v>42004.291666666672</v>
      </c>
      <c r="Q3572" s="10">
        <f>J3572/60/60/24+DATE(1970,1,1)</f>
        <v>41976.331979166673</v>
      </c>
      <c r="R3572">
        <f>YEAR(Q3572)</f>
        <v>2014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8291</v>
      </c>
      <c r="O3573" t="s">
        <v>8292</v>
      </c>
      <c r="P3573" s="10">
        <f>I3573/60/60/24+DATE(1970,1,1)</f>
        <v>41942.858946759261</v>
      </c>
      <c r="Q3573" s="10">
        <f>J3573/60/60/24+DATE(1970,1,1)</f>
        <v>41912.858946759261</v>
      </c>
      <c r="R3573">
        <f>YEAR(Q3573)</f>
        <v>2014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8291</v>
      </c>
      <c r="O3574" t="s">
        <v>8292</v>
      </c>
      <c r="P3574" s="10">
        <f>I3574/60/60/24+DATE(1970,1,1)</f>
        <v>42176.570393518516</v>
      </c>
      <c r="Q3574" s="10">
        <f>J3574/60/60/24+DATE(1970,1,1)</f>
        <v>42146.570393518516</v>
      </c>
      <c r="R3574">
        <f>YEAR(Q3574)</f>
        <v>2015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8291</v>
      </c>
      <c r="O3575" t="s">
        <v>8292</v>
      </c>
      <c r="P3575" s="10">
        <f>I3575/60/60/24+DATE(1970,1,1)</f>
        <v>41951.417199074072</v>
      </c>
      <c r="Q3575" s="10">
        <f>J3575/60/60/24+DATE(1970,1,1)</f>
        <v>41921.375532407408</v>
      </c>
      <c r="R3575">
        <f>YEAR(Q3575)</f>
        <v>2014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8291</v>
      </c>
      <c r="O3576" t="s">
        <v>8292</v>
      </c>
      <c r="P3576" s="10">
        <f>I3576/60/60/24+DATE(1970,1,1)</f>
        <v>41956.984351851846</v>
      </c>
      <c r="Q3576" s="10">
        <f>J3576/60/60/24+DATE(1970,1,1)</f>
        <v>41926.942685185182</v>
      </c>
      <c r="R3576">
        <f>YEAR(Q3576)</f>
        <v>2014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8291</v>
      </c>
      <c r="O3577" t="s">
        <v>8292</v>
      </c>
      <c r="P3577" s="10">
        <f>I3577/60/60/24+DATE(1970,1,1)</f>
        <v>42593.165972222225</v>
      </c>
      <c r="Q3577" s="10">
        <f>J3577/60/60/24+DATE(1970,1,1)</f>
        <v>42561.783877314811</v>
      </c>
      <c r="R3577">
        <f>YEAR(Q3577)</f>
        <v>2016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8291</v>
      </c>
      <c r="O3578" t="s">
        <v>8292</v>
      </c>
      <c r="P3578" s="10">
        <f>I3578/60/60/24+DATE(1970,1,1)</f>
        <v>42709.590902777782</v>
      </c>
      <c r="Q3578" s="10">
        <f>J3578/60/60/24+DATE(1970,1,1)</f>
        <v>42649.54923611111</v>
      </c>
      <c r="R3578">
        <f>YEAR(Q3578)</f>
        <v>2016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8291</v>
      </c>
      <c r="O3579" t="s">
        <v>8292</v>
      </c>
      <c r="P3579" s="10">
        <f>I3579/60/60/24+DATE(1970,1,1)</f>
        <v>42120.26944444445</v>
      </c>
      <c r="Q3579" s="10">
        <f>J3579/60/60/24+DATE(1970,1,1)</f>
        <v>42093.786840277782</v>
      </c>
      <c r="R3579">
        <f>YEAR(Q3579)</f>
        <v>2015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8291</v>
      </c>
      <c r="O3580" t="s">
        <v>8292</v>
      </c>
      <c r="P3580" s="10">
        <f>I3580/60/60/24+DATE(1970,1,1)</f>
        <v>42490.733530092592</v>
      </c>
      <c r="Q3580" s="10">
        <f>J3580/60/60/24+DATE(1970,1,1)</f>
        <v>42460.733530092592</v>
      </c>
      <c r="R3580">
        <f>YEAR(Q3580)</f>
        <v>2016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8291</v>
      </c>
      <c r="O3581" t="s">
        <v>8292</v>
      </c>
      <c r="P3581" s="10">
        <f>I3581/60/60/24+DATE(1970,1,1)</f>
        <v>42460.720555555556</v>
      </c>
      <c r="Q3581" s="10">
        <f>J3581/60/60/24+DATE(1970,1,1)</f>
        <v>42430.762222222227</v>
      </c>
      <c r="R3581">
        <f>YEAR(Q3581)</f>
        <v>2016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8291</v>
      </c>
      <c r="O3582" t="s">
        <v>8292</v>
      </c>
      <c r="P3582" s="10">
        <f>I3582/60/60/24+DATE(1970,1,1)</f>
        <v>42064.207638888889</v>
      </c>
      <c r="Q3582" s="10">
        <f>J3582/60/60/24+DATE(1970,1,1)</f>
        <v>42026.176180555558</v>
      </c>
      <c r="R3582">
        <f>YEAR(Q3582)</f>
        <v>2015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8291</v>
      </c>
      <c r="O3583" t="s">
        <v>8292</v>
      </c>
      <c r="P3583" s="10">
        <f>I3583/60/60/24+DATE(1970,1,1)</f>
        <v>41850.471180555556</v>
      </c>
      <c r="Q3583" s="10">
        <f>J3583/60/60/24+DATE(1970,1,1)</f>
        <v>41836.471180555556</v>
      </c>
      <c r="R3583">
        <f>YEAR(Q3583)</f>
        <v>2014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8291</v>
      </c>
      <c r="O3584" t="s">
        <v>8292</v>
      </c>
      <c r="P3584" s="10">
        <f>I3584/60/60/24+DATE(1970,1,1)</f>
        <v>42465.095856481479</v>
      </c>
      <c r="Q3584" s="10">
        <f>J3584/60/60/24+DATE(1970,1,1)</f>
        <v>42451.095856481479</v>
      </c>
      <c r="R3584">
        <f>YEAR(Q3584)</f>
        <v>2016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8291</v>
      </c>
      <c r="O3585" t="s">
        <v>8292</v>
      </c>
      <c r="P3585" s="10">
        <f>I3585/60/60/24+DATE(1970,1,1)</f>
        <v>42478.384317129632</v>
      </c>
      <c r="Q3585" s="10">
        <f>J3585/60/60/24+DATE(1970,1,1)</f>
        <v>42418.425983796296</v>
      </c>
      <c r="R3585">
        <f>YEAR(Q3585)</f>
        <v>2016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8291</v>
      </c>
      <c r="O3586" t="s">
        <v>8292</v>
      </c>
      <c r="P3586" s="10">
        <f>I3586/60/60/24+DATE(1970,1,1)</f>
        <v>42198.316481481481</v>
      </c>
      <c r="Q3586" s="10">
        <f>J3586/60/60/24+DATE(1970,1,1)</f>
        <v>42168.316481481481</v>
      </c>
      <c r="R3586">
        <f>YEAR(Q3586)</f>
        <v>2015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8291</v>
      </c>
      <c r="O3587" t="s">
        <v>8292</v>
      </c>
      <c r="P3587" s="10">
        <f>I3587/60/60/24+DATE(1970,1,1)</f>
        <v>41994.716319444444</v>
      </c>
      <c r="Q3587" s="10">
        <f>J3587/60/60/24+DATE(1970,1,1)</f>
        <v>41964.716319444444</v>
      </c>
      <c r="R3587">
        <f>YEAR(Q3587)</f>
        <v>2014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8291</v>
      </c>
      <c r="O3588" t="s">
        <v>8292</v>
      </c>
      <c r="P3588" s="10">
        <f>I3588/60/60/24+DATE(1970,1,1)</f>
        <v>42636.697569444441</v>
      </c>
      <c r="Q3588" s="10">
        <f>J3588/60/60/24+DATE(1970,1,1)</f>
        <v>42576.697569444441</v>
      </c>
      <c r="R3588">
        <f>YEAR(Q3588)</f>
        <v>2016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8291</v>
      </c>
      <c r="O3589" t="s">
        <v>8292</v>
      </c>
      <c r="P3589" s="10">
        <f>I3589/60/60/24+DATE(1970,1,1)</f>
        <v>42548.791666666672</v>
      </c>
      <c r="Q3589" s="10">
        <f>J3589/60/60/24+DATE(1970,1,1)</f>
        <v>42503.539976851855</v>
      </c>
      <c r="R3589">
        <f>YEAR(Q3589)</f>
        <v>2016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8291</v>
      </c>
      <c r="O3590" t="s">
        <v>8292</v>
      </c>
      <c r="P3590" s="10">
        <f>I3590/60/60/24+DATE(1970,1,1)</f>
        <v>42123.958333333328</v>
      </c>
      <c r="Q3590" s="10">
        <f>J3590/60/60/24+DATE(1970,1,1)</f>
        <v>42101.828819444447</v>
      </c>
      <c r="R3590">
        <f>YEAR(Q3590)</f>
        <v>2015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8291</v>
      </c>
      <c r="O3591" t="s">
        <v>8292</v>
      </c>
      <c r="P3591" s="10">
        <f>I3591/60/60/24+DATE(1970,1,1)</f>
        <v>42150.647534722222</v>
      </c>
      <c r="Q3591" s="10">
        <f>J3591/60/60/24+DATE(1970,1,1)</f>
        <v>42125.647534722222</v>
      </c>
      <c r="R3591">
        <f>YEAR(Q3591)</f>
        <v>2015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8291</v>
      </c>
      <c r="O3592" t="s">
        <v>8292</v>
      </c>
      <c r="P3592" s="10">
        <f>I3592/60/60/24+DATE(1970,1,1)</f>
        <v>41932.333726851852</v>
      </c>
      <c r="Q3592" s="10">
        <f>J3592/60/60/24+DATE(1970,1,1)</f>
        <v>41902.333726851852</v>
      </c>
      <c r="R3592">
        <f>YEAR(Q3592)</f>
        <v>2014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8291</v>
      </c>
      <c r="O3593" t="s">
        <v>8292</v>
      </c>
      <c r="P3593" s="10">
        <f>I3593/60/60/24+DATE(1970,1,1)</f>
        <v>42028.207638888889</v>
      </c>
      <c r="Q3593" s="10">
        <f>J3593/60/60/24+DATE(1970,1,1)</f>
        <v>42003.948425925926</v>
      </c>
      <c r="R3593">
        <f>YEAR(Q3593)</f>
        <v>2014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8291</v>
      </c>
      <c r="O3594" t="s">
        <v>8292</v>
      </c>
      <c r="P3594" s="10">
        <f>I3594/60/60/24+DATE(1970,1,1)</f>
        <v>42046.207638888889</v>
      </c>
      <c r="Q3594" s="10">
        <f>J3594/60/60/24+DATE(1970,1,1)</f>
        <v>41988.829942129625</v>
      </c>
      <c r="R3594">
        <f>YEAR(Q3594)</f>
        <v>2014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8291</v>
      </c>
      <c r="O3595" t="s">
        <v>8292</v>
      </c>
      <c r="P3595" s="10">
        <f>I3595/60/60/24+DATE(1970,1,1)</f>
        <v>42009.851388888885</v>
      </c>
      <c r="Q3595" s="10">
        <f>J3595/60/60/24+DATE(1970,1,1)</f>
        <v>41974.898599537039</v>
      </c>
      <c r="R3595">
        <f>YEAR(Q3595)</f>
        <v>2014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8291</v>
      </c>
      <c r="O3596" t="s">
        <v>8292</v>
      </c>
      <c r="P3596" s="10">
        <f>I3596/60/60/24+DATE(1970,1,1)</f>
        <v>42617.066921296297</v>
      </c>
      <c r="Q3596" s="10">
        <f>J3596/60/60/24+DATE(1970,1,1)</f>
        <v>42592.066921296297</v>
      </c>
      <c r="R3596">
        <f>YEAR(Q3596)</f>
        <v>2016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8291</v>
      </c>
      <c r="O3597" t="s">
        <v>8292</v>
      </c>
      <c r="P3597" s="10">
        <f>I3597/60/60/24+DATE(1970,1,1)</f>
        <v>42076.290972222225</v>
      </c>
      <c r="Q3597" s="10">
        <f>J3597/60/60/24+DATE(1970,1,1)</f>
        <v>42050.008368055554</v>
      </c>
      <c r="R3597">
        <f>YEAR(Q3597)</f>
        <v>2015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8291</v>
      </c>
      <c r="O3598" t="s">
        <v>8292</v>
      </c>
      <c r="P3598" s="10">
        <f>I3598/60/60/24+DATE(1970,1,1)</f>
        <v>41877.715069444443</v>
      </c>
      <c r="Q3598" s="10">
        <f>J3598/60/60/24+DATE(1970,1,1)</f>
        <v>41856.715069444443</v>
      </c>
      <c r="R3598">
        <f>YEAR(Q3598)</f>
        <v>2014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8291</v>
      </c>
      <c r="O3599" t="s">
        <v>8292</v>
      </c>
      <c r="P3599" s="10">
        <f>I3599/60/60/24+DATE(1970,1,1)</f>
        <v>42432.249305555553</v>
      </c>
      <c r="Q3599" s="10">
        <f>J3599/60/60/24+DATE(1970,1,1)</f>
        <v>42417.585532407407</v>
      </c>
      <c r="R3599">
        <f>YEAR(Q3599)</f>
        <v>2016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8291</v>
      </c>
      <c r="O3600" t="s">
        <v>8292</v>
      </c>
      <c r="P3600" s="10">
        <f>I3600/60/60/24+DATE(1970,1,1)</f>
        <v>41885.207638888889</v>
      </c>
      <c r="Q3600" s="10">
        <f>J3600/60/60/24+DATE(1970,1,1)</f>
        <v>41866.79886574074</v>
      </c>
      <c r="R3600">
        <f>YEAR(Q3600)</f>
        <v>2014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8291</v>
      </c>
      <c r="O3601" t="s">
        <v>8292</v>
      </c>
      <c r="P3601" s="10">
        <f>I3601/60/60/24+DATE(1970,1,1)</f>
        <v>42246</v>
      </c>
      <c r="Q3601" s="10">
        <f>J3601/60/60/24+DATE(1970,1,1)</f>
        <v>42220.79487268519</v>
      </c>
      <c r="R3601">
        <f>YEAR(Q3601)</f>
        <v>2015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8291</v>
      </c>
      <c r="O3602" t="s">
        <v>8292</v>
      </c>
      <c r="P3602" s="10">
        <f>I3602/60/60/24+DATE(1970,1,1)</f>
        <v>42656.849120370374</v>
      </c>
      <c r="Q3602" s="10">
        <f>J3602/60/60/24+DATE(1970,1,1)</f>
        <v>42628.849120370374</v>
      </c>
      <c r="R3602">
        <f>YEAR(Q3602)</f>
        <v>2016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8291</v>
      </c>
      <c r="O3603" t="s">
        <v>8292</v>
      </c>
      <c r="P3603" s="10">
        <f>I3603/60/60/24+DATE(1970,1,1)</f>
        <v>42020.99863425926</v>
      </c>
      <c r="Q3603" s="10">
        <f>J3603/60/60/24+DATE(1970,1,1)</f>
        <v>41990.99863425926</v>
      </c>
      <c r="R3603">
        <f>YEAR(Q3603)</f>
        <v>2014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8291</v>
      </c>
      <c r="O3604" t="s">
        <v>8292</v>
      </c>
      <c r="P3604" s="10">
        <f>I3604/60/60/24+DATE(1970,1,1)</f>
        <v>42507.894432870366</v>
      </c>
      <c r="Q3604" s="10">
        <f>J3604/60/60/24+DATE(1970,1,1)</f>
        <v>42447.894432870366</v>
      </c>
      <c r="R3604">
        <f>YEAR(Q3604)</f>
        <v>2016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8291</v>
      </c>
      <c r="O3605" t="s">
        <v>8292</v>
      </c>
      <c r="P3605" s="10">
        <f>I3605/60/60/24+DATE(1970,1,1)</f>
        <v>42313.906018518523</v>
      </c>
      <c r="Q3605" s="10">
        <f>J3605/60/60/24+DATE(1970,1,1)</f>
        <v>42283.864351851851</v>
      </c>
      <c r="R3605">
        <f>YEAR(Q3605)</f>
        <v>2015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8291</v>
      </c>
      <c r="O3606" t="s">
        <v>8292</v>
      </c>
      <c r="P3606" s="10">
        <f>I3606/60/60/24+DATE(1970,1,1)</f>
        <v>42489.290972222225</v>
      </c>
      <c r="Q3606" s="10">
        <f>J3606/60/60/24+DATE(1970,1,1)</f>
        <v>42483.015694444446</v>
      </c>
      <c r="R3606">
        <f>YEAR(Q3606)</f>
        <v>2016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8291</v>
      </c>
      <c r="O3607" t="s">
        <v>8292</v>
      </c>
      <c r="P3607" s="10">
        <f>I3607/60/60/24+DATE(1970,1,1)</f>
        <v>42413.793124999997</v>
      </c>
      <c r="Q3607" s="10">
        <f>J3607/60/60/24+DATE(1970,1,1)</f>
        <v>42383.793124999997</v>
      </c>
      <c r="R3607">
        <f>YEAR(Q3607)</f>
        <v>2016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8291</v>
      </c>
      <c r="O3608" t="s">
        <v>8292</v>
      </c>
      <c r="P3608" s="10">
        <f>I3608/60/60/24+DATE(1970,1,1)</f>
        <v>42596.604826388888</v>
      </c>
      <c r="Q3608" s="10">
        <f>J3608/60/60/24+DATE(1970,1,1)</f>
        <v>42566.604826388888</v>
      </c>
      <c r="R3608">
        <f>YEAR(Q3608)</f>
        <v>2016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8291</v>
      </c>
      <c r="O3609" t="s">
        <v>8292</v>
      </c>
      <c r="P3609" s="10">
        <f>I3609/60/60/24+DATE(1970,1,1)</f>
        <v>42353</v>
      </c>
      <c r="Q3609" s="10">
        <f>J3609/60/60/24+DATE(1970,1,1)</f>
        <v>42338.963912037041</v>
      </c>
      <c r="R3609">
        <f>YEAR(Q3609)</f>
        <v>2015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8291</v>
      </c>
      <c r="O3610" t="s">
        <v>8292</v>
      </c>
      <c r="P3610" s="10">
        <f>I3610/60/60/24+DATE(1970,1,1)</f>
        <v>42538.583333333328</v>
      </c>
      <c r="Q3610" s="10">
        <f>J3610/60/60/24+DATE(1970,1,1)</f>
        <v>42506.709375000006</v>
      </c>
      <c r="R3610">
        <f>YEAR(Q3610)</f>
        <v>2016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8291</v>
      </c>
      <c r="O3611" t="s">
        <v>8292</v>
      </c>
      <c r="P3611" s="10">
        <f>I3611/60/60/24+DATE(1970,1,1)</f>
        <v>42459.950057870374</v>
      </c>
      <c r="Q3611" s="10">
        <f>J3611/60/60/24+DATE(1970,1,1)</f>
        <v>42429.991724537031</v>
      </c>
      <c r="R3611">
        <f>YEAR(Q3611)</f>
        <v>2016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8291</v>
      </c>
      <c r="O3612" t="s">
        <v>8292</v>
      </c>
      <c r="P3612" s="10">
        <f>I3612/60/60/24+DATE(1970,1,1)</f>
        <v>42233.432129629626</v>
      </c>
      <c r="Q3612" s="10">
        <f>J3612/60/60/24+DATE(1970,1,1)</f>
        <v>42203.432129629626</v>
      </c>
      <c r="R3612">
        <f>YEAR(Q3612)</f>
        <v>2015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8291</v>
      </c>
      <c r="O3613" t="s">
        <v>8292</v>
      </c>
      <c r="P3613" s="10">
        <f>I3613/60/60/24+DATE(1970,1,1)</f>
        <v>42102.370381944449</v>
      </c>
      <c r="Q3613" s="10">
        <f>J3613/60/60/24+DATE(1970,1,1)</f>
        <v>42072.370381944449</v>
      </c>
      <c r="R3613">
        <f>YEAR(Q3613)</f>
        <v>2015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8291</v>
      </c>
      <c r="O3614" t="s">
        <v>8292</v>
      </c>
      <c r="P3614" s="10">
        <f>I3614/60/60/24+DATE(1970,1,1)</f>
        <v>41799.726979166669</v>
      </c>
      <c r="Q3614" s="10">
        <f>J3614/60/60/24+DATE(1970,1,1)</f>
        <v>41789.726979166669</v>
      </c>
      <c r="R3614">
        <f>YEAR(Q3614)</f>
        <v>2014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8291</v>
      </c>
      <c r="O3615" t="s">
        <v>8292</v>
      </c>
      <c r="P3615" s="10">
        <f>I3615/60/60/24+DATE(1970,1,1)</f>
        <v>41818.58997685185</v>
      </c>
      <c r="Q3615" s="10">
        <f>J3615/60/60/24+DATE(1970,1,1)</f>
        <v>41788.58997685185</v>
      </c>
      <c r="R3615">
        <f>YEAR(Q3615)</f>
        <v>2014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8291</v>
      </c>
      <c r="O3616" t="s">
        <v>8292</v>
      </c>
      <c r="P3616" s="10">
        <f>I3616/60/60/24+DATE(1970,1,1)</f>
        <v>42174.041851851856</v>
      </c>
      <c r="Q3616" s="10">
        <f>J3616/60/60/24+DATE(1970,1,1)</f>
        <v>42144.041851851856</v>
      </c>
      <c r="R3616">
        <f>YEAR(Q3616)</f>
        <v>2015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8291</v>
      </c>
      <c r="O3617" t="s">
        <v>8292</v>
      </c>
      <c r="P3617" s="10">
        <f>I3617/60/60/24+DATE(1970,1,1)</f>
        <v>42348.593703703707</v>
      </c>
      <c r="Q3617" s="10">
        <f>J3617/60/60/24+DATE(1970,1,1)</f>
        <v>42318.593703703707</v>
      </c>
      <c r="R3617">
        <f>YEAR(Q3617)</f>
        <v>2015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8291</v>
      </c>
      <c r="O3618" t="s">
        <v>8292</v>
      </c>
      <c r="P3618" s="10">
        <f>I3618/60/60/24+DATE(1970,1,1)</f>
        <v>42082.908148148148</v>
      </c>
      <c r="Q3618" s="10">
        <f>J3618/60/60/24+DATE(1970,1,1)</f>
        <v>42052.949814814812</v>
      </c>
      <c r="R3618">
        <f>YEAR(Q3618)</f>
        <v>2015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8291</v>
      </c>
      <c r="O3619" t="s">
        <v>8292</v>
      </c>
      <c r="P3619" s="10">
        <f>I3619/60/60/24+DATE(1970,1,1)</f>
        <v>42794</v>
      </c>
      <c r="Q3619" s="10">
        <f>J3619/60/60/24+DATE(1970,1,1)</f>
        <v>42779.610289351855</v>
      </c>
      <c r="R3619">
        <f>YEAR(Q3619)</f>
        <v>2017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8291</v>
      </c>
      <c r="O3620" t="s">
        <v>8292</v>
      </c>
      <c r="P3620" s="10">
        <f>I3620/60/60/24+DATE(1970,1,1)</f>
        <v>42158.627893518518</v>
      </c>
      <c r="Q3620" s="10">
        <f>J3620/60/60/24+DATE(1970,1,1)</f>
        <v>42128.627893518518</v>
      </c>
      <c r="R3620">
        <f>YEAR(Q3620)</f>
        <v>2015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8291</v>
      </c>
      <c r="O3621" t="s">
        <v>8292</v>
      </c>
      <c r="P3621" s="10">
        <f>I3621/60/60/24+DATE(1970,1,1)</f>
        <v>42693.916666666672</v>
      </c>
      <c r="Q3621" s="10">
        <f>J3621/60/60/24+DATE(1970,1,1)</f>
        <v>42661.132245370376</v>
      </c>
      <c r="R3621">
        <f>YEAR(Q3621)</f>
        <v>2016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8291</v>
      </c>
      <c r="O3622" t="s">
        <v>8292</v>
      </c>
      <c r="P3622" s="10">
        <f>I3622/60/60/24+DATE(1970,1,1)</f>
        <v>42068.166666666672</v>
      </c>
      <c r="Q3622" s="10">
        <f>J3622/60/60/24+DATE(1970,1,1)</f>
        <v>42037.938206018516</v>
      </c>
      <c r="R3622">
        <f>YEAR(Q3622)</f>
        <v>2015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8291</v>
      </c>
      <c r="O3623" t="s">
        <v>8292</v>
      </c>
      <c r="P3623" s="10">
        <f>I3623/60/60/24+DATE(1970,1,1)</f>
        <v>42643.875</v>
      </c>
      <c r="Q3623" s="10">
        <f>J3623/60/60/24+DATE(1970,1,1)</f>
        <v>42619.935694444444</v>
      </c>
      <c r="R3623">
        <f>YEAR(Q3623)</f>
        <v>2016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8291</v>
      </c>
      <c r="O3624" t="s">
        <v>8292</v>
      </c>
      <c r="P3624" s="10">
        <f>I3624/60/60/24+DATE(1970,1,1)</f>
        <v>41910.140972222223</v>
      </c>
      <c r="Q3624" s="10">
        <f>J3624/60/60/24+DATE(1970,1,1)</f>
        <v>41877.221886574072</v>
      </c>
      <c r="R3624">
        <f>YEAR(Q3624)</f>
        <v>2014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8291</v>
      </c>
      <c r="O3625" t="s">
        <v>8292</v>
      </c>
      <c r="P3625" s="10">
        <f>I3625/60/60/24+DATE(1970,1,1)</f>
        <v>41846.291666666664</v>
      </c>
      <c r="Q3625" s="10">
        <f>J3625/60/60/24+DATE(1970,1,1)</f>
        <v>41828.736921296295</v>
      </c>
      <c r="R3625">
        <f>YEAR(Q3625)</f>
        <v>2014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8291</v>
      </c>
      <c r="O3626" t="s">
        <v>8292</v>
      </c>
      <c r="P3626" s="10">
        <f>I3626/60/60/24+DATE(1970,1,1)</f>
        <v>42605.774189814809</v>
      </c>
      <c r="Q3626" s="10">
        <f>J3626/60/60/24+DATE(1970,1,1)</f>
        <v>42545.774189814809</v>
      </c>
      <c r="R3626">
        <f>YEAR(Q3626)</f>
        <v>2016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8291</v>
      </c>
      <c r="O3627" t="s">
        <v>8292</v>
      </c>
      <c r="P3627" s="10">
        <f>I3627/60/60/24+DATE(1970,1,1)</f>
        <v>42187.652511574073</v>
      </c>
      <c r="Q3627" s="10">
        <f>J3627/60/60/24+DATE(1970,1,1)</f>
        <v>42157.652511574073</v>
      </c>
      <c r="R3627">
        <f>YEAR(Q3627)</f>
        <v>2015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8291</v>
      </c>
      <c r="O3628" t="s">
        <v>8292</v>
      </c>
      <c r="P3628" s="10">
        <f>I3628/60/60/24+DATE(1970,1,1)</f>
        <v>41867.667326388888</v>
      </c>
      <c r="Q3628" s="10">
        <f>J3628/60/60/24+DATE(1970,1,1)</f>
        <v>41846.667326388888</v>
      </c>
      <c r="R3628">
        <f>YEAR(Q3628)</f>
        <v>2014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8291</v>
      </c>
      <c r="O3629" t="s">
        <v>8292</v>
      </c>
      <c r="P3629" s="10">
        <f>I3629/60/60/24+DATE(1970,1,1)</f>
        <v>42511.165972222225</v>
      </c>
      <c r="Q3629" s="10">
        <f>J3629/60/60/24+DATE(1970,1,1)</f>
        <v>42460.741747685184</v>
      </c>
      <c r="R3629">
        <f>YEAR(Q3629)</f>
        <v>2016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8291</v>
      </c>
      <c r="O3630" t="s">
        <v>8333</v>
      </c>
      <c r="P3630" s="10">
        <f>I3630/60/60/24+DATE(1970,1,1)</f>
        <v>42351.874953703707</v>
      </c>
      <c r="Q3630" s="10">
        <f>J3630/60/60/24+DATE(1970,1,1)</f>
        <v>42291.833287037036</v>
      </c>
      <c r="R3630">
        <f>YEAR(Q3630)</f>
        <v>2015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8291</v>
      </c>
      <c r="O3631" t="s">
        <v>8333</v>
      </c>
      <c r="P3631" s="10">
        <f>I3631/60/60/24+DATE(1970,1,1)</f>
        <v>42495.708333333328</v>
      </c>
      <c r="Q3631" s="10">
        <f>J3631/60/60/24+DATE(1970,1,1)</f>
        <v>42437.094490740739</v>
      </c>
      <c r="R3631">
        <f>YEAR(Q3631)</f>
        <v>2016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8291</v>
      </c>
      <c r="O3632" t="s">
        <v>8333</v>
      </c>
      <c r="P3632" s="10">
        <f>I3632/60/60/24+DATE(1970,1,1)</f>
        <v>41972.888773148152</v>
      </c>
      <c r="Q3632" s="10">
        <f>J3632/60/60/24+DATE(1970,1,1)</f>
        <v>41942.84710648148</v>
      </c>
      <c r="R3632">
        <f>YEAR(Q3632)</f>
        <v>2014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8291</v>
      </c>
      <c r="O3633" t="s">
        <v>8333</v>
      </c>
      <c r="P3633" s="10">
        <f>I3633/60/60/24+DATE(1970,1,1)</f>
        <v>41905.165972222225</v>
      </c>
      <c r="Q3633" s="10">
        <f>J3633/60/60/24+DATE(1970,1,1)</f>
        <v>41880.753437499996</v>
      </c>
      <c r="R3633">
        <f>YEAR(Q3633)</f>
        <v>2014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8291</v>
      </c>
      <c r="O3634" t="s">
        <v>8333</v>
      </c>
      <c r="P3634" s="10">
        <f>I3634/60/60/24+DATE(1970,1,1)</f>
        <v>41966.936909722222</v>
      </c>
      <c r="Q3634" s="10">
        <f>J3634/60/60/24+DATE(1970,1,1)</f>
        <v>41946.936909722222</v>
      </c>
      <c r="R3634">
        <f>YEAR(Q3634)</f>
        <v>2014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8291</v>
      </c>
      <c r="O3635" t="s">
        <v>8333</v>
      </c>
      <c r="P3635" s="10">
        <f>I3635/60/60/24+DATE(1970,1,1)</f>
        <v>42693.041666666672</v>
      </c>
      <c r="Q3635" s="10">
        <f>J3635/60/60/24+DATE(1970,1,1)</f>
        <v>42649.623460648145</v>
      </c>
      <c r="R3635">
        <f>YEAR(Q3635)</f>
        <v>2016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8291</v>
      </c>
      <c r="O3636" t="s">
        <v>8333</v>
      </c>
      <c r="P3636" s="10">
        <f>I3636/60/60/24+DATE(1970,1,1)</f>
        <v>42749.165972222225</v>
      </c>
      <c r="Q3636" s="10">
        <f>J3636/60/60/24+DATE(1970,1,1)</f>
        <v>42701.166365740741</v>
      </c>
      <c r="R3636">
        <f>YEAR(Q3636)</f>
        <v>2016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8291</v>
      </c>
      <c r="O3637" t="s">
        <v>8333</v>
      </c>
      <c r="P3637" s="10">
        <f>I3637/60/60/24+DATE(1970,1,1)</f>
        <v>42480.88282407407</v>
      </c>
      <c r="Q3637" s="10">
        <f>J3637/60/60/24+DATE(1970,1,1)</f>
        <v>42450.88282407407</v>
      </c>
      <c r="R3637">
        <f>YEAR(Q3637)</f>
        <v>2016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8291</v>
      </c>
      <c r="O3638" t="s">
        <v>8333</v>
      </c>
      <c r="P3638" s="10">
        <f>I3638/60/60/24+DATE(1970,1,1)</f>
        <v>42261.694780092599</v>
      </c>
      <c r="Q3638" s="10">
        <f>J3638/60/60/24+DATE(1970,1,1)</f>
        <v>42226.694780092599</v>
      </c>
      <c r="R3638">
        <f>YEAR(Q3638)</f>
        <v>2015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8291</v>
      </c>
      <c r="O3639" t="s">
        <v>8333</v>
      </c>
      <c r="P3639" s="10">
        <f>I3639/60/60/24+DATE(1970,1,1)</f>
        <v>42005.700636574074</v>
      </c>
      <c r="Q3639" s="10">
        <f>J3639/60/60/24+DATE(1970,1,1)</f>
        <v>41975.700636574074</v>
      </c>
      <c r="R3639">
        <f>YEAR(Q3639)</f>
        <v>2014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8291</v>
      </c>
      <c r="O3640" t="s">
        <v>8333</v>
      </c>
      <c r="P3640" s="10">
        <f>I3640/60/60/24+DATE(1970,1,1)</f>
        <v>42113.631157407406</v>
      </c>
      <c r="Q3640" s="10">
        <f>J3640/60/60/24+DATE(1970,1,1)</f>
        <v>42053.672824074078</v>
      </c>
      <c r="R3640">
        <f>YEAR(Q3640)</f>
        <v>2015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8291</v>
      </c>
      <c r="O3641" t="s">
        <v>8333</v>
      </c>
      <c r="P3641" s="10">
        <f>I3641/60/60/24+DATE(1970,1,1)</f>
        <v>42650.632638888885</v>
      </c>
      <c r="Q3641" s="10">
        <f>J3641/60/60/24+DATE(1970,1,1)</f>
        <v>42590.677152777775</v>
      </c>
      <c r="R3641">
        <f>YEAR(Q3641)</f>
        <v>2016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8291</v>
      </c>
      <c r="O3642" t="s">
        <v>8333</v>
      </c>
      <c r="P3642" s="10">
        <f>I3642/60/60/24+DATE(1970,1,1)</f>
        <v>42134.781597222223</v>
      </c>
      <c r="Q3642" s="10">
        <f>J3642/60/60/24+DATE(1970,1,1)</f>
        <v>42104.781597222223</v>
      </c>
      <c r="R3642">
        <f>YEAR(Q3642)</f>
        <v>2015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8291</v>
      </c>
      <c r="O3643" t="s">
        <v>8333</v>
      </c>
      <c r="P3643" s="10">
        <f>I3643/60/60/24+DATE(1970,1,1)</f>
        <v>41917.208333333336</v>
      </c>
      <c r="Q3643" s="10">
        <f>J3643/60/60/24+DATE(1970,1,1)</f>
        <v>41899.627071759263</v>
      </c>
      <c r="R3643">
        <f>YEAR(Q3643)</f>
        <v>2014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8291</v>
      </c>
      <c r="O3644" t="s">
        <v>8333</v>
      </c>
      <c r="P3644" s="10">
        <f>I3644/60/60/24+DATE(1970,1,1)</f>
        <v>42338.708333333328</v>
      </c>
      <c r="Q3644" s="10">
        <f>J3644/60/60/24+DATE(1970,1,1)</f>
        <v>42297.816284722227</v>
      </c>
      <c r="R3644">
        <f>YEAR(Q3644)</f>
        <v>2015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8291</v>
      </c>
      <c r="O3645" t="s">
        <v>8333</v>
      </c>
      <c r="P3645" s="10">
        <f>I3645/60/60/24+DATE(1970,1,1)</f>
        <v>42325.185636574075</v>
      </c>
      <c r="Q3645" s="10">
        <f>J3645/60/60/24+DATE(1970,1,1)</f>
        <v>42285.143969907411</v>
      </c>
      <c r="R3645">
        <f>YEAR(Q3645)</f>
        <v>2015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8291</v>
      </c>
      <c r="O3646" t="s">
        <v>8333</v>
      </c>
      <c r="P3646" s="10">
        <f>I3646/60/60/24+DATE(1970,1,1)</f>
        <v>42437.207638888889</v>
      </c>
      <c r="Q3646" s="10">
        <f>J3646/60/60/24+DATE(1970,1,1)</f>
        <v>42409.241747685184</v>
      </c>
      <c r="R3646">
        <f>YEAR(Q3646)</f>
        <v>2016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8291</v>
      </c>
      <c r="O3647" t="s">
        <v>8333</v>
      </c>
      <c r="P3647" s="10">
        <f>I3647/60/60/24+DATE(1970,1,1)</f>
        <v>42696.012013888889</v>
      </c>
      <c r="Q3647" s="10">
        <f>J3647/60/60/24+DATE(1970,1,1)</f>
        <v>42665.970347222217</v>
      </c>
      <c r="R3647">
        <f>YEAR(Q3647)</f>
        <v>2016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8291</v>
      </c>
      <c r="O3648" t="s">
        <v>8333</v>
      </c>
      <c r="P3648" s="10">
        <f>I3648/60/60/24+DATE(1970,1,1)</f>
        <v>42171.979166666672</v>
      </c>
      <c r="Q3648" s="10">
        <f>J3648/60/60/24+DATE(1970,1,1)</f>
        <v>42140.421319444446</v>
      </c>
      <c r="R3648">
        <f>YEAR(Q3648)</f>
        <v>2015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8291</v>
      </c>
      <c r="O3649" t="s">
        <v>8333</v>
      </c>
      <c r="P3649" s="10">
        <f>I3649/60/60/24+DATE(1970,1,1)</f>
        <v>42643.749155092592</v>
      </c>
      <c r="Q3649" s="10">
        <f>J3649/60/60/24+DATE(1970,1,1)</f>
        <v>42598.749155092592</v>
      </c>
      <c r="R3649">
        <f>YEAR(Q3649)</f>
        <v>2016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8291</v>
      </c>
      <c r="O3650" t="s">
        <v>8292</v>
      </c>
      <c r="P3650" s="10">
        <f>I3650/60/60/24+DATE(1970,1,1)</f>
        <v>41917.292187500003</v>
      </c>
      <c r="Q3650" s="10">
        <f>J3650/60/60/24+DATE(1970,1,1)</f>
        <v>41887.292187500003</v>
      </c>
      <c r="R3650">
        <f>YEAR(Q3650)</f>
        <v>2014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8291</v>
      </c>
      <c r="O3651" t="s">
        <v>8292</v>
      </c>
      <c r="P3651" s="10">
        <f>I3651/60/60/24+DATE(1970,1,1)</f>
        <v>41806.712893518517</v>
      </c>
      <c r="Q3651" s="10">
        <f>J3651/60/60/24+DATE(1970,1,1)</f>
        <v>41780.712893518517</v>
      </c>
      <c r="R3651">
        <f>YEAR(Q3651)</f>
        <v>2014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8291</v>
      </c>
      <c r="O3652" t="s">
        <v>8292</v>
      </c>
      <c r="P3652" s="10">
        <f>I3652/60/60/24+DATE(1970,1,1)</f>
        <v>42402.478981481487</v>
      </c>
      <c r="Q3652" s="10">
        <f>J3652/60/60/24+DATE(1970,1,1)</f>
        <v>42381.478981481487</v>
      </c>
      <c r="R3652">
        <f>YEAR(Q3652)</f>
        <v>2016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8291</v>
      </c>
      <c r="O3653" t="s">
        <v>8292</v>
      </c>
      <c r="P3653" s="10">
        <f>I3653/60/60/24+DATE(1970,1,1)</f>
        <v>41861.665972222225</v>
      </c>
      <c r="Q3653" s="10">
        <f>J3653/60/60/24+DATE(1970,1,1)</f>
        <v>41828.646319444444</v>
      </c>
      <c r="R3653">
        <f>YEAR(Q3653)</f>
        <v>2014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8291</v>
      </c>
      <c r="O3654" t="s">
        <v>8292</v>
      </c>
      <c r="P3654" s="10">
        <f>I3654/60/60/24+DATE(1970,1,1)</f>
        <v>42607.165972222225</v>
      </c>
      <c r="Q3654" s="10">
        <f>J3654/60/60/24+DATE(1970,1,1)</f>
        <v>42596.644699074073</v>
      </c>
      <c r="R3654">
        <f>YEAR(Q3654)</f>
        <v>2016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8291</v>
      </c>
      <c r="O3655" t="s">
        <v>8292</v>
      </c>
      <c r="P3655" s="10">
        <f>I3655/60/60/24+DATE(1970,1,1)</f>
        <v>42221.363506944443</v>
      </c>
      <c r="Q3655" s="10">
        <f>J3655/60/60/24+DATE(1970,1,1)</f>
        <v>42191.363506944443</v>
      </c>
      <c r="R3655">
        <f>YEAR(Q3655)</f>
        <v>2015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8291</v>
      </c>
      <c r="O3656" t="s">
        <v>8292</v>
      </c>
      <c r="P3656" s="10">
        <f>I3656/60/60/24+DATE(1970,1,1)</f>
        <v>42463.708333333328</v>
      </c>
      <c r="Q3656" s="10">
        <f>J3656/60/60/24+DATE(1970,1,1)</f>
        <v>42440.416504629626</v>
      </c>
      <c r="R3656">
        <f>YEAR(Q3656)</f>
        <v>2016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8291</v>
      </c>
      <c r="O3657" t="s">
        <v>8292</v>
      </c>
      <c r="P3657" s="10">
        <f>I3657/60/60/24+DATE(1970,1,1)</f>
        <v>42203.290972222225</v>
      </c>
      <c r="Q3657" s="10">
        <f>J3657/60/60/24+DATE(1970,1,1)</f>
        <v>42173.803217592591</v>
      </c>
      <c r="R3657">
        <f>YEAR(Q3657)</f>
        <v>2015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8291</v>
      </c>
      <c r="O3658" t="s">
        <v>8292</v>
      </c>
      <c r="P3658" s="10">
        <f>I3658/60/60/24+DATE(1970,1,1)</f>
        <v>42767.957638888889</v>
      </c>
      <c r="Q3658" s="10">
        <f>J3658/60/60/24+DATE(1970,1,1)</f>
        <v>42737.910138888896</v>
      </c>
      <c r="R3658">
        <f>YEAR(Q3658)</f>
        <v>2017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8291</v>
      </c>
      <c r="O3659" t="s">
        <v>8292</v>
      </c>
      <c r="P3659" s="10">
        <f>I3659/60/60/24+DATE(1970,1,1)</f>
        <v>42522.904166666667</v>
      </c>
      <c r="Q3659" s="10">
        <f>J3659/60/60/24+DATE(1970,1,1)</f>
        <v>42499.629849537043</v>
      </c>
      <c r="R3659">
        <f>YEAR(Q3659)</f>
        <v>2016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8291</v>
      </c>
      <c r="O3660" t="s">
        <v>8292</v>
      </c>
      <c r="P3660" s="10">
        <f>I3660/60/60/24+DATE(1970,1,1)</f>
        <v>41822.165972222225</v>
      </c>
      <c r="Q3660" s="10">
        <f>J3660/60/60/24+DATE(1970,1,1)</f>
        <v>41775.858564814815</v>
      </c>
      <c r="R3660">
        <f>YEAR(Q3660)</f>
        <v>2014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8291</v>
      </c>
      <c r="O3661" t="s">
        <v>8292</v>
      </c>
      <c r="P3661" s="10">
        <f>I3661/60/60/24+DATE(1970,1,1)</f>
        <v>42082.610416666663</v>
      </c>
      <c r="Q3661" s="10">
        <f>J3661/60/60/24+DATE(1970,1,1)</f>
        <v>42055.277199074073</v>
      </c>
      <c r="R3661">
        <f>YEAR(Q3661)</f>
        <v>2015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8291</v>
      </c>
      <c r="O3662" t="s">
        <v>8292</v>
      </c>
      <c r="P3662" s="10">
        <f>I3662/60/60/24+DATE(1970,1,1)</f>
        <v>41996.881076388891</v>
      </c>
      <c r="Q3662" s="10">
        <f>J3662/60/60/24+DATE(1970,1,1)</f>
        <v>41971.881076388891</v>
      </c>
      <c r="R3662">
        <f>YEAR(Q3662)</f>
        <v>2014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8291</v>
      </c>
      <c r="O3663" t="s">
        <v>8292</v>
      </c>
      <c r="P3663" s="10">
        <f>I3663/60/60/24+DATE(1970,1,1)</f>
        <v>42470.166666666672</v>
      </c>
      <c r="Q3663" s="10">
        <f>J3663/60/60/24+DATE(1970,1,1)</f>
        <v>42447.896666666667</v>
      </c>
      <c r="R3663">
        <f>YEAR(Q3663)</f>
        <v>2016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8291</v>
      </c>
      <c r="O3664" t="s">
        <v>8292</v>
      </c>
      <c r="P3664" s="10">
        <f>I3664/60/60/24+DATE(1970,1,1)</f>
        <v>42094.178402777776</v>
      </c>
      <c r="Q3664" s="10">
        <f>J3664/60/60/24+DATE(1970,1,1)</f>
        <v>42064.220069444447</v>
      </c>
      <c r="R3664">
        <f>YEAR(Q3664)</f>
        <v>2015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8291</v>
      </c>
      <c r="O3665" t="s">
        <v>8292</v>
      </c>
      <c r="P3665" s="10">
        <f>I3665/60/60/24+DATE(1970,1,1)</f>
        <v>42725.493402777778</v>
      </c>
      <c r="Q3665" s="10">
        <f>J3665/60/60/24+DATE(1970,1,1)</f>
        <v>42665.451736111107</v>
      </c>
      <c r="R3665">
        <f>YEAR(Q3665)</f>
        <v>2016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8291</v>
      </c>
      <c r="O3666" t="s">
        <v>8292</v>
      </c>
      <c r="P3666" s="10">
        <f>I3666/60/60/24+DATE(1970,1,1)</f>
        <v>42537.248715277776</v>
      </c>
      <c r="Q3666" s="10">
        <f>J3666/60/60/24+DATE(1970,1,1)</f>
        <v>42523.248715277776</v>
      </c>
      <c r="R3666">
        <f>YEAR(Q3666)</f>
        <v>2016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8291</v>
      </c>
      <c r="O3667" t="s">
        <v>8292</v>
      </c>
      <c r="P3667" s="10">
        <f>I3667/60/60/24+DATE(1970,1,1)</f>
        <v>42305.829166666663</v>
      </c>
      <c r="Q3667" s="10">
        <f>J3667/60/60/24+DATE(1970,1,1)</f>
        <v>42294.808124999996</v>
      </c>
      <c r="R3667">
        <f>YEAR(Q3667)</f>
        <v>2015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8291</v>
      </c>
      <c r="O3668" t="s">
        <v>8292</v>
      </c>
      <c r="P3668" s="10">
        <f>I3668/60/60/24+DATE(1970,1,1)</f>
        <v>41844.291666666664</v>
      </c>
      <c r="Q3668" s="10">
        <f>J3668/60/60/24+DATE(1970,1,1)</f>
        <v>41822.90488425926</v>
      </c>
      <c r="R3668">
        <f>YEAR(Q3668)</f>
        <v>2014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8291</v>
      </c>
      <c r="O3669" t="s">
        <v>8292</v>
      </c>
      <c r="P3669" s="10">
        <f>I3669/60/60/24+DATE(1970,1,1)</f>
        <v>42203.970127314817</v>
      </c>
      <c r="Q3669" s="10">
        <f>J3669/60/60/24+DATE(1970,1,1)</f>
        <v>42173.970127314817</v>
      </c>
      <c r="R3669">
        <f>YEAR(Q3669)</f>
        <v>2015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8291</v>
      </c>
      <c r="O3670" t="s">
        <v>8292</v>
      </c>
      <c r="P3670" s="10">
        <f>I3670/60/60/24+DATE(1970,1,1)</f>
        <v>42208.772916666669</v>
      </c>
      <c r="Q3670" s="10">
        <f>J3670/60/60/24+DATE(1970,1,1)</f>
        <v>42185.556157407409</v>
      </c>
      <c r="R3670">
        <f>YEAR(Q3670)</f>
        <v>2015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8291</v>
      </c>
      <c r="O3671" t="s">
        <v>8292</v>
      </c>
      <c r="P3671" s="10">
        <f>I3671/60/60/24+DATE(1970,1,1)</f>
        <v>42166.675196759257</v>
      </c>
      <c r="Q3671" s="10">
        <f>J3671/60/60/24+DATE(1970,1,1)</f>
        <v>42136.675196759257</v>
      </c>
      <c r="R3671">
        <f>YEAR(Q3671)</f>
        <v>2015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8291</v>
      </c>
      <c r="O3672" t="s">
        <v>8292</v>
      </c>
      <c r="P3672" s="10">
        <f>I3672/60/60/24+DATE(1970,1,1)</f>
        <v>42155.958333333328</v>
      </c>
      <c r="Q3672" s="10">
        <f>J3672/60/60/24+DATE(1970,1,1)</f>
        <v>42142.514016203699</v>
      </c>
      <c r="R3672">
        <f>YEAR(Q3672)</f>
        <v>2015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8291</v>
      </c>
      <c r="O3673" t="s">
        <v>8292</v>
      </c>
      <c r="P3673" s="10">
        <f>I3673/60/60/24+DATE(1970,1,1)</f>
        <v>41841.165972222225</v>
      </c>
      <c r="Q3673" s="10">
        <f>J3673/60/60/24+DATE(1970,1,1)</f>
        <v>41820.62809027778</v>
      </c>
      <c r="R3673">
        <f>YEAR(Q3673)</f>
        <v>2014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8291</v>
      </c>
      <c r="O3674" t="s">
        <v>8292</v>
      </c>
      <c r="P3674" s="10">
        <f>I3674/60/60/24+DATE(1970,1,1)</f>
        <v>41908.946574074071</v>
      </c>
      <c r="Q3674" s="10">
        <f>J3674/60/60/24+DATE(1970,1,1)</f>
        <v>41878.946574074071</v>
      </c>
      <c r="R3674">
        <f>YEAR(Q3674)</f>
        <v>2014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8291</v>
      </c>
      <c r="O3675" t="s">
        <v>8292</v>
      </c>
      <c r="P3675" s="10">
        <f>I3675/60/60/24+DATE(1970,1,1)</f>
        <v>41948.536111111112</v>
      </c>
      <c r="Q3675" s="10">
        <f>J3675/60/60/24+DATE(1970,1,1)</f>
        <v>41914.295104166667</v>
      </c>
      <c r="R3675">
        <f>YEAR(Q3675)</f>
        <v>2014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8291</v>
      </c>
      <c r="O3676" t="s">
        <v>8292</v>
      </c>
      <c r="P3676" s="10">
        <f>I3676/60/60/24+DATE(1970,1,1)</f>
        <v>42616.873020833329</v>
      </c>
      <c r="Q3676" s="10">
        <f>J3676/60/60/24+DATE(1970,1,1)</f>
        <v>42556.873020833329</v>
      </c>
      <c r="R3676">
        <f>YEAR(Q3676)</f>
        <v>2016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8291</v>
      </c>
      <c r="O3677" t="s">
        <v>8292</v>
      </c>
      <c r="P3677" s="10">
        <f>I3677/60/60/24+DATE(1970,1,1)</f>
        <v>42505.958333333328</v>
      </c>
      <c r="Q3677" s="10">
        <f>J3677/60/60/24+DATE(1970,1,1)</f>
        <v>42493.597013888888</v>
      </c>
      <c r="R3677">
        <f>YEAR(Q3677)</f>
        <v>2016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8291</v>
      </c>
      <c r="O3678" t="s">
        <v>8292</v>
      </c>
      <c r="P3678" s="10">
        <f>I3678/60/60/24+DATE(1970,1,1)</f>
        <v>41894.815787037034</v>
      </c>
      <c r="Q3678" s="10">
        <f>J3678/60/60/24+DATE(1970,1,1)</f>
        <v>41876.815787037034</v>
      </c>
      <c r="R3678">
        <f>YEAR(Q3678)</f>
        <v>2014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8291</v>
      </c>
      <c r="O3679" t="s">
        <v>8292</v>
      </c>
      <c r="P3679" s="10">
        <f>I3679/60/60/24+DATE(1970,1,1)</f>
        <v>41823.165972222225</v>
      </c>
      <c r="Q3679" s="10">
        <f>J3679/60/60/24+DATE(1970,1,1)</f>
        <v>41802.574282407404</v>
      </c>
      <c r="R3679">
        <f>YEAR(Q3679)</f>
        <v>2014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8291</v>
      </c>
      <c r="O3680" t="s">
        <v>8292</v>
      </c>
      <c r="P3680" s="10">
        <f>I3680/60/60/24+DATE(1970,1,1)</f>
        <v>42155.531226851846</v>
      </c>
      <c r="Q3680" s="10">
        <f>J3680/60/60/24+DATE(1970,1,1)</f>
        <v>42120.531226851846</v>
      </c>
      <c r="R3680">
        <f>YEAR(Q3680)</f>
        <v>2015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8291</v>
      </c>
      <c r="O3681" t="s">
        <v>8292</v>
      </c>
      <c r="P3681" s="10">
        <f>I3681/60/60/24+DATE(1970,1,1)</f>
        <v>41821.207638888889</v>
      </c>
      <c r="Q3681" s="10">
        <f>J3681/60/60/24+DATE(1970,1,1)</f>
        <v>41786.761354166665</v>
      </c>
      <c r="R3681">
        <f>YEAR(Q3681)</f>
        <v>2014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8291</v>
      </c>
      <c r="O3682" t="s">
        <v>8292</v>
      </c>
      <c r="P3682" s="10">
        <f>I3682/60/60/24+DATE(1970,1,1)</f>
        <v>42648.454097222217</v>
      </c>
      <c r="Q3682" s="10">
        <f>J3682/60/60/24+DATE(1970,1,1)</f>
        <v>42627.454097222217</v>
      </c>
      <c r="R3682">
        <f>YEAR(Q3682)</f>
        <v>2016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8291</v>
      </c>
      <c r="O3683" t="s">
        <v>8292</v>
      </c>
      <c r="P3683" s="10">
        <f>I3683/60/60/24+DATE(1970,1,1)</f>
        <v>42384.651504629626</v>
      </c>
      <c r="Q3683" s="10">
        <f>J3683/60/60/24+DATE(1970,1,1)</f>
        <v>42374.651504629626</v>
      </c>
      <c r="R3683">
        <f>YEAR(Q3683)</f>
        <v>2016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8291</v>
      </c>
      <c r="O3684" t="s">
        <v>8292</v>
      </c>
      <c r="P3684" s="10">
        <f>I3684/60/60/24+DATE(1970,1,1)</f>
        <v>41806.290972222225</v>
      </c>
      <c r="Q3684" s="10">
        <f>J3684/60/60/24+DATE(1970,1,1)</f>
        <v>41772.685393518521</v>
      </c>
      <c r="R3684">
        <f>YEAR(Q3684)</f>
        <v>2014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8291</v>
      </c>
      <c r="O3685" t="s">
        <v>8292</v>
      </c>
      <c r="P3685" s="10">
        <f>I3685/60/60/24+DATE(1970,1,1)</f>
        <v>42663.116851851853</v>
      </c>
      <c r="Q3685" s="10">
        <f>J3685/60/60/24+DATE(1970,1,1)</f>
        <v>42633.116851851853</v>
      </c>
      <c r="R3685">
        <f>YEAR(Q3685)</f>
        <v>2016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8291</v>
      </c>
      <c r="O3686" t="s">
        <v>8292</v>
      </c>
      <c r="P3686" s="10">
        <f>I3686/60/60/24+DATE(1970,1,1)</f>
        <v>42249.180393518516</v>
      </c>
      <c r="Q3686" s="10">
        <f>J3686/60/60/24+DATE(1970,1,1)</f>
        <v>42219.180393518516</v>
      </c>
      <c r="R3686">
        <f>YEAR(Q3686)</f>
        <v>2015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8291</v>
      </c>
      <c r="O3687" t="s">
        <v>8292</v>
      </c>
      <c r="P3687" s="10">
        <f>I3687/60/60/24+DATE(1970,1,1)</f>
        <v>41778.875</v>
      </c>
      <c r="Q3687" s="10">
        <f>J3687/60/60/24+DATE(1970,1,1)</f>
        <v>41753.593275462961</v>
      </c>
      <c r="R3687">
        <f>YEAR(Q3687)</f>
        <v>2014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8291</v>
      </c>
      <c r="O3688" t="s">
        <v>8292</v>
      </c>
      <c r="P3688" s="10">
        <f>I3688/60/60/24+DATE(1970,1,1)</f>
        <v>42245.165972222225</v>
      </c>
      <c r="Q3688" s="10">
        <f>J3688/60/60/24+DATE(1970,1,1)</f>
        <v>42230.662731481483</v>
      </c>
      <c r="R3688">
        <f>YEAR(Q3688)</f>
        <v>2015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8291</v>
      </c>
      <c r="O3689" t="s">
        <v>8292</v>
      </c>
      <c r="P3689" s="10">
        <f>I3689/60/60/24+DATE(1970,1,1)</f>
        <v>41817.218229166669</v>
      </c>
      <c r="Q3689" s="10">
        <f>J3689/60/60/24+DATE(1970,1,1)</f>
        <v>41787.218229166669</v>
      </c>
      <c r="R3689">
        <f>YEAR(Q3689)</f>
        <v>2014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8291</v>
      </c>
      <c r="O3690" t="s">
        <v>8292</v>
      </c>
      <c r="P3690" s="10">
        <f>I3690/60/60/24+DATE(1970,1,1)</f>
        <v>41859.787083333329</v>
      </c>
      <c r="Q3690" s="10">
        <f>J3690/60/60/24+DATE(1970,1,1)</f>
        <v>41829.787083333329</v>
      </c>
      <c r="R3690">
        <f>YEAR(Q3690)</f>
        <v>2014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8291</v>
      </c>
      <c r="O3691" t="s">
        <v>8292</v>
      </c>
      <c r="P3691" s="10">
        <f>I3691/60/60/24+DATE(1970,1,1)</f>
        <v>42176.934027777781</v>
      </c>
      <c r="Q3691" s="10">
        <f>J3691/60/60/24+DATE(1970,1,1)</f>
        <v>42147.826840277776</v>
      </c>
      <c r="R3691">
        <f>YEAR(Q3691)</f>
        <v>2015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8291</v>
      </c>
      <c r="O3692" t="s">
        <v>8292</v>
      </c>
      <c r="P3692" s="10">
        <f>I3692/60/60/24+DATE(1970,1,1)</f>
        <v>41970.639849537038</v>
      </c>
      <c r="Q3692" s="10">
        <f>J3692/60/60/24+DATE(1970,1,1)</f>
        <v>41940.598182870373</v>
      </c>
      <c r="R3692">
        <f>YEAR(Q3692)</f>
        <v>2014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8291</v>
      </c>
      <c r="O3693" t="s">
        <v>8292</v>
      </c>
      <c r="P3693" s="10">
        <f>I3693/60/60/24+DATE(1970,1,1)</f>
        <v>42065.207638888889</v>
      </c>
      <c r="Q3693" s="10">
        <f>J3693/60/60/24+DATE(1970,1,1)</f>
        <v>42020.700567129628</v>
      </c>
      <c r="R3693">
        <f>YEAR(Q3693)</f>
        <v>2015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8291</v>
      </c>
      <c r="O3694" t="s">
        <v>8292</v>
      </c>
      <c r="P3694" s="10">
        <f>I3694/60/60/24+DATE(1970,1,1)</f>
        <v>41901</v>
      </c>
      <c r="Q3694" s="10">
        <f>J3694/60/60/24+DATE(1970,1,1)</f>
        <v>41891.96503472222</v>
      </c>
      <c r="R3694">
        <f>YEAR(Q3694)</f>
        <v>2014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8291</v>
      </c>
      <c r="O3695" t="s">
        <v>8292</v>
      </c>
      <c r="P3695" s="10">
        <f>I3695/60/60/24+DATE(1970,1,1)</f>
        <v>42338.9375</v>
      </c>
      <c r="Q3695" s="10">
        <f>J3695/60/60/24+DATE(1970,1,1)</f>
        <v>42309.191307870366</v>
      </c>
      <c r="R3695">
        <f>YEAR(Q3695)</f>
        <v>2015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8291</v>
      </c>
      <c r="O3696" t="s">
        <v>8292</v>
      </c>
      <c r="P3696" s="10">
        <f>I3696/60/60/24+DATE(1970,1,1)</f>
        <v>42527.083333333328</v>
      </c>
      <c r="Q3696" s="10">
        <f>J3696/60/60/24+DATE(1970,1,1)</f>
        <v>42490.133877314816</v>
      </c>
      <c r="R3696">
        <f>YEAR(Q3696)</f>
        <v>2016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8291</v>
      </c>
      <c r="O3697" t="s">
        <v>8292</v>
      </c>
      <c r="P3697" s="10">
        <f>I3697/60/60/24+DATE(1970,1,1)</f>
        <v>42015.870486111111</v>
      </c>
      <c r="Q3697" s="10">
        <f>J3697/60/60/24+DATE(1970,1,1)</f>
        <v>41995.870486111111</v>
      </c>
      <c r="R3697">
        <f>YEAR(Q3697)</f>
        <v>2014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8291</v>
      </c>
      <c r="O3698" t="s">
        <v>8292</v>
      </c>
      <c r="P3698" s="10">
        <f>I3698/60/60/24+DATE(1970,1,1)</f>
        <v>42048.617083333331</v>
      </c>
      <c r="Q3698" s="10">
        <f>J3698/60/60/24+DATE(1970,1,1)</f>
        <v>41988.617083333331</v>
      </c>
      <c r="R3698">
        <f>YEAR(Q3698)</f>
        <v>2014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8291</v>
      </c>
      <c r="O3699" t="s">
        <v>8292</v>
      </c>
      <c r="P3699" s="10">
        <f>I3699/60/60/24+DATE(1970,1,1)</f>
        <v>42500.465833333335</v>
      </c>
      <c r="Q3699" s="10">
        <f>J3699/60/60/24+DATE(1970,1,1)</f>
        <v>42479.465833333335</v>
      </c>
      <c r="R3699">
        <f>YEAR(Q3699)</f>
        <v>2016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8291</v>
      </c>
      <c r="O3700" t="s">
        <v>8292</v>
      </c>
      <c r="P3700" s="10">
        <f>I3700/60/60/24+DATE(1970,1,1)</f>
        <v>42431.806562500002</v>
      </c>
      <c r="Q3700" s="10">
        <f>J3700/60/60/24+DATE(1970,1,1)</f>
        <v>42401.806562500002</v>
      </c>
      <c r="R3700">
        <f>YEAR(Q3700)</f>
        <v>2016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8291</v>
      </c>
      <c r="O3701" t="s">
        <v>8292</v>
      </c>
      <c r="P3701" s="10">
        <f>I3701/60/60/24+DATE(1970,1,1)</f>
        <v>41927.602037037039</v>
      </c>
      <c r="Q3701" s="10">
        <f>J3701/60/60/24+DATE(1970,1,1)</f>
        <v>41897.602037037039</v>
      </c>
      <c r="R3701">
        <f>YEAR(Q3701)</f>
        <v>2014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8291</v>
      </c>
      <c r="O3702" t="s">
        <v>8292</v>
      </c>
      <c r="P3702" s="10">
        <f>I3702/60/60/24+DATE(1970,1,1)</f>
        <v>41912.666666666664</v>
      </c>
      <c r="Q3702" s="10">
        <f>J3702/60/60/24+DATE(1970,1,1)</f>
        <v>41882.585648148146</v>
      </c>
      <c r="R3702">
        <f>YEAR(Q3702)</f>
        <v>2014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8291</v>
      </c>
      <c r="O3703" t="s">
        <v>8292</v>
      </c>
      <c r="P3703" s="10">
        <f>I3703/60/60/24+DATE(1970,1,1)</f>
        <v>42159.541585648149</v>
      </c>
      <c r="Q3703" s="10">
        <f>J3703/60/60/24+DATE(1970,1,1)</f>
        <v>42129.541585648149</v>
      </c>
      <c r="R3703">
        <f>YEAR(Q3703)</f>
        <v>2015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8291</v>
      </c>
      <c r="O3704" t="s">
        <v>8292</v>
      </c>
      <c r="P3704" s="10">
        <f>I3704/60/60/24+DATE(1970,1,1)</f>
        <v>42561.957638888889</v>
      </c>
      <c r="Q3704" s="10">
        <f>J3704/60/60/24+DATE(1970,1,1)</f>
        <v>42524.53800925926</v>
      </c>
      <c r="R3704">
        <f>YEAR(Q3704)</f>
        <v>2016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8291</v>
      </c>
      <c r="O3705" t="s">
        <v>8292</v>
      </c>
      <c r="P3705" s="10">
        <f>I3705/60/60/24+DATE(1970,1,1)</f>
        <v>42595.290972222225</v>
      </c>
      <c r="Q3705" s="10">
        <f>J3705/60/60/24+DATE(1970,1,1)</f>
        <v>42556.504490740743</v>
      </c>
      <c r="R3705">
        <f>YEAR(Q3705)</f>
        <v>2016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8291</v>
      </c>
      <c r="O3706" t="s">
        <v>8292</v>
      </c>
      <c r="P3706" s="10">
        <f>I3706/60/60/24+DATE(1970,1,1)</f>
        <v>42521.689745370371</v>
      </c>
      <c r="Q3706" s="10">
        <f>J3706/60/60/24+DATE(1970,1,1)</f>
        <v>42461.689745370371</v>
      </c>
      <c r="R3706">
        <f>YEAR(Q3706)</f>
        <v>2016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8291</v>
      </c>
      <c r="O3707" t="s">
        <v>8292</v>
      </c>
      <c r="P3707" s="10">
        <f>I3707/60/60/24+DATE(1970,1,1)</f>
        <v>41813.75</v>
      </c>
      <c r="Q3707" s="10">
        <f>J3707/60/60/24+DATE(1970,1,1)</f>
        <v>41792.542986111112</v>
      </c>
      <c r="R3707">
        <f>YEAR(Q3707)</f>
        <v>2014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8291</v>
      </c>
      <c r="O3708" t="s">
        <v>8292</v>
      </c>
      <c r="P3708" s="10">
        <f>I3708/60/60/24+DATE(1970,1,1)</f>
        <v>41894.913761574076</v>
      </c>
      <c r="Q3708" s="10">
        <f>J3708/60/60/24+DATE(1970,1,1)</f>
        <v>41879.913761574076</v>
      </c>
      <c r="R3708">
        <f>YEAR(Q3708)</f>
        <v>2014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8291</v>
      </c>
      <c r="O3709" t="s">
        <v>8292</v>
      </c>
      <c r="P3709" s="10">
        <f>I3709/60/60/24+DATE(1970,1,1)</f>
        <v>42573.226388888885</v>
      </c>
      <c r="Q3709" s="10">
        <f>J3709/60/60/24+DATE(1970,1,1)</f>
        <v>42552.048356481479</v>
      </c>
      <c r="R3709">
        <f>YEAR(Q3709)</f>
        <v>2016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8291</v>
      </c>
      <c r="O3710" t="s">
        <v>8292</v>
      </c>
      <c r="P3710" s="10">
        <f>I3710/60/60/24+DATE(1970,1,1)</f>
        <v>41824.142199074071</v>
      </c>
      <c r="Q3710" s="10">
        <f>J3710/60/60/24+DATE(1970,1,1)</f>
        <v>41810.142199074071</v>
      </c>
      <c r="R3710">
        <f>YEAR(Q3710)</f>
        <v>2014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8291</v>
      </c>
      <c r="O3711" t="s">
        <v>8292</v>
      </c>
      <c r="P3711" s="10">
        <f>I3711/60/60/24+DATE(1970,1,1)</f>
        <v>41815.707708333335</v>
      </c>
      <c r="Q3711" s="10">
        <f>J3711/60/60/24+DATE(1970,1,1)</f>
        <v>41785.707708333335</v>
      </c>
      <c r="R3711">
        <f>YEAR(Q3711)</f>
        <v>2014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8291</v>
      </c>
      <c r="O3712" t="s">
        <v>8292</v>
      </c>
      <c r="P3712" s="10">
        <f>I3712/60/60/24+DATE(1970,1,1)</f>
        <v>42097.576249999998</v>
      </c>
      <c r="Q3712" s="10">
        <f>J3712/60/60/24+DATE(1970,1,1)</f>
        <v>42072.576249999998</v>
      </c>
      <c r="R3712">
        <f>YEAR(Q3712)</f>
        <v>2015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8291</v>
      </c>
      <c r="O3713" t="s">
        <v>8292</v>
      </c>
      <c r="P3713" s="10">
        <f>I3713/60/60/24+DATE(1970,1,1)</f>
        <v>41805.666666666664</v>
      </c>
      <c r="Q3713" s="10">
        <f>J3713/60/60/24+DATE(1970,1,1)</f>
        <v>41779.724224537036</v>
      </c>
      <c r="R3713">
        <f>YEAR(Q3713)</f>
        <v>2014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8291</v>
      </c>
      <c r="O3714" t="s">
        <v>8292</v>
      </c>
      <c r="P3714" s="10">
        <f>I3714/60/60/24+DATE(1970,1,1)</f>
        <v>42155.290972222225</v>
      </c>
      <c r="Q3714" s="10">
        <f>J3714/60/60/24+DATE(1970,1,1)</f>
        <v>42134.172071759262</v>
      </c>
      <c r="R3714">
        <f>YEAR(Q3714)</f>
        <v>2015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8291</v>
      </c>
      <c r="O3715" t="s">
        <v>8292</v>
      </c>
      <c r="P3715" s="10">
        <f>I3715/60/60/24+DATE(1970,1,1)</f>
        <v>42525.738032407404</v>
      </c>
      <c r="Q3715" s="10">
        <f>J3715/60/60/24+DATE(1970,1,1)</f>
        <v>42505.738032407404</v>
      </c>
      <c r="R3715">
        <f>YEAR(Q3715)</f>
        <v>2016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8291</v>
      </c>
      <c r="O3716" t="s">
        <v>8292</v>
      </c>
      <c r="P3716" s="10">
        <f>I3716/60/60/24+DATE(1970,1,1)</f>
        <v>42150.165972222225</v>
      </c>
      <c r="Q3716" s="10">
        <f>J3716/60/60/24+DATE(1970,1,1)</f>
        <v>42118.556331018524</v>
      </c>
      <c r="R3716">
        <f>YEAR(Q3716)</f>
        <v>2015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8291</v>
      </c>
      <c r="O3717" t="s">
        <v>8292</v>
      </c>
      <c r="P3717" s="10">
        <f>I3717/60/60/24+DATE(1970,1,1)</f>
        <v>42094.536111111112</v>
      </c>
      <c r="Q3717" s="10">
        <f>J3717/60/60/24+DATE(1970,1,1)</f>
        <v>42036.995590277773</v>
      </c>
      <c r="R3717">
        <f>YEAR(Q3717)</f>
        <v>2015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8291</v>
      </c>
      <c r="O3718" t="s">
        <v>8292</v>
      </c>
      <c r="P3718" s="10">
        <f>I3718/60/60/24+DATE(1970,1,1)</f>
        <v>42390.887835648144</v>
      </c>
      <c r="Q3718" s="10">
        <f>J3718/60/60/24+DATE(1970,1,1)</f>
        <v>42360.887835648144</v>
      </c>
      <c r="R3718">
        <f>YEAR(Q3718)</f>
        <v>2015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8291</v>
      </c>
      <c r="O3719" t="s">
        <v>8292</v>
      </c>
      <c r="P3719" s="10">
        <f>I3719/60/60/24+DATE(1970,1,1)</f>
        <v>42133.866307870368</v>
      </c>
      <c r="Q3719" s="10">
        <f>J3719/60/60/24+DATE(1970,1,1)</f>
        <v>42102.866307870368</v>
      </c>
      <c r="R3719">
        <f>YEAR(Q3719)</f>
        <v>2015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8291</v>
      </c>
      <c r="O3720" t="s">
        <v>8292</v>
      </c>
      <c r="P3720" s="10">
        <f>I3720/60/60/24+DATE(1970,1,1)</f>
        <v>42062.716145833328</v>
      </c>
      <c r="Q3720" s="10">
        <f>J3720/60/60/24+DATE(1970,1,1)</f>
        <v>42032.716145833328</v>
      </c>
      <c r="R3720">
        <f>YEAR(Q3720)</f>
        <v>2015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8291</v>
      </c>
      <c r="O3721" t="s">
        <v>8292</v>
      </c>
      <c r="P3721" s="10">
        <f>I3721/60/60/24+DATE(1970,1,1)</f>
        <v>42177.729930555557</v>
      </c>
      <c r="Q3721" s="10">
        <f>J3721/60/60/24+DATE(1970,1,1)</f>
        <v>42147.729930555557</v>
      </c>
      <c r="R3721">
        <f>YEAR(Q3721)</f>
        <v>2015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8291</v>
      </c>
      <c r="O3722" t="s">
        <v>8292</v>
      </c>
      <c r="P3722" s="10">
        <f>I3722/60/60/24+DATE(1970,1,1)</f>
        <v>42187.993125000001</v>
      </c>
      <c r="Q3722" s="10">
        <f>J3722/60/60/24+DATE(1970,1,1)</f>
        <v>42165.993125000001</v>
      </c>
      <c r="R3722">
        <f>YEAR(Q3722)</f>
        <v>2015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8291</v>
      </c>
      <c r="O3723" t="s">
        <v>8292</v>
      </c>
      <c r="P3723" s="10">
        <f>I3723/60/60/24+DATE(1970,1,1)</f>
        <v>41948.977824074071</v>
      </c>
      <c r="Q3723" s="10">
        <f>J3723/60/60/24+DATE(1970,1,1)</f>
        <v>41927.936157407406</v>
      </c>
      <c r="R3723">
        <f>YEAR(Q3723)</f>
        <v>2014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8291</v>
      </c>
      <c r="O3724" t="s">
        <v>8292</v>
      </c>
      <c r="P3724" s="10">
        <f>I3724/60/60/24+DATE(1970,1,1)</f>
        <v>42411.957638888889</v>
      </c>
      <c r="Q3724" s="10">
        <f>J3724/60/60/24+DATE(1970,1,1)</f>
        <v>42381.671840277777</v>
      </c>
      <c r="R3724">
        <f>YEAR(Q3724)</f>
        <v>2016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8291</v>
      </c>
      <c r="O3725" t="s">
        <v>8292</v>
      </c>
      <c r="P3725" s="10">
        <f>I3725/60/60/24+DATE(1970,1,1)</f>
        <v>41973.794699074075</v>
      </c>
      <c r="Q3725" s="10">
        <f>J3725/60/60/24+DATE(1970,1,1)</f>
        <v>41943.753032407411</v>
      </c>
      <c r="R3725">
        <f>YEAR(Q3725)</f>
        <v>2014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8291</v>
      </c>
      <c r="O3726" t="s">
        <v>8292</v>
      </c>
      <c r="P3726" s="10">
        <f>I3726/60/60/24+DATE(1970,1,1)</f>
        <v>42494.958333333328</v>
      </c>
      <c r="Q3726" s="10">
        <f>J3726/60/60/24+DATE(1970,1,1)</f>
        <v>42465.491435185191</v>
      </c>
      <c r="R3726">
        <f>YEAR(Q3726)</f>
        <v>2016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8291</v>
      </c>
      <c r="O3727" t="s">
        <v>8292</v>
      </c>
      <c r="P3727" s="10">
        <f>I3727/60/60/24+DATE(1970,1,1)</f>
        <v>42418.895833333328</v>
      </c>
      <c r="Q3727" s="10">
        <f>J3727/60/60/24+DATE(1970,1,1)</f>
        <v>42401.945219907408</v>
      </c>
      <c r="R3727">
        <f>YEAR(Q3727)</f>
        <v>2016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8291</v>
      </c>
      <c r="O3728" t="s">
        <v>8292</v>
      </c>
      <c r="P3728" s="10">
        <f>I3728/60/60/24+DATE(1970,1,1)</f>
        <v>42489.875</v>
      </c>
      <c r="Q3728" s="10">
        <f>J3728/60/60/24+DATE(1970,1,1)</f>
        <v>42462.140868055561</v>
      </c>
      <c r="R3728">
        <f>YEAR(Q3728)</f>
        <v>2016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8291</v>
      </c>
      <c r="O3729" t="s">
        <v>8292</v>
      </c>
      <c r="P3729" s="10">
        <f>I3729/60/60/24+DATE(1970,1,1)</f>
        <v>42663.204861111109</v>
      </c>
      <c r="Q3729" s="10">
        <f>J3729/60/60/24+DATE(1970,1,1)</f>
        <v>42632.348310185189</v>
      </c>
      <c r="R3729">
        <f>YEAR(Q3729)</f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8291</v>
      </c>
      <c r="O3730" t="s">
        <v>8292</v>
      </c>
      <c r="P3730" s="10">
        <f>I3730/60/60/24+DATE(1970,1,1)</f>
        <v>42235.171018518522</v>
      </c>
      <c r="Q3730" s="10">
        <f>J3730/60/60/24+DATE(1970,1,1)</f>
        <v>42205.171018518522</v>
      </c>
      <c r="R3730">
        <f>YEAR(Q3730)</f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8291</v>
      </c>
      <c r="O3731" t="s">
        <v>8292</v>
      </c>
      <c r="P3731" s="10">
        <f>I3731/60/60/24+DATE(1970,1,1)</f>
        <v>42086.16333333333</v>
      </c>
      <c r="Q3731" s="10">
        <f>J3731/60/60/24+DATE(1970,1,1)</f>
        <v>42041.205000000002</v>
      </c>
      <c r="R3731">
        <f>YEAR(Q3731)</f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8291</v>
      </c>
      <c r="O3732" t="s">
        <v>8292</v>
      </c>
      <c r="P3732" s="10">
        <f>I3732/60/60/24+DATE(1970,1,1)</f>
        <v>42233.677766203706</v>
      </c>
      <c r="Q3732" s="10">
        <f>J3732/60/60/24+DATE(1970,1,1)</f>
        <v>42203.677766203706</v>
      </c>
      <c r="R3732">
        <f>YEAR(Q3732)</f>
        <v>2015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8291</v>
      </c>
      <c r="O3733" t="s">
        <v>8292</v>
      </c>
      <c r="P3733" s="10">
        <f>I3733/60/60/24+DATE(1970,1,1)</f>
        <v>42014.140972222223</v>
      </c>
      <c r="Q3733" s="10">
        <f>J3733/60/60/24+DATE(1970,1,1)</f>
        <v>41983.752847222218</v>
      </c>
      <c r="R3733">
        <f>YEAR(Q3733)</f>
        <v>2014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8291</v>
      </c>
      <c r="O3734" t="s">
        <v>8292</v>
      </c>
      <c r="P3734" s="10">
        <f>I3734/60/60/24+DATE(1970,1,1)</f>
        <v>42028.5</v>
      </c>
      <c r="Q3734" s="10">
        <f>J3734/60/60/24+DATE(1970,1,1)</f>
        <v>41968.677465277782</v>
      </c>
      <c r="R3734">
        <f>YEAR(Q3734)</f>
        <v>2014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8291</v>
      </c>
      <c r="O3735" t="s">
        <v>8292</v>
      </c>
      <c r="P3735" s="10">
        <f>I3735/60/60/24+DATE(1970,1,1)</f>
        <v>42112.9375</v>
      </c>
      <c r="Q3735" s="10">
        <f>J3735/60/60/24+DATE(1970,1,1)</f>
        <v>42103.024398148147</v>
      </c>
      <c r="R3735">
        <f>YEAR(Q3735)</f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8291</v>
      </c>
      <c r="O3736" t="s">
        <v>8292</v>
      </c>
      <c r="P3736" s="10">
        <f>I3736/60/60/24+DATE(1970,1,1)</f>
        <v>42149.901574074072</v>
      </c>
      <c r="Q3736" s="10">
        <f>J3736/60/60/24+DATE(1970,1,1)</f>
        <v>42089.901574074072</v>
      </c>
      <c r="R3736">
        <f>YEAR(Q3736)</f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8291</v>
      </c>
      <c r="O3737" t="s">
        <v>8292</v>
      </c>
      <c r="P3737" s="10">
        <f>I3737/60/60/24+DATE(1970,1,1)</f>
        <v>42152.693159722221</v>
      </c>
      <c r="Q3737" s="10">
        <f>J3737/60/60/24+DATE(1970,1,1)</f>
        <v>42122.693159722221</v>
      </c>
      <c r="R3737">
        <f>YEAR(Q3737)</f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8291</v>
      </c>
      <c r="O3738" t="s">
        <v>8292</v>
      </c>
      <c r="P3738" s="10">
        <f>I3738/60/60/24+DATE(1970,1,1)</f>
        <v>42086.75</v>
      </c>
      <c r="Q3738" s="10">
        <f>J3738/60/60/24+DATE(1970,1,1)</f>
        <v>42048.711724537032</v>
      </c>
      <c r="R3738">
        <f>YEAR(Q3738)</f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8291</v>
      </c>
      <c r="O3739" t="s">
        <v>8292</v>
      </c>
      <c r="P3739" s="10">
        <f>I3739/60/60/24+DATE(1970,1,1)</f>
        <v>42320.290972222225</v>
      </c>
      <c r="Q3739" s="10">
        <f>J3739/60/60/24+DATE(1970,1,1)</f>
        <v>42297.691006944442</v>
      </c>
      <c r="R3739">
        <f>YEAR(Q3739)</f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8291</v>
      </c>
      <c r="O3740" t="s">
        <v>8292</v>
      </c>
      <c r="P3740" s="10">
        <f>I3740/60/60/24+DATE(1970,1,1)</f>
        <v>41835.916666666664</v>
      </c>
      <c r="Q3740" s="10">
        <f>J3740/60/60/24+DATE(1970,1,1)</f>
        <v>41813.938715277778</v>
      </c>
      <c r="R3740">
        <f>YEAR(Q3740)</f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8291</v>
      </c>
      <c r="O3741" t="s">
        <v>8292</v>
      </c>
      <c r="P3741" s="10">
        <f>I3741/60/60/24+DATE(1970,1,1)</f>
        <v>42568.449861111112</v>
      </c>
      <c r="Q3741" s="10">
        <f>J3741/60/60/24+DATE(1970,1,1)</f>
        <v>42548.449861111112</v>
      </c>
      <c r="R3741">
        <f>YEAR(Q3741)</f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8291</v>
      </c>
      <c r="O3742" t="s">
        <v>8292</v>
      </c>
      <c r="P3742" s="10">
        <f>I3742/60/60/24+DATE(1970,1,1)</f>
        <v>41863.079143518517</v>
      </c>
      <c r="Q3742" s="10">
        <f>J3742/60/60/24+DATE(1970,1,1)</f>
        <v>41833.089756944442</v>
      </c>
      <c r="R3742">
        <f>YEAR(Q3742)</f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8291</v>
      </c>
      <c r="O3743" t="s">
        <v>8292</v>
      </c>
      <c r="P3743" s="10">
        <f>I3743/60/60/24+DATE(1970,1,1)</f>
        <v>42355.920717592591</v>
      </c>
      <c r="Q3743" s="10">
        <f>J3743/60/60/24+DATE(1970,1,1)</f>
        <v>42325.920717592591</v>
      </c>
      <c r="R3743">
        <f>YEAR(Q3743)</f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8291</v>
      </c>
      <c r="O3744" t="s">
        <v>8292</v>
      </c>
      <c r="P3744" s="10">
        <f>I3744/60/60/24+DATE(1970,1,1)</f>
        <v>41888.214629629627</v>
      </c>
      <c r="Q3744" s="10">
        <f>J3744/60/60/24+DATE(1970,1,1)</f>
        <v>41858.214629629627</v>
      </c>
      <c r="R3744">
        <f>YEAR(Q3744)</f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8291</v>
      </c>
      <c r="O3745" t="s">
        <v>8292</v>
      </c>
      <c r="P3745" s="10">
        <f>I3745/60/60/24+DATE(1970,1,1)</f>
        <v>41823.710231481484</v>
      </c>
      <c r="Q3745" s="10">
        <f>J3745/60/60/24+DATE(1970,1,1)</f>
        <v>41793.710231481484</v>
      </c>
      <c r="R3745">
        <f>YEAR(Q3745)</f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8291</v>
      </c>
      <c r="O3746" t="s">
        <v>8292</v>
      </c>
      <c r="P3746" s="10">
        <f>I3746/60/60/24+DATE(1970,1,1)</f>
        <v>41825.165972222225</v>
      </c>
      <c r="Q3746" s="10">
        <f>J3746/60/60/24+DATE(1970,1,1)</f>
        <v>41793.814259259263</v>
      </c>
      <c r="R3746">
        <f>YEAR(Q3746)</f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8291</v>
      </c>
      <c r="O3747" t="s">
        <v>8292</v>
      </c>
      <c r="P3747" s="10">
        <f>I3747/60/60/24+DATE(1970,1,1)</f>
        <v>41861.697939814818</v>
      </c>
      <c r="Q3747" s="10">
        <f>J3747/60/60/24+DATE(1970,1,1)</f>
        <v>41831.697939814818</v>
      </c>
      <c r="R3747">
        <f>YEAR(Q3747)</f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8291</v>
      </c>
      <c r="O3748" t="s">
        <v>8292</v>
      </c>
      <c r="P3748" s="10">
        <f>I3748/60/60/24+DATE(1970,1,1)</f>
        <v>42651.389340277776</v>
      </c>
      <c r="Q3748" s="10">
        <f>J3748/60/60/24+DATE(1970,1,1)</f>
        <v>42621.389340277776</v>
      </c>
      <c r="R3748">
        <f>YEAR(Q3748)</f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8291</v>
      </c>
      <c r="O3749" t="s">
        <v>8292</v>
      </c>
      <c r="P3749" s="10">
        <f>I3749/60/60/24+DATE(1970,1,1)</f>
        <v>42190.957638888889</v>
      </c>
      <c r="Q3749" s="10">
        <f>J3749/60/60/24+DATE(1970,1,1)</f>
        <v>42164.299722222218</v>
      </c>
      <c r="R3749">
        <f>YEAR(Q3749)</f>
        <v>2015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8291</v>
      </c>
      <c r="O3750" t="s">
        <v>8333</v>
      </c>
      <c r="P3750" s="10">
        <f>I3750/60/60/24+DATE(1970,1,1)</f>
        <v>42416.249305555553</v>
      </c>
      <c r="Q3750" s="10">
        <f>J3750/60/60/24+DATE(1970,1,1)</f>
        <v>42395.706435185188</v>
      </c>
      <c r="R3750">
        <f>YEAR(Q3750)</f>
        <v>2016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8291</v>
      </c>
      <c r="O3751" t="s">
        <v>8333</v>
      </c>
      <c r="P3751" s="10">
        <f>I3751/60/60/24+DATE(1970,1,1)</f>
        <v>42489.165972222225</v>
      </c>
      <c r="Q3751" s="10">
        <f>J3751/60/60/24+DATE(1970,1,1)</f>
        <v>42458.127175925925</v>
      </c>
      <c r="R3751">
        <f>YEAR(Q3751)</f>
        <v>2016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8291</v>
      </c>
      <c r="O3752" t="s">
        <v>8333</v>
      </c>
      <c r="P3752" s="10">
        <f>I3752/60/60/24+DATE(1970,1,1)</f>
        <v>42045.332638888889</v>
      </c>
      <c r="Q3752" s="10">
        <f>J3752/60/60/24+DATE(1970,1,1)</f>
        <v>42016.981574074074</v>
      </c>
      <c r="R3752">
        <f>YEAR(Q3752)</f>
        <v>2015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8291</v>
      </c>
      <c r="O3753" t="s">
        <v>8333</v>
      </c>
      <c r="P3753" s="10">
        <f>I3753/60/60/24+DATE(1970,1,1)</f>
        <v>42462.993900462956</v>
      </c>
      <c r="Q3753" s="10">
        <f>J3753/60/60/24+DATE(1970,1,1)</f>
        <v>42403.035567129627</v>
      </c>
      <c r="R3753">
        <f>YEAR(Q3753)</f>
        <v>2016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8291</v>
      </c>
      <c r="O3754" t="s">
        <v>8333</v>
      </c>
      <c r="P3754" s="10">
        <f>I3754/60/60/24+DATE(1970,1,1)</f>
        <v>42659.875</v>
      </c>
      <c r="Q3754" s="10">
        <f>J3754/60/60/24+DATE(1970,1,1)</f>
        <v>42619.802488425921</v>
      </c>
      <c r="R3754">
        <f>YEAR(Q3754)</f>
        <v>2016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8291</v>
      </c>
      <c r="O3755" t="s">
        <v>8333</v>
      </c>
      <c r="P3755" s="10">
        <f>I3755/60/60/24+DATE(1970,1,1)</f>
        <v>42158</v>
      </c>
      <c r="Q3755" s="10">
        <f>J3755/60/60/24+DATE(1970,1,1)</f>
        <v>42128.824074074073</v>
      </c>
      <c r="R3755">
        <f>YEAR(Q3755)</f>
        <v>2015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8291</v>
      </c>
      <c r="O3756" t="s">
        <v>8333</v>
      </c>
      <c r="P3756" s="10">
        <f>I3756/60/60/24+DATE(1970,1,1)</f>
        <v>41846.207638888889</v>
      </c>
      <c r="Q3756" s="10">
        <f>J3756/60/60/24+DATE(1970,1,1)</f>
        <v>41808.881215277775</v>
      </c>
      <c r="R3756">
        <f>YEAR(Q3756)</f>
        <v>2014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8291</v>
      </c>
      <c r="O3757" t="s">
        <v>8333</v>
      </c>
      <c r="P3757" s="10">
        <f>I3757/60/60/24+DATE(1970,1,1)</f>
        <v>42475.866979166662</v>
      </c>
      <c r="Q3757" s="10">
        <f>J3757/60/60/24+DATE(1970,1,1)</f>
        <v>42445.866979166662</v>
      </c>
      <c r="R3757">
        <f>YEAR(Q3757)</f>
        <v>2016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8291</v>
      </c>
      <c r="O3758" t="s">
        <v>8333</v>
      </c>
      <c r="P3758" s="10">
        <f>I3758/60/60/24+DATE(1970,1,1)</f>
        <v>41801.814791666664</v>
      </c>
      <c r="Q3758" s="10">
        <f>J3758/60/60/24+DATE(1970,1,1)</f>
        <v>41771.814791666664</v>
      </c>
      <c r="R3758">
        <f>YEAR(Q3758)</f>
        <v>2014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8291</v>
      </c>
      <c r="O3759" t="s">
        <v>8333</v>
      </c>
      <c r="P3759" s="10">
        <f>I3759/60/60/24+DATE(1970,1,1)</f>
        <v>41974.850868055553</v>
      </c>
      <c r="Q3759" s="10">
        <f>J3759/60/60/24+DATE(1970,1,1)</f>
        <v>41954.850868055553</v>
      </c>
      <c r="R3759">
        <f>YEAR(Q3759)</f>
        <v>2014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8291</v>
      </c>
      <c r="O3760" t="s">
        <v>8333</v>
      </c>
      <c r="P3760" s="10">
        <f>I3760/60/60/24+DATE(1970,1,1)</f>
        <v>41778.208333333336</v>
      </c>
      <c r="Q3760" s="10">
        <f>J3760/60/60/24+DATE(1970,1,1)</f>
        <v>41747.471504629626</v>
      </c>
      <c r="R3760">
        <f>YEAR(Q3760)</f>
        <v>2014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8291</v>
      </c>
      <c r="O3761" t="s">
        <v>8333</v>
      </c>
      <c r="P3761" s="10">
        <f>I3761/60/60/24+DATE(1970,1,1)</f>
        <v>42242.108252314814</v>
      </c>
      <c r="Q3761" s="10">
        <f>J3761/60/60/24+DATE(1970,1,1)</f>
        <v>42182.108252314814</v>
      </c>
      <c r="R3761">
        <f>YEAR(Q3761)</f>
        <v>2015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8291</v>
      </c>
      <c r="O3762" t="s">
        <v>8333</v>
      </c>
      <c r="P3762" s="10">
        <f>I3762/60/60/24+DATE(1970,1,1)</f>
        <v>41764.525300925925</v>
      </c>
      <c r="Q3762" s="10">
        <f>J3762/60/60/24+DATE(1970,1,1)</f>
        <v>41739.525300925925</v>
      </c>
      <c r="R3762">
        <f>YEAR(Q3762)</f>
        <v>2014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8291</v>
      </c>
      <c r="O3763" t="s">
        <v>8333</v>
      </c>
      <c r="P3763" s="10">
        <f>I3763/60/60/24+DATE(1970,1,1)</f>
        <v>42226.958333333328</v>
      </c>
      <c r="Q3763" s="10">
        <f>J3763/60/60/24+DATE(1970,1,1)</f>
        <v>42173.466863425929</v>
      </c>
      <c r="R3763">
        <f>YEAR(Q3763)</f>
        <v>2015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8291</v>
      </c>
      <c r="O3764" t="s">
        <v>8333</v>
      </c>
      <c r="P3764" s="10">
        <f>I3764/60/60/24+DATE(1970,1,1)</f>
        <v>42218.813530092593</v>
      </c>
      <c r="Q3764" s="10">
        <f>J3764/60/60/24+DATE(1970,1,1)</f>
        <v>42193.813530092593</v>
      </c>
      <c r="R3764">
        <f>YEAR(Q3764)</f>
        <v>2015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8291</v>
      </c>
      <c r="O3765" t="s">
        <v>8333</v>
      </c>
      <c r="P3765" s="10">
        <f>I3765/60/60/24+DATE(1970,1,1)</f>
        <v>42095.708634259259</v>
      </c>
      <c r="Q3765" s="10">
        <f>J3765/60/60/24+DATE(1970,1,1)</f>
        <v>42065.750300925924</v>
      </c>
      <c r="R3765">
        <f>YEAR(Q3765)</f>
        <v>2015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8291</v>
      </c>
      <c r="O3766" t="s">
        <v>8333</v>
      </c>
      <c r="P3766" s="10">
        <f>I3766/60/60/24+DATE(1970,1,1)</f>
        <v>42519.024999999994</v>
      </c>
      <c r="Q3766" s="10">
        <f>J3766/60/60/24+DATE(1970,1,1)</f>
        <v>42499.842962962968</v>
      </c>
      <c r="R3766">
        <f>YEAR(Q3766)</f>
        <v>2016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8291</v>
      </c>
      <c r="O3767" t="s">
        <v>8333</v>
      </c>
      <c r="P3767" s="10">
        <f>I3767/60/60/24+DATE(1970,1,1)</f>
        <v>41850.776412037041</v>
      </c>
      <c r="Q3767" s="10">
        <f>J3767/60/60/24+DATE(1970,1,1)</f>
        <v>41820.776412037041</v>
      </c>
      <c r="R3767">
        <f>YEAR(Q3767)</f>
        <v>2014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8291</v>
      </c>
      <c r="O3768" t="s">
        <v>8333</v>
      </c>
      <c r="P3768" s="10">
        <f>I3768/60/60/24+DATE(1970,1,1)</f>
        <v>41823.167187500003</v>
      </c>
      <c r="Q3768" s="10">
        <f>J3768/60/60/24+DATE(1970,1,1)</f>
        <v>41788.167187500003</v>
      </c>
      <c r="R3768">
        <f>YEAR(Q3768)</f>
        <v>2014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8291</v>
      </c>
      <c r="O3769" t="s">
        <v>8333</v>
      </c>
      <c r="P3769" s="10">
        <f>I3769/60/60/24+DATE(1970,1,1)</f>
        <v>42064.207638888889</v>
      </c>
      <c r="Q3769" s="10">
        <f>J3769/60/60/24+DATE(1970,1,1)</f>
        <v>42050.019641203704</v>
      </c>
      <c r="R3769">
        <f>YEAR(Q3769)</f>
        <v>2015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8291</v>
      </c>
      <c r="O3770" t="s">
        <v>8333</v>
      </c>
      <c r="P3770" s="10">
        <f>I3770/60/60/24+DATE(1970,1,1)</f>
        <v>41802.727893518517</v>
      </c>
      <c r="Q3770" s="10">
        <f>J3770/60/60/24+DATE(1970,1,1)</f>
        <v>41772.727893518517</v>
      </c>
      <c r="R3770">
        <f>YEAR(Q3770)</f>
        <v>2014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8291</v>
      </c>
      <c r="O3771" t="s">
        <v>8333</v>
      </c>
      <c r="P3771" s="10">
        <f>I3771/60/60/24+DATE(1970,1,1)</f>
        <v>42475.598136574074</v>
      </c>
      <c r="Q3771" s="10">
        <f>J3771/60/60/24+DATE(1970,1,1)</f>
        <v>42445.598136574074</v>
      </c>
      <c r="R3771">
        <f>YEAR(Q3771)</f>
        <v>2016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8291</v>
      </c>
      <c r="O3772" t="s">
        <v>8333</v>
      </c>
      <c r="P3772" s="10">
        <f>I3772/60/60/24+DATE(1970,1,1)</f>
        <v>42168.930671296301</v>
      </c>
      <c r="Q3772" s="10">
        <f>J3772/60/60/24+DATE(1970,1,1)</f>
        <v>42138.930671296301</v>
      </c>
      <c r="R3772">
        <f>YEAR(Q3772)</f>
        <v>2015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8291</v>
      </c>
      <c r="O3773" t="s">
        <v>8333</v>
      </c>
      <c r="P3773" s="10">
        <f>I3773/60/60/24+DATE(1970,1,1)</f>
        <v>42508</v>
      </c>
      <c r="Q3773" s="10">
        <f>J3773/60/60/24+DATE(1970,1,1)</f>
        <v>42493.857083333336</v>
      </c>
      <c r="R3773">
        <f>YEAR(Q3773)</f>
        <v>2016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8291</v>
      </c>
      <c r="O3774" t="s">
        <v>8333</v>
      </c>
      <c r="P3774" s="10">
        <f>I3774/60/60/24+DATE(1970,1,1)</f>
        <v>42703.25</v>
      </c>
      <c r="Q3774" s="10">
        <f>J3774/60/60/24+DATE(1970,1,1)</f>
        <v>42682.616967592592</v>
      </c>
      <c r="R3774">
        <f>YEAR(Q3774)</f>
        <v>2016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8291</v>
      </c>
      <c r="O3775" t="s">
        <v>8333</v>
      </c>
      <c r="P3775" s="10">
        <f>I3775/60/60/24+DATE(1970,1,1)</f>
        <v>42689.088888888888</v>
      </c>
      <c r="Q3775" s="10">
        <f>J3775/60/60/24+DATE(1970,1,1)</f>
        <v>42656.005173611105</v>
      </c>
      <c r="R3775">
        <f>YEAR(Q3775)</f>
        <v>2016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8291</v>
      </c>
      <c r="O3776" t="s">
        <v>8333</v>
      </c>
      <c r="P3776" s="10">
        <f>I3776/60/60/24+DATE(1970,1,1)</f>
        <v>42103.792303240742</v>
      </c>
      <c r="Q3776" s="10">
        <f>J3776/60/60/24+DATE(1970,1,1)</f>
        <v>42087.792303240742</v>
      </c>
      <c r="R3776">
        <f>YEAR(Q3776)</f>
        <v>2015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8291</v>
      </c>
      <c r="O3777" t="s">
        <v>8333</v>
      </c>
      <c r="P3777" s="10">
        <f>I3777/60/60/24+DATE(1970,1,1)</f>
        <v>42103.166666666672</v>
      </c>
      <c r="Q3777" s="10">
        <f>J3777/60/60/24+DATE(1970,1,1)</f>
        <v>42075.942627314813</v>
      </c>
      <c r="R3777">
        <f>YEAR(Q3777)</f>
        <v>2015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8291</v>
      </c>
      <c r="O3778" t="s">
        <v>8333</v>
      </c>
      <c r="P3778" s="10">
        <f>I3778/60/60/24+DATE(1970,1,1)</f>
        <v>41852.041666666664</v>
      </c>
      <c r="Q3778" s="10">
        <f>J3778/60/60/24+DATE(1970,1,1)</f>
        <v>41814.367800925924</v>
      </c>
      <c r="R3778">
        <f>YEAR(Q3778)</f>
        <v>2014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8291</v>
      </c>
      <c r="O3779" t="s">
        <v>8333</v>
      </c>
      <c r="P3779" s="10">
        <f>I3779/60/60/24+DATE(1970,1,1)</f>
        <v>41909.166666666664</v>
      </c>
      <c r="Q3779" s="10">
        <f>J3779/60/60/24+DATE(1970,1,1)</f>
        <v>41887.111354166671</v>
      </c>
      <c r="R3779">
        <f>YEAR(Q3779)</f>
        <v>2014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8291</v>
      </c>
      <c r="O3780" t="s">
        <v>8333</v>
      </c>
      <c r="P3780" s="10">
        <f>I3780/60/60/24+DATE(1970,1,1)</f>
        <v>42049.819212962961</v>
      </c>
      <c r="Q3780" s="10">
        <f>J3780/60/60/24+DATE(1970,1,1)</f>
        <v>41989.819212962961</v>
      </c>
      <c r="R3780">
        <f>YEAR(Q3780)</f>
        <v>2014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8291</v>
      </c>
      <c r="O3781" t="s">
        <v>8333</v>
      </c>
      <c r="P3781" s="10">
        <f>I3781/60/60/24+DATE(1970,1,1)</f>
        <v>42455.693750000006</v>
      </c>
      <c r="Q3781" s="10">
        <f>J3781/60/60/24+DATE(1970,1,1)</f>
        <v>42425.735416666663</v>
      </c>
      <c r="R3781">
        <f>YEAR(Q3781)</f>
        <v>2016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8291</v>
      </c>
      <c r="O3782" t="s">
        <v>8333</v>
      </c>
      <c r="P3782" s="10">
        <f>I3782/60/60/24+DATE(1970,1,1)</f>
        <v>42198.837499999994</v>
      </c>
      <c r="Q3782" s="10">
        <f>J3782/60/60/24+DATE(1970,1,1)</f>
        <v>42166.219733796301</v>
      </c>
      <c r="R3782">
        <f>YEAR(Q3782)</f>
        <v>2015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8291</v>
      </c>
      <c r="O3783" t="s">
        <v>8333</v>
      </c>
      <c r="P3783" s="10">
        <f>I3783/60/60/24+DATE(1970,1,1)</f>
        <v>41890.882928240739</v>
      </c>
      <c r="Q3783" s="10">
        <f>J3783/60/60/24+DATE(1970,1,1)</f>
        <v>41865.882928240739</v>
      </c>
      <c r="R3783">
        <f>YEAR(Q3783)</f>
        <v>2014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8291</v>
      </c>
      <c r="O3784" t="s">
        <v>8333</v>
      </c>
      <c r="P3784" s="10">
        <f>I3784/60/60/24+DATE(1970,1,1)</f>
        <v>42575.958333333328</v>
      </c>
      <c r="Q3784" s="10">
        <f>J3784/60/60/24+DATE(1970,1,1)</f>
        <v>42546.862233796302</v>
      </c>
      <c r="R3784">
        <f>YEAR(Q3784)</f>
        <v>2016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8291</v>
      </c>
      <c r="O3785" t="s">
        <v>8333</v>
      </c>
      <c r="P3785" s="10">
        <f>I3785/60/60/24+DATE(1970,1,1)</f>
        <v>42444.666666666672</v>
      </c>
      <c r="Q3785" s="10">
        <f>J3785/60/60/24+DATE(1970,1,1)</f>
        <v>42420.140277777777</v>
      </c>
      <c r="R3785">
        <f>YEAR(Q3785)</f>
        <v>2016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8291</v>
      </c>
      <c r="O3786" t="s">
        <v>8333</v>
      </c>
      <c r="P3786" s="10">
        <f>I3786/60/60/24+DATE(1970,1,1)</f>
        <v>42561.980694444443</v>
      </c>
      <c r="Q3786" s="10">
        <f>J3786/60/60/24+DATE(1970,1,1)</f>
        <v>42531.980694444443</v>
      </c>
      <c r="R3786">
        <f>YEAR(Q3786)</f>
        <v>2016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8291</v>
      </c>
      <c r="O3787" t="s">
        <v>8333</v>
      </c>
      <c r="P3787" s="10">
        <f>I3787/60/60/24+DATE(1970,1,1)</f>
        <v>42584.418749999997</v>
      </c>
      <c r="Q3787" s="10">
        <f>J3787/60/60/24+DATE(1970,1,1)</f>
        <v>42548.63853009259</v>
      </c>
      <c r="R3787">
        <f>YEAR(Q3787)</f>
        <v>2016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8291</v>
      </c>
      <c r="O3788" t="s">
        <v>8333</v>
      </c>
      <c r="P3788" s="10">
        <f>I3788/60/60/24+DATE(1970,1,1)</f>
        <v>42517.037905092591</v>
      </c>
      <c r="Q3788" s="10">
        <f>J3788/60/60/24+DATE(1970,1,1)</f>
        <v>42487.037905092591</v>
      </c>
      <c r="R3788">
        <f>YEAR(Q3788)</f>
        <v>2016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8291</v>
      </c>
      <c r="O3789" t="s">
        <v>8333</v>
      </c>
      <c r="P3789" s="10">
        <f>I3789/60/60/24+DATE(1970,1,1)</f>
        <v>42196.165972222225</v>
      </c>
      <c r="Q3789" s="10">
        <f>J3789/60/60/24+DATE(1970,1,1)</f>
        <v>42167.534791666665</v>
      </c>
      <c r="R3789">
        <f>YEAR(Q3789)</f>
        <v>2015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8291</v>
      </c>
      <c r="O3790" t="s">
        <v>8333</v>
      </c>
      <c r="P3790" s="10">
        <f>I3790/60/60/24+DATE(1970,1,1)</f>
        <v>42361.679166666669</v>
      </c>
      <c r="Q3790" s="10">
        <f>J3790/60/60/24+DATE(1970,1,1)</f>
        <v>42333.695821759262</v>
      </c>
      <c r="R3790">
        <f>YEAR(Q3790)</f>
        <v>2015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8291</v>
      </c>
      <c r="O3791" t="s">
        <v>8333</v>
      </c>
      <c r="P3791" s="10">
        <f>I3791/60/60/24+DATE(1970,1,1)</f>
        <v>42170.798819444448</v>
      </c>
      <c r="Q3791" s="10">
        <f>J3791/60/60/24+DATE(1970,1,1)</f>
        <v>42138.798819444448</v>
      </c>
      <c r="R3791">
        <f>YEAR(Q3791)</f>
        <v>2015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8291</v>
      </c>
      <c r="O3792" t="s">
        <v>8333</v>
      </c>
      <c r="P3792" s="10">
        <f>I3792/60/60/24+DATE(1970,1,1)</f>
        <v>42696.708599537036</v>
      </c>
      <c r="Q3792" s="10">
        <f>J3792/60/60/24+DATE(1970,1,1)</f>
        <v>42666.666932870372</v>
      </c>
      <c r="R3792">
        <f>YEAR(Q3792)</f>
        <v>2016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8291</v>
      </c>
      <c r="O3793" t="s">
        <v>8333</v>
      </c>
      <c r="P3793" s="10">
        <f>I3793/60/60/24+DATE(1970,1,1)</f>
        <v>41826.692037037035</v>
      </c>
      <c r="Q3793" s="10">
        <f>J3793/60/60/24+DATE(1970,1,1)</f>
        <v>41766.692037037035</v>
      </c>
      <c r="R3793">
        <f>YEAR(Q3793)</f>
        <v>2014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8291</v>
      </c>
      <c r="O3794" t="s">
        <v>8333</v>
      </c>
      <c r="P3794" s="10">
        <f>I3794/60/60/24+DATE(1970,1,1)</f>
        <v>42200.447013888886</v>
      </c>
      <c r="Q3794" s="10">
        <f>J3794/60/60/24+DATE(1970,1,1)</f>
        <v>42170.447013888886</v>
      </c>
      <c r="R3794">
        <f>YEAR(Q3794)</f>
        <v>2015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8291</v>
      </c>
      <c r="O3795" t="s">
        <v>8333</v>
      </c>
      <c r="P3795" s="10">
        <f>I3795/60/60/24+DATE(1970,1,1)</f>
        <v>41989.938993055555</v>
      </c>
      <c r="Q3795" s="10">
        <f>J3795/60/60/24+DATE(1970,1,1)</f>
        <v>41968.938993055555</v>
      </c>
      <c r="R3795">
        <f>YEAR(Q3795)</f>
        <v>2014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8291</v>
      </c>
      <c r="O3796" t="s">
        <v>8333</v>
      </c>
      <c r="P3796" s="10">
        <f>I3796/60/60/24+DATE(1970,1,1)</f>
        <v>42162.58048611111</v>
      </c>
      <c r="Q3796" s="10">
        <f>J3796/60/60/24+DATE(1970,1,1)</f>
        <v>42132.58048611111</v>
      </c>
      <c r="R3796">
        <f>YEAR(Q3796)</f>
        <v>2015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8291</v>
      </c>
      <c r="O3797" t="s">
        <v>8333</v>
      </c>
      <c r="P3797" s="10">
        <f>I3797/60/60/24+DATE(1970,1,1)</f>
        <v>42244.9375</v>
      </c>
      <c r="Q3797" s="10">
        <f>J3797/60/60/24+DATE(1970,1,1)</f>
        <v>42201.436226851853</v>
      </c>
      <c r="R3797">
        <f>YEAR(Q3797)</f>
        <v>2015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8291</v>
      </c>
      <c r="O3798" t="s">
        <v>8333</v>
      </c>
      <c r="P3798" s="10">
        <f>I3798/60/60/24+DATE(1970,1,1)</f>
        <v>42749.029583333337</v>
      </c>
      <c r="Q3798" s="10">
        <f>J3798/60/60/24+DATE(1970,1,1)</f>
        <v>42689.029583333337</v>
      </c>
      <c r="R3798">
        <f>YEAR(Q3798)</f>
        <v>2016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8291</v>
      </c>
      <c r="O3799" t="s">
        <v>8333</v>
      </c>
      <c r="P3799" s="10">
        <f>I3799/60/60/24+DATE(1970,1,1)</f>
        <v>42114.881539351853</v>
      </c>
      <c r="Q3799" s="10">
        <f>J3799/60/60/24+DATE(1970,1,1)</f>
        <v>42084.881539351853</v>
      </c>
      <c r="R3799">
        <f>YEAR(Q3799)</f>
        <v>2015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8291</v>
      </c>
      <c r="O3800" t="s">
        <v>8333</v>
      </c>
      <c r="P3800" s="10">
        <f>I3800/60/60/24+DATE(1970,1,1)</f>
        <v>41861.722777777781</v>
      </c>
      <c r="Q3800" s="10">
        <f>J3800/60/60/24+DATE(1970,1,1)</f>
        <v>41831.722777777781</v>
      </c>
      <c r="R3800">
        <f>YEAR(Q3800)</f>
        <v>2014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8291</v>
      </c>
      <c r="O3801" t="s">
        <v>8333</v>
      </c>
      <c r="P3801" s="10">
        <f>I3801/60/60/24+DATE(1970,1,1)</f>
        <v>42440.93105324074</v>
      </c>
      <c r="Q3801" s="10">
        <f>J3801/60/60/24+DATE(1970,1,1)</f>
        <v>42410.93105324074</v>
      </c>
      <c r="R3801">
        <f>YEAR(Q3801)</f>
        <v>2016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8291</v>
      </c>
      <c r="O3802" t="s">
        <v>8333</v>
      </c>
      <c r="P3802" s="10">
        <f>I3802/60/60/24+DATE(1970,1,1)</f>
        <v>42015.207638888889</v>
      </c>
      <c r="Q3802" s="10">
        <f>J3802/60/60/24+DATE(1970,1,1)</f>
        <v>41982.737071759257</v>
      </c>
      <c r="R3802">
        <f>YEAR(Q3802)</f>
        <v>2014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8291</v>
      </c>
      <c r="O3803" t="s">
        <v>8333</v>
      </c>
      <c r="P3803" s="10">
        <f>I3803/60/60/24+DATE(1970,1,1)</f>
        <v>42006.676111111112</v>
      </c>
      <c r="Q3803" s="10">
        <f>J3803/60/60/24+DATE(1970,1,1)</f>
        <v>41975.676111111112</v>
      </c>
      <c r="R3803">
        <f>YEAR(Q3803)</f>
        <v>2014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8291</v>
      </c>
      <c r="O3804" t="s">
        <v>8333</v>
      </c>
      <c r="P3804" s="10">
        <f>I3804/60/60/24+DATE(1970,1,1)</f>
        <v>42299.126226851848</v>
      </c>
      <c r="Q3804" s="10">
        <f>J3804/60/60/24+DATE(1970,1,1)</f>
        <v>42269.126226851848</v>
      </c>
      <c r="R3804">
        <f>YEAR(Q3804)</f>
        <v>2015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8291</v>
      </c>
      <c r="O3805" t="s">
        <v>8333</v>
      </c>
      <c r="P3805" s="10">
        <f>I3805/60/60/24+DATE(1970,1,1)</f>
        <v>42433.971851851849</v>
      </c>
      <c r="Q3805" s="10">
        <f>J3805/60/60/24+DATE(1970,1,1)</f>
        <v>42403.971851851849</v>
      </c>
      <c r="R3805">
        <f>YEAR(Q3805)</f>
        <v>2016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8291</v>
      </c>
      <c r="O3806" t="s">
        <v>8333</v>
      </c>
      <c r="P3806" s="10">
        <f>I3806/60/60/24+DATE(1970,1,1)</f>
        <v>42582.291666666672</v>
      </c>
      <c r="Q3806" s="10">
        <f>J3806/60/60/24+DATE(1970,1,1)</f>
        <v>42527.00953703704</v>
      </c>
      <c r="R3806">
        <f>YEAR(Q3806)</f>
        <v>2016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8291</v>
      </c>
      <c r="O3807" t="s">
        <v>8333</v>
      </c>
      <c r="P3807" s="10">
        <f>I3807/60/60/24+DATE(1970,1,1)</f>
        <v>41909.887037037035</v>
      </c>
      <c r="Q3807" s="10">
        <f>J3807/60/60/24+DATE(1970,1,1)</f>
        <v>41849.887037037035</v>
      </c>
      <c r="R3807">
        <f>YEAR(Q3807)</f>
        <v>2014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8291</v>
      </c>
      <c r="O3808" t="s">
        <v>8333</v>
      </c>
      <c r="P3808" s="10">
        <f>I3808/60/60/24+DATE(1970,1,1)</f>
        <v>41819.259039351848</v>
      </c>
      <c r="Q3808" s="10">
        <f>J3808/60/60/24+DATE(1970,1,1)</f>
        <v>41799.259039351848</v>
      </c>
      <c r="R3808">
        <f>YEAR(Q3808)</f>
        <v>2014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8291</v>
      </c>
      <c r="O3809" t="s">
        <v>8333</v>
      </c>
      <c r="P3809" s="10">
        <f>I3809/60/60/24+DATE(1970,1,1)</f>
        <v>42097.909016203703</v>
      </c>
      <c r="Q3809" s="10">
        <f>J3809/60/60/24+DATE(1970,1,1)</f>
        <v>42090.909016203703</v>
      </c>
      <c r="R3809">
        <f>YEAR(Q3809)</f>
        <v>2015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8291</v>
      </c>
      <c r="O3810" t="s">
        <v>8292</v>
      </c>
      <c r="P3810" s="10">
        <f>I3810/60/60/24+DATE(1970,1,1)</f>
        <v>42119.412256944444</v>
      </c>
      <c r="Q3810" s="10">
        <f>J3810/60/60/24+DATE(1970,1,1)</f>
        <v>42059.453923611116</v>
      </c>
      <c r="R3810">
        <f>YEAR(Q3810)</f>
        <v>2015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8291</v>
      </c>
      <c r="O3811" t="s">
        <v>8292</v>
      </c>
      <c r="P3811" s="10">
        <f>I3811/60/60/24+DATE(1970,1,1)</f>
        <v>41850.958333333336</v>
      </c>
      <c r="Q3811" s="10">
        <f>J3811/60/60/24+DATE(1970,1,1)</f>
        <v>41800.526701388888</v>
      </c>
      <c r="R3811">
        <f>YEAR(Q3811)</f>
        <v>2014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8291</v>
      </c>
      <c r="O3812" t="s">
        <v>8292</v>
      </c>
      <c r="P3812" s="10">
        <f>I3812/60/60/24+DATE(1970,1,1)</f>
        <v>42084.807384259257</v>
      </c>
      <c r="Q3812" s="10">
        <f>J3812/60/60/24+DATE(1970,1,1)</f>
        <v>42054.849050925928</v>
      </c>
      <c r="R3812">
        <f>YEAR(Q3812)</f>
        <v>2015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8291</v>
      </c>
      <c r="O3813" t="s">
        <v>8292</v>
      </c>
      <c r="P3813" s="10">
        <f>I3813/60/60/24+DATE(1970,1,1)</f>
        <v>42521.458333333328</v>
      </c>
      <c r="Q3813" s="10">
        <f>J3813/60/60/24+DATE(1970,1,1)</f>
        <v>42487.62700231481</v>
      </c>
      <c r="R3813">
        <f>YEAR(Q3813)</f>
        <v>2016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8291</v>
      </c>
      <c r="O3814" t="s">
        <v>8292</v>
      </c>
      <c r="P3814" s="10">
        <f>I3814/60/60/24+DATE(1970,1,1)</f>
        <v>42156.165972222225</v>
      </c>
      <c r="Q3814" s="10">
        <f>J3814/60/60/24+DATE(1970,1,1)</f>
        <v>42109.751250000001</v>
      </c>
      <c r="R3814">
        <f>YEAR(Q3814)</f>
        <v>2015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8291</v>
      </c>
      <c r="O3815" t="s">
        <v>8292</v>
      </c>
      <c r="P3815" s="10">
        <f>I3815/60/60/24+DATE(1970,1,1)</f>
        <v>42535.904861111107</v>
      </c>
      <c r="Q3815" s="10">
        <f>J3815/60/60/24+DATE(1970,1,1)</f>
        <v>42497.275706018518</v>
      </c>
      <c r="R3815">
        <f>YEAR(Q3815)</f>
        <v>2016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8291</v>
      </c>
      <c r="O3816" t="s">
        <v>8292</v>
      </c>
      <c r="P3816" s="10">
        <f>I3816/60/60/24+DATE(1970,1,1)</f>
        <v>42095.165972222225</v>
      </c>
      <c r="Q3816" s="10">
        <f>J3816/60/60/24+DATE(1970,1,1)</f>
        <v>42058.904074074075</v>
      </c>
      <c r="R3816">
        <f>YEAR(Q3816)</f>
        <v>2015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8291</v>
      </c>
      <c r="O3817" t="s">
        <v>8292</v>
      </c>
      <c r="P3817" s="10">
        <f>I3817/60/60/24+DATE(1970,1,1)</f>
        <v>42236.958333333328</v>
      </c>
      <c r="Q3817" s="10">
        <f>J3817/60/60/24+DATE(1970,1,1)</f>
        <v>42207.259918981479</v>
      </c>
      <c r="R3817">
        <f>YEAR(Q3817)</f>
        <v>2015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8291</v>
      </c>
      <c r="O3818" t="s">
        <v>8292</v>
      </c>
      <c r="P3818" s="10">
        <f>I3818/60/60/24+DATE(1970,1,1)</f>
        <v>41837.690081018518</v>
      </c>
      <c r="Q3818" s="10">
        <f>J3818/60/60/24+DATE(1970,1,1)</f>
        <v>41807.690081018518</v>
      </c>
      <c r="R3818">
        <f>YEAR(Q3818)</f>
        <v>2014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8291</v>
      </c>
      <c r="O3819" t="s">
        <v>8292</v>
      </c>
      <c r="P3819" s="10">
        <f>I3819/60/60/24+DATE(1970,1,1)</f>
        <v>42301.165972222225</v>
      </c>
      <c r="Q3819" s="10">
        <f>J3819/60/60/24+DATE(1970,1,1)</f>
        <v>42284.69694444444</v>
      </c>
      <c r="R3819">
        <f>YEAR(Q3819)</f>
        <v>2015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8291</v>
      </c>
      <c r="O3820" t="s">
        <v>8292</v>
      </c>
      <c r="P3820" s="10">
        <f>I3820/60/60/24+DATE(1970,1,1)</f>
        <v>42075.800717592589</v>
      </c>
      <c r="Q3820" s="10">
        <f>J3820/60/60/24+DATE(1970,1,1)</f>
        <v>42045.84238425926</v>
      </c>
      <c r="R3820">
        <f>YEAR(Q3820)</f>
        <v>2015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8291</v>
      </c>
      <c r="O3821" t="s">
        <v>8292</v>
      </c>
      <c r="P3821" s="10">
        <f>I3821/60/60/24+DATE(1970,1,1)</f>
        <v>42202.876388888893</v>
      </c>
      <c r="Q3821" s="10">
        <f>J3821/60/60/24+DATE(1970,1,1)</f>
        <v>42184.209537037037</v>
      </c>
      <c r="R3821">
        <f>YEAR(Q3821)</f>
        <v>2015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8291</v>
      </c>
      <c r="O3822" t="s">
        <v>8292</v>
      </c>
      <c r="P3822" s="10">
        <f>I3822/60/60/24+DATE(1970,1,1)</f>
        <v>42190.651817129634</v>
      </c>
      <c r="Q3822" s="10">
        <f>J3822/60/60/24+DATE(1970,1,1)</f>
        <v>42160.651817129634</v>
      </c>
      <c r="R3822">
        <f>YEAR(Q3822)</f>
        <v>2015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8291</v>
      </c>
      <c r="O3823" t="s">
        <v>8292</v>
      </c>
      <c r="P3823" s="10">
        <f>I3823/60/60/24+DATE(1970,1,1)</f>
        <v>42373.180636574078</v>
      </c>
      <c r="Q3823" s="10">
        <f>J3823/60/60/24+DATE(1970,1,1)</f>
        <v>42341.180636574078</v>
      </c>
      <c r="R3823">
        <f>YEAR(Q3823)</f>
        <v>2015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8291</v>
      </c>
      <c r="O3824" t="s">
        <v>8292</v>
      </c>
      <c r="P3824" s="10">
        <f>I3824/60/60/24+DATE(1970,1,1)</f>
        <v>42388.957638888889</v>
      </c>
      <c r="Q3824" s="10">
        <f>J3824/60/60/24+DATE(1970,1,1)</f>
        <v>42329.838159722218</v>
      </c>
      <c r="R3824">
        <f>YEAR(Q3824)</f>
        <v>2015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8291</v>
      </c>
      <c r="O3825" t="s">
        <v>8292</v>
      </c>
      <c r="P3825" s="10">
        <f>I3825/60/60/24+DATE(1970,1,1)</f>
        <v>42205.165972222225</v>
      </c>
      <c r="Q3825" s="10">
        <f>J3825/60/60/24+DATE(1970,1,1)</f>
        <v>42170.910231481481</v>
      </c>
      <c r="R3825">
        <f>YEAR(Q3825)</f>
        <v>2015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8291</v>
      </c>
      <c r="O3826" t="s">
        <v>8292</v>
      </c>
      <c r="P3826" s="10">
        <f>I3826/60/60/24+DATE(1970,1,1)</f>
        <v>42583.570138888885</v>
      </c>
      <c r="Q3826" s="10">
        <f>J3826/60/60/24+DATE(1970,1,1)</f>
        <v>42571.626192129625</v>
      </c>
      <c r="R3826">
        <f>YEAR(Q3826)</f>
        <v>2016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8291</v>
      </c>
      <c r="O3827" t="s">
        <v>8292</v>
      </c>
      <c r="P3827" s="10">
        <f>I3827/60/60/24+DATE(1970,1,1)</f>
        <v>42172.069606481484</v>
      </c>
      <c r="Q3827" s="10">
        <f>J3827/60/60/24+DATE(1970,1,1)</f>
        <v>42151.069606481484</v>
      </c>
      <c r="R3827">
        <f>YEAR(Q3827)</f>
        <v>2015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8291</v>
      </c>
      <c r="O3828" t="s">
        <v>8292</v>
      </c>
      <c r="P3828" s="10">
        <f>I3828/60/60/24+DATE(1970,1,1)</f>
        <v>42131.423541666663</v>
      </c>
      <c r="Q3828" s="10">
        <f>J3828/60/60/24+DATE(1970,1,1)</f>
        <v>42101.423541666663</v>
      </c>
      <c r="R3828">
        <f>YEAR(Q3828)</f>
        <v>2015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8291</v>
      </c>
      <c r="O3829" t="s">
        <v>8292</v>
      </c>
      <c r="P3829" s="10">
        <f>I3829/60/60/24+DATE(1970,1,1)</f>
        <v>42090</v>
      </c>
      <c r="Q3829" s="10">
        <f>J3829/60/60/24+DATE(1970,1,1)</f>
        <v>42034.928252314814</v>
      </c>
      <c r="R3829">
        <f>YEAR(Q3829)</f>
        <v>2015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8291</v>
      </c>
      <c r="O3830" t="s">
        <v>8292</v>
      </c>
      <c r="P3830" s="10">
        <f>I3830/60/60/24+DATE(1970,1,1)</f>
        <v>42004.569293981483</v>
      </c>
      <c r="Q3830" s="10">
        <f>J3830/60/60/24+DATE(1970,1,1)</f>
        <v>41944.527627314819</v>
      </c>
      <c r="R3830">
        <f>YEAR(Q3830)</f>
        <v>2014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8291</v>
      </c>
      <c r="O3831" t="s">
        <v>8292</v>
      </c>
      <c r="P3831" s="10">
        <f>I3831/60/60/24+DATE(1970,1,1)</f>
        <v>42613.865405092598</v>
      </c>
      <c r="Q3831" s="10">
        <f>J3831/60/60/24+DATE(1970,1,1)</f>
        <v>42593.865405092598</v>
      </c>
      <c r="R3831">
        <f>YEAR(Q3831)</f>
        <v>2016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8291</v>
      </c>
      <c r="O3832" t="s">
        <v>8292</v>
      </c>
      <c r="P3832" s="10">
        <f>I3832/60/60/24+DATE(1970,1,1)</f>
        <v>42517.740868055553</v>
      </c>
      <c r="Q3832" s="10">
        <f>J3832/60/60/24+DATE(1970,1,1)</f>
        <v>42503.740868055553</v>
      </c>
      <c r="R3832">
        <f>YEAR(Q3832)</f>
        <v>2016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8291</v>
      </c>
      <c r="O3833" t="s">
        <v>8292</v>
      </c>
      <c r="P3833" s="10">
        <f>I3833/60/60/24+DATE(1970,1,1)</f>
        <v>41948.890567129631</v>
      </c>
      <c r="Q3833" s="10">
        <f>J3833/60/60/24+DATE(1970,1,1)</f>
        <v>41927.848900462966</v>
      </c>
      <c r="R3833">
        <f>YEAR(Q3833)</f>
        <v>2014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8291</v>
      </c>
      <c r="O3834" t="s">
        <v>8292</v>
      </c>
      <c r="P3834" s="10">
        <f>I3834/60/60/24+DATE(1970,1,1)</f>
        <v>42420.114988425921</v>
      </c>
      <c r="Q3834" s="10">
        <f>J3834/60/60/24+DATE(1970,1,1)</f>
        <v>42375.114988425921</v>
      </c>
      <c r="R3834">
        <f>YEAR(Q3834)</f>
        <v>2016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8291</v>
      </c>
      <c r="O3835" t="s">
        <v>8292</v>
      </c>
      <c r="P3835" s="10">
        <f>I3835/60/60/24+DATE(1970,1,1)</f>
        <v>41974.797916666663</v>
      </c>
      <c r="Q3835" s="10">
        <f>J3835/60/60/24+DATE(1970,1,1)</f>
        <v>41963.872361111105</v>
      </c>
      <c r="R3835">
        <f>YEAR(Q3835)</f>
        <v>2014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8291</v>
      </c>
      <c r="O3836" t="s">
        <v>8292</v>
      </c>
      <c r="P3836" s="10">
        <f>I3836/60/60/24+DATE(1970,1,1)</f>
        <v>42173.445219907408</v>
      </c>
      <c r="Q3836" s="10">
        <f>J3836/60/60/24+DATE(1970,1,1)</f>
        <v>42143.445219907408</v>
      </c>
      <c r="R3836">
        <f>YEAR(Q3836)</f>
        <v>2015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8291</v>
      </c>
      <c r="O3837" t="s">
        <v>8292</v>
      </c>
      <c r="P3837" s="10">
        <f>I3837/60/60/24+DATE(1970,1,1)</f>
        <v>42481.94222222222</v>
      </c>
      <c r="Q3837" s="10">
        <f>J3837/60/60/24+DATE(1970,1,1)</f>
        <v>42460.94222222222</v>
      </c>
      <c r="R3837">
        <f>YEAR(Q3837)</f>
        <v>2016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8291</v>
      </c>
      <c r="O3838" t="s">
        <v>8292</v>
      </c>
      <c r="P3838" s="10">
        <f>I3838/60/60/24+DATE(1970,1,1)</f>
        <v>42585.172916666663</v>
      </c>
      <c r="Q3838" s="10">
        <f>J3838/60/60/24+DATE(1970,1,1)</f>
        <v>42553.926527777774</v>
      </c>
      <c r="R3838">
        <f>YEAR(Q3838)</f>
        <v>2016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8291</v>
      </c>
      <c r="O3839" t="s">
        <v>8292</v>
      </c>
      <c r="P3839" s="10">
        <f>I3839/60/60/24+DATE(1970,1,1)</f>
        <v>42188.765717592592</v>
      </c>
      <c r="Q3839" s="10">
        <f>J3839/60/60/24+DATE(1970,1,1)</f>
        <v>42152.765717592592</v>
      </c>
      <c r="R3839">
        <f>YEAR(Q3839)</f>
        <v>2015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8291</v>
      </c>
      <c r="O3840" t="s">
        <v>8292</v>
      </c>
      <c r="P3840" s="10">
        <f>I3840/60/60/24+DATE(1970,1,1)</f>
        <v>42146.710752314815</v>
      </c>
      <c r="Q3840" s="10">
        <f>J3840/60/60/24+DATE(1970,1,1)</f>
        <v>42116.710752314815</v>
      </c>
      <c r="R3840">
        <f>YEAR(Q3840)</f>
        <v>2015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8291</v>
      </c>
      <c r="O3841" t="s">
        <v>8292</v>
      </c>
      <c r="P3841" s="10">
        <f>I3841/60/60/24+DATE(1970,1,1)</f>
        <v>42215.142638888887</v>
      </c>
      <c r="Q3841" s="10">
        <f>J3841/60/60/24+DATE(1970,1,1)</f>
        <v>42155.142638888887</v>
      </c>
      <c r="R3841">
        <f>YEAR(Q3841)</f>
        <v>2015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8291</v>
      </c>
      <c r="O3842" t="s">
        <v>8292</v>
      </c>
      <c r="P3842" s="10">
        <f>I3842/60/60/24+DATE(1970,1,1)</f>
        <v>42457.660057870366</v>
      </c>
      <c r="Q3842" s="10">
        <f>J3842/60/60/24+DATE(1970,1,1)</f>
        <v>42432.701724537037</v>
      </c>
      <c r="R3842">
        <f>YEAR(Q3842)</f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8291</v>
      </c>
      <c r="O3843" t="s">
        <v>8292</v>
      </c>
      <c r="P3843" s="10">
        <f>I3843/60/60/24+DATE(1970,1,1)</f>
        <v>41840.785729166666</v>
      </c>
      <c r="Q3843" s="10">
        <f>J3843/60/60/24+DATE(1970,1,1)</f>
        <v>41780.785729166666</v>
      </c>
      <c r="R3843">
        <f>YEAR(Q3843)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8291</v>
      </c>
      <c r="O3844" t="s">
        <v>8292</v>
      </c>
      <c r="P3844" s="10">
        <f>I3844/60/60/24+DATE(1970,1,1)</f>
        <v>41770.493657407409</v>
      </c>
      <c r="Q3844" s="10">
        <f>J3844/60/60/24+DATE(1970,1,1)</f>
        <v>41740.493657407409</v>
      </c>
      <c r="R3844">
        <f>YEAR(Q3844)</f>
        <v>2014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8291</v>
      </c>
      <c r="O3845" t="s">
        <v>8292</v>
      </c>
      <c r="P3845" s="10">
        <f>I3845/60/60/24+DATE(1970,1,1)</f>
        <v>41791.072500000002</v>
      </c>
      <c r="Q3845" s="10">
        <f>J3845/60/60/24+DATE(1970,1,1)</f>
        <v>41766.072500000002</v>
      </c>
      <c r="R3845">
        <f>YEAR(Q3845)</f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8291</v>
      </c>
      <c r="O3846" t="s">
        <v>8292</v>
      </c>
      <c r="P3846" s="10">
        <f>I3846/60/60/24+DATE(1970,1,1)</f>
        <v>41793.290972222225</v>
      </c>
      <c r="Q3846" s="10">
        <f>J3846/60/60/24+DATE(1970,1,1)</f>
        <v>41766.617291666669</v>
      </c>
      <c r="R3846">
        <f>YEAR(Q3846)</f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8291</v>
      </c>
      <c r="O3847" t="s">
        <v>8292</v>
      </c>
      <c r="P3847" s="10">
        <f>I3847/60/60/24+DATE(1970,1,1)</f>
        <v>42278.627013888887</v>
      </c>
      <c r="Q3847" s="10">
        <f>J3847/60/60/24+DATE(1970,1,1)</f>
        <v>42248.627013888887</v>
      </c>
      <c r="R3847">
        <f>YEAR(Q3847)</f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8291</v>
      </c>
      <c r="O3848" t="s">
        <v>8292</v>
      </c>
      <c r="P3848" s="10">
        <f>I3848/60/60/24+DATE(1970,1,1)</f>
        <v>41916.290972222225</v>
      </c>
      <c r="Q3848" s="10">
        <f>J3848/60/60/24+DATE(1970,1,1)</f>
        <v>41885.221550925926</v>
      </c>
      <c r="R3848">
        <f>YEAR(Q3848)</f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8291</v>
      </c>
      <c r="O3849" t="s">
        <v>8292</v>
      </c>
      <c r="P3849" s="10">
        <f>I3849/60/60/24+DATE(1970,1,1)</f>
        <v>42204.224432870367</v>
      </c>
      <c r="Q3849" s="10">
        <f>J3849/60/60/24+DATE(1970,1,1)</f>
        <v>42159.224432870367</v>
      </c>
      <c r="R3849">
        <f>YEAR(Q3849)</f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8291</v>
      </c>
      <c r="O3850" t="s">
        <v>8292</v>
      </c>
      <c r="P3850" s="10">
        <f>I3850/60/60/24+DATE(1970,1,1)</f>
        <v>42295.817002314812</v>
      </c>
      <c r="Q3850" s="10">
        <f>J3850/60/60/24+DATE(1970,1,1)</f>
        <v>42265.817002314812</v>
      </c>
      <c r="R3850">
        <f>YEAR(Q3850)</f>
        <v>2015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8291</v>
      </c>
      <c r="O3851" t="s">
        <v>8292</v>
      </c>
      <c r="P3851" s="10">
        <f>I3851/60/60/24+DATE(1970,1,1)</f>
        <v>42166.767175925925</v>
      </c>
      <c r="Q3851" s="10">
        <f>J3851/60/60/24+DATE(1970,1,1)</f>
        <v>42136.767175925925</v>
      </c>
      <c r="R3851">
        <f>YEAR(Q3851)</f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8291</v>
      </c>
      <c r="O3852" t="s">
        <v>8292</v>
      </c>
      <c r="P3852" s="10">
        <f>I3852/60/60/24+DATE(1970,1,1)</f>
        <v>42005.124340277776</v>
      </c>
      <c r="Q3852" s="10">
        <f>J3852/60/60/24+DATE(1970,1,1)</f>
        <v>41975.124340277776</v>
      </c>
      <c r="R3852">
        <f>YEAR(Q3852)</f>
        <v>2014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8291</v>
      </c>
      <c r="O3853" t="s">
        <v>8292</v>
      </c>
      <c r="P3853" s="10">
        <f>I3853/60/60/24+DATE(1970,1,1)</f>
        <v>42202.439571759256</v>
      </c>
      <c r="Q3853" s="10">
        <f>J3853/60/60/24+DATE(1970,1,1)</f>
        <v>42172.439571759256</v>
      </c>
      <c r="R3853">
        <f>YEAR(Q3853)</f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8291</v>
      </c>
      <c r="O3854" t="s">
        <v>8292</v>
      </c>
      <c r="P3854" s="10">
        <f>I3854/60/60/24+DATE(1970,1,1)</f>
        <v>42090.149027777778</v>
      </c>
      <c r="Q3854" s="10">
        <f>J3854/60/60/24+DATE(1970,1,1)</f>
        <v>42065.190694444449</v>
      </c>
      <c r="R3854">
        <f>YEAR(Q3854)</f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8291</v>
      </c>
      <c r="O3855" t="s">
        <v>8292</v>
      </c>
      <c r="P3855" s="10">
        <f>I3855/60/60/24+DATE(1970,1,1)</f>
        <v>41883.84002314815</v>
      </c>
      <c r="Q3855" s="10">
        <f>J3855/60/60/24+DATE(1970,1,1)</f>
        <v>41848.84002314815</v>
      </c>
      <c r="R3855">
        <f>YEAR(Q3855)</f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8291</v>
      </c>
      <c r="O3856" t="s">
        <v>8292</v>
      </c>
      <c r="P3856" s="10">
        <f>I3856/60/60/24+DATE(1970,1,1)</f>
        <v>42133.884930555556</v>
      </c>
      <c r="Q3856" s="10">
        <f>J3856/60/60/24+DATE(1970,1,1)</f>
        <v>42103.884930555556</v>
      </c>
      <c r="R3856">
        <f>YEAR(Q3856)</f>
        <v>2015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8291</v>
      </c>
      <c r="O3857" t="s">
        <v>8292</v>
      </c>
      <c r="P3857" s="10">
        <f>I3857/60/60/24+DATE(1970,1,1)</f>
        <v>42089.929062499999</v>
      </c>
      <c r="Q3857" s="10">
        <f>J3857/60/60/24+DATE(1970,1,1)</f>
        <v>42059.970729166671</v>
      </c>
      <c r="R3857">
        <f>YEAR(Q3857)</f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8291</v>
      </c>
      <c r="O3858" t="s">
        <v>8292</v>
      </c>
      <c r="P3858" s="10">
        <f>I3858/60/60/24+DATE(1970,1,1)</f>
        <v>42071.701423611114</v>
      </c>
      <c r="Q3858" s="10">
        <f>J3858/60/60/24+DATE(1970,1,1)</f>
        <v>42041.743090277778</v>
      </c>
      <c r="R3858">
        <f>YEAR(Q3858)</f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8291</v>
      </c>
      <c r="O3859" t="s">
        <v>8292</v>
      </c>
      <c r="P3859" s="10">
        <f>I3859/60/60/24+DATE(1970,1,1)</f>
        <v>41852.716666666667</v>
      </c>
      <c r="Q3859" s="10">
        <f>J3859/60/60/24+DATE(1970,1,1)</f>
        <v>41829.73715277778</v>
      </c>
      <c r="R3859">
        <f>YEAR(Q3859)</f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8291</v>
      </c>
      <c r="O3860" t="s">
        <v>8292</v>
      </c>
      <c r="P3860" s="10">
        <f>I3860/60/60/24+DATE(1970,1,1)</f>
        <v>42146.875</v>
      </c>
      <c r="Q3860" s="10">
        <f>J3860/60/60/24+DATE(1970,1,1)</f>
        <v>42128.431064814817</v>
      </c>
      <c r="R3860">
        <f>YEAR(Q3860)</f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8291</v>
      </c>
      <c r="O3861" t="s">
        <v>8292</v>
      </c>
      <c r="P3861" s="10">
        <f>I3861/60/60/24+DATE(1970,1,1)</f>
        <v>41815.875</v>
      </c>
      <c r="Q3861" s="10">
        <f>J3861/60/60/24+DATE(1970,1,1)</f>
        <v>41789.893599537041</v>
      </c>
      <c r="R3861">
        <f>YEAR(Q3861)</f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8291</v>
      </c>
      <c r="O3862" t="s">
        <v>8292</v>
      </c>
      <c r="P3862" s="10">
        <f>I3862/60/60/24+DATE(1970,1,1)</f>
        <v>41863.660995370366</v>
      </c>
      <c r="Q3862" s="10">
        <f>J3862/60/60/24+DATE(1970,1,1)</f>
        <v>41833.660995370366</v>
      </c>
      <c r="R3862">
        <f>YEAR(Q3862)</f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8291</v>
      </c>
      <c r="O3863" t="s">
        <v>8292</v>
      </c>
      <c r="P3863" s="10">
        <f>I3863/60/60/24+DATE(1970,1,1)</f>
        <v>41955.907638888893</v>
      </c>
      <c r="Q3863" s="10">
        <f>J3863/60/60/24+DATE(1970,1,1)</f>
        <v>41914.590011574073</v>
      </c>
      <c r="R3863">
        <f>YEAR(Q3863)</f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8291</v>
      </c>
      <c r="O3864" t="s">
        <v>8292</v>
      </c>
      <c r="P3864" s="10">
        <f>I3864/60/60/24+DATE(1970,1,1)</f>
        <v>42625.707638888889</v>
      </c>
      <c r="Q3864" s="10">
        <f>J3864/60/60/24+DATE(1970,1,1)</f>
        <v>42611.261064814811</v>
      </c>
      <c r="R3864">
        <f>YEAR(Q3864)</f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8291</v>
      </c>
      <c r="O3865" t="s">
        <v>8292</v>
      </c>
      <c r="P3865" s="10">
        <f>I3865/60/60/24+DATE(1970,1,1)</f>
        <v>42313.674826388888</v>
      </c>
      <c r="Q3865" s="10">
        <f>J3865/60/60/24+DATE(1970,1,1)</f>
        <v>42253.633159722223</v>
      </c>
      <c r="R3865">
        <f>YEAR(Q3865)</f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8291</v>
      </c>
      <c r="O3866" t="s">
        <v>8292</v>
      </c>
      <c r="P3866" s="10">
        <f>I3866/60/60/24+DATE(1970,1,1)</f>
        <v>42325.933495370366</v>
      </c>
      <c r="Q3866" s="10">
        <f>J3866/60/60/24+DATE(1970,1,1)</f>
        <v>42295.891828703709</v>
      </c>
      <c r="R3866">
        <f>YEAR(Q3866)</f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8291</v>
      </c>
      <c r="O3867" t="s">
        <v>8292</v>
      </c>
      <c r="P3867" s="10">
        <f>I3867/60/60/24+DATE(1970,1,1)</f>
        <v>41881.229166666664</v>
      </c>
      <c r="Q3867" s="10">
        <f>J3867/60/60/24+DATE(1970,1,1)</f>
        <v>41841.651597222226</v>
      </c>
      <c r="R3867">
        <f>YEAR(Q3867)</f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8291</v>
      </c>
      <c r="O3868" t="s">
        <v>8292</v>
      </c>
      <c r="P3868" s="10">
        <f>I3868/60/60/24+DATE(1970,1,1)</f>
        <v>42452.145138888889</v>
      </c>
      <c r="Q3868" s="10">
        <f>J3868/60/60/24+DATE(1970,1,1)</f>
        <v>42402.947002314817</v>
      </c>
      <c r="R3868">
        <f>YEAR(Q3868)</f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8291</v>
      </c>
      <c r="O3869" t="s">
        <v>8292</v>
      </c>
      <c r="P3869" s="10">
        <f>I3869/60/60/24+DATE(1970,1,1)</f>
        <v>42539.814108796301</v>
      </c>
      <c r="Q3869" s="10">
        <f>J3869/60/60/24+DATE(1970,1,1)</f>
        <v>42509.814108796301</v>
      </c>
      <c r="R3869">
        <f>YEAR(Q3869)</f>
        <v>2016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8291</v>
      </c>
      <c r="O3870" t="s">
        <v>8333</v>
      </c>
      <c r="P3870" s="10">
        <f>I3870/60/60/24+DATE(1970,1,1)</f>
        <v>41890.659780092588</v>
      </c>
      <c r="Q3870" s="10">
        <f>J3870/60/60/24+DATE(1970,1,1)</f>
        <v>41865.659780092588</v>
      </c>
      <c r="R3870">
        <f>YEAR(Q3870)</f>
        <v>2014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8291</v>
      </c>
      <c r="O3871" t="s">
        <v>8333</v>
      </c>
      <c r="P3871" s="10">
        <f>I3871/60/60/24+DATE(1970,1,1)</f>
        <v>42077.132638888885</v>
      </c>
      <c r="Q3871" s="10">
        <f>J3871/60/60/24+DATE(1970,1,1)</f>
        <v>42047.724444444444</v>
      </c>
      <c r="R3871">
        <f>YEAR(Q3871)</f>
        <v>2015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8291</v>
      </c>
      <c r="O3872" t="s">
        <v>8333</v>
      </c>
      <c r="P3872" s="10">
        <f>I3872/60/60/24+DATE(1970,1,1)</f>
        <v>41823.17219907407</v>
      </c>
      <c r="Q3872" s="10">
        <f>J3872/60/60/24+DATE(1970,1,1)</f>
        <v>41793.17219907407</v>
      </c>
      <c r="R3872">
        <f>YEAR(Q3872)</f>
        <v>2014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8291</v>
      </c>
      <c r="O3873" t="s">
        <v>8333</v>
      </c>
      <c r="P3873" s="10">
        <f>I3873/60/60/24+DATE(1970,1,1)</f>
        <v>42823.739004629635</v>
      </c>
      <c r="Q3873" s="10">
        <f>J3873/60/60/24+DATE(1970,1,1)</f>
        <v>42763.780671296292</v>
      </c>
      <c r="R3873">
        <f>YEAR(Q3873)</f>
        <v>2017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8291</v>
      </c>
      <c r="O3874" t="s">
        <v>8333</v>
      </c>
      <c r="P3874" s="10">
        <f>I3874/60/60/24+DATE(1970,1,1)</f>
        <v>42230.145787037036</v>
      </c>
      <c r="Q3874" s="10">
        <f>J3874/60/60/24+DATE(1970,1,1)</f>
        <v>42180.145787037036</v>
      </c>
      <c r="R3874">
        <f>YEAR(Q3874)</f>
        <v>2015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8291</v>
      </c>
      <c r="O3875" t="s">
        <v>8333</v>
      </c>
      <c r="P3875" s="10">
        <f>I3875/60/60/24+DATE(1970,1,1)</f>
        <v>42285.696006944447</v>
      </c>
      <c r="Q3875" s="10">
        <f>J3875/60/60/24+DATE(1970,1,1)</f>
        <v>42255.696006944447</v>
      </c>
      <c r="R3875">
        <f>YEAR(Q3875)</f>
        <v>2015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8291</v>
      </c>
      <c r="O3876" t="s">
        <v>8333</v>
      </c>
      <c r="P3876" s="10">
        <f>I3876/60/60/24+DATE(1970,1,1)</f>
        <v>42028.041666666672</v>
      </c>
      <c r="Q3876" s="10">
        <f>J3876/60/60/24+DATE(1970,1,1)</f>
        <v>42007.016458333332</v>
      </c>
      <c r="R3876">
        <f>YEAR(Q3876)</f>
        <v>2015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8291</v>
      </c>
      <c r="O3877" t="s">
        <v>8333</v>
      </c>
      <c r="P3877" s="10">
        <f>I3877/60/60/24+DATE(1970,1,1)</f>
        <v>42616.416666666672</v>
      </c>
      <c r="Q3877" s="10">
        <f>J3877/60/60/24+DATE(1970,1,1)</f>
        <v>42615.346817129626</v>
      </c>
      <c r="R3877">
        <f>YEAR(Q3877)</f>
        <v>2016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8291</v>
      </c>
      <c r="O3878" t="s">
        <v>8333</v>
      </c>
      <c r="P3878" s="10">
        <f>I3878/60/60/24+DATE(1970,1,1)</f>
        <v>42402.624166666668</v>
      </c>
      <c r="Q3878" s="10">
        <f>J3878/60/60/24+DATE(1970,1,1)</f>
        <v>42372.624166666668</v>
      </c>
      <c r="R3878">
        <f>YEAR(Q3878)</f>
        <v>2016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8291</v>
      </c>
      <c r="O3879" t="s">
        <v>8333</v>
      </c>
      <c r="P3879" s="10">
        <f>I3879/60/60/24+DATE(1970,1,1)</f>
        <v>42712.67768518519</v>
      </c>
      <c r="Q3879" s="10">
        <f>J3879/60/60/24+DATE(1970,1,1)</f>
        <v>42682.67768518519</v>
      </c>
      <c r="R3879">
        <f>YEAR(Q3879)</f>
        <v>2016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8291</v>
      </c>
      <c r="O3880" t="s">
        <v>8333</v>
      </c>
      <c r="P3880" s="10">
        <f>I3880/60/60/24+DATE(1970,1,1)</f>
        <v>42185.165972222225</v>
      </c>
      <c r="Q3880" s="10">
        <f>J3880/60/60/24+DATE(1970,1,1)</f>
        <v>42154.818819444445</v>
      </c>
      <c r="R3880">
        <f>YEAR(Q3880)</f>
        <v>2015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8291</v>
      </c>
      <c r="O3881" t="s">
        <v>8333</v>
      </c>
      <c r="P3881" s="10">
        <f>I3881/60/60/24+DATE(1970,1,1)</f>
        <v>42029.861064814817</v>
      </c>
      <c r="Q3881" s="10">
        <f>J3881/60/60/24+DATE(1970,1,1)</f>
        <v>41999.861064814817</v>
      </c>
      <c r="R3881">
        <f>YEAR(Q3881)</f>
        <v>2014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8291</v>
      </c>
      <c r="O3882" t="s">
        <v>8333</v>
      </c>
      <c r="P3882" s="10">
        <f>I3882/60/60/24+DATE(1970,1,1)</f>
        <v>41850.958333333336</v>
      </c>
      <c r="Q3882" s="10">
        <f>J3882/60/60/24+DATE(1970,1,1)</f>
        <v>41815.815046296295</v>
      </c>
      <c r="R3882">
        <f>YEAR(Q3882)</f>
        <v>2014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8291</v>
      </c>
      <c r="O3883" t="s">
        <v>8333</v>
      </c>
      <c r="P3883" s="10">
        <f>I3883/60/60/24+DATE(1970,1,1)</f>
        <v>42786.018506944441</v>
      </c>
      <c r="Q3883" s="10">
        <f>J3883/60/60/24+DATE(1970,1,1)</f>
        <v>42756.018506944441</v>
      </c>
      <c r="R3883">
        <f>YEAR(Q3883)</f>
        <v>2017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8291</v>
      </c>
      <c r="O3884" t="s">
        <v>8333</v>
      </c>
      <c r="P3884" s="10">
        <f>I3884/60/60/24+DATE(1970,1,1)</f>
        <v>42400.960416666669</v>
      </c>
      <c r="Q3884" s="10">
        <f>J3884/60/60/24+DATE(1970,1,1)</f>
        <v>42373.983449074076</v>
      </c>
      <c r="R3884">
        <f>YEAR(Q3884)</f>
        <v>2016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8291</v>
      </c>
      <c r="O3885" t="s">
        <v>8333</v>
      </c>
      <c r="P3885" s="10">
        <f>I3885/60/60/24+DATE(1970,1,1)</f>
        <v>41884.602650462963</v>
      </c>
      <c r="Q3885" s="10">
        <f>J3885/60/60/24+DATE(1970,1,1)</f>
        <v>41854.602650462963</v>
      </c>
      <c r="R3885">
        <f>YEAR(Q3885)</f>
        <v>2014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8291</v>
      </c>
      <c r="O3886" t="s">
        <v>8333</v>
      </c>
      <c r="P3886" s="10">
        <f>I3886/60/60/24+DATE(1970,1,1)</f>
        <v>42090.749907407408</v>
      </c>
      <c r="Q3886" s="10">
        <f>J3886/60/60/24+DATE(1970,1,1)</f>
        <v>42065.791574074072</v>
      </c>
      <c r="R3886">
        <f>YEAR(Q3886)</f>
        <v>2015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8291</v>
      </c>
      <c r="O3887" t="s">
        <v>8333</v>
      </c>
      <c r="P3887" s="10">
        <f>I3887/60/60/24+DATE(1970,1,1)</f>
        <v>42499.951284722221</v>
      </c>
      <c r="Q3887" s="10">
        <f>J3887/60/60/24+DATE(1970,1,1)</f>
        <v>42469.951284722221</v>
      </c>
      <c r="R3887">
        <f>YEAR(Q3887)</f>
        <v>2016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8291</v>
      </c>
      <c r="O3888" t="s">
        <v>8333</v>
      </c>
      <c r="P3888" s="10">
        <f>I3888/60/60/24+DATE(1970,1,1)</f>
        <v>41984.228032407409</v>
      </c>
      <c r="Q3888" s="10">
        <f>J3888/60/60/24+DATE(1970,1,1)</f>
        <v>41954.228032407409</v>
      </c>
      <c r="R3888">
        <f>YEAR(Q3888)</f>
        <v>2014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8291</v>
      </c>
      <c r="O3889" t="s">
        <v>8333</v>
      </c>
      <c r="P3889" s="10">
        <f>I3889/60/60/24+DATE(1970,1,1)</f>
        <v>42125.916666666672</v>
      </c>
      <c r="Q3889" s="10">
        <f>J3889/60/60/24+DATE(1970,1,1)</f>
        <v>42079.857974537037</v>
      </c>
      <c r="R3889">
        <f>YEAR(Q3889)</f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8291</v>
      </c>
      <c r="O3890" t="s">
        <v>8292</v>
      </c>
      <c r="P3890" s="10">
        <f>I3890/60/60/24+DATE(1970,1,1)</f>
        <v>42792.545810185184</v>
      </c>
      <c r="Q3890" s="10">
        <f>J3890/60/60/24+DATE(1970,1,1)</f>
        <v>42762.545810185184</v>
      </c>
      <c r="R3890">
        <f>YEAR(Q3890)</f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8291</v>
      </c>
      <c r="O3891" t="s">
        <v>8292</v>
      </c>
      <c r="P3891" s="10">
        <f>I3891/60/60/24+DATE(1970,1,1)</f>
        <v>42008.976388888885</v>
      </c>
      <c r="Q3891" s="10">
        <f>J3891/60/60/24+DATE(1970,1,1)</f>
        <v>41977.004976851851</v>
      </c>
      <c r="R3891">
        <f>YEAR(Q3891)</f>
        <v>2014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8291</v>
      </c>
      <c r="O3892" t="s">
        <v>8292</v>
      </c>
      <c r="P3892" s="10">
        <f>I3892/60/60/24+DATE(1970,1,1)</f>
        <v>42231.758611111116</v>
      </c>
      <c r="Q3892" s="10">
        <f>J3892/60/60/24+DATE(1970,1,1)</f>
        <v>42171.758611111116</v>
      </c>
      <c r="R3892">
        <f>YEAR(Q3892)</f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8291</v>
      </c>
      <c r="O3893" t="s">
        <v>8292</v>
      </c>
      <c r="P3893" s="10">
        <f>I3893/60/60/24+DATE(1970,1,1)</f>
        <v>42086.207638888889</v>
      </c>
      <c r="Q3893" s="10">
        <f>J3893/60/60/24+DATE(1970,1,1)</f>
        <v>42056.1324537037</v>
      </c>
      <c r="R3893">
        <f>YEAR(Q3893)</f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8291</v>
      </c>
      <c r="O3894" t="s">
        <v>8292</v>
      </c>
      <c r="P3894" s="10">
        <f>I3894/60/60/24+DATE(1970,1,1)</f>
        <v>41875.291666666664</v>
      </c>
      <c r="Q3894" s="10">
        <f>J3894/60/60/24+DATE(1970,1,1)</f>
        <v>41867.652280092596</v>
      </c>
      <c r="R3894">
        <f>YEAR(Q3894)</f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8291</v>
      </c>
      <c r="O3895" t="s">
        <v>8292</v>
      </c>
      <c r="P3895" s="10">
        <f>I3895/60/60/24+DATE(1970,1,1)</f>
        <v>41821.25</v>
      </c>
      <c r="Q3895" s="10">
        <f>J3895/60/60/24+DATE(1970,1,1)</f>
        <v>41779.657870370371</v>
      </c>
      <c r="R3895">
        <f>YEAR(Q3895)</f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8291</v>
      </c>
      <c r="O3896" t="s">
        <v>8292</v>
      </c>
      <c r="P3896" s="10">
        <f>I3896/60/60/24+DATE(1970,1,1)</f>
        <v>42710.207638888889</v>
      </c>
      <c r="Q3896" s="10">
        <f>J3896/60/60/24+DATE(1970,1,1)</f>
        <v>42679.958472222221</v>
      </c>
      <c r="R3896">
        <f>YEAR(Q3896)</f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8291</v>
      </c>
      <c r="O3897" t="s">
        <v>8292</v>
      </c>
      <c r="P3897" s="10">
        <f>I3897/60/60/24+DATE(1970,1,1)</f>
        <v>42063.250208333338</v>
      </c>
      <c r="Q3897" s="10">
        <f>J3897/60/60/24+DATE(1970,1,1)</f>
        <v>42032.250208333338</v>
      </c>
      <c r="R3897">
        <f>YEAR(Q3897)</f>
        <v>2015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8291</v>
      </c>
      <c r="O3898" t="s">
        <v>8292</v>
      </c>
      <c r="P3898" s="10">
        <f>I3898/60/60/24+DATE(1970,1,1)</f>
        <v>41807.191875000004</v>
      </c>
      <c r="Q3898" s="10">
        <f>J3898/60/60/24+DATE(1970,1,1)</f>
        <v>41793.191875000004</v>
      </c>
      <c r="R3898">
        <f>YEAR(Q3898)</f>
        <v>2014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8291</v>
      </c>
      <c r="O3899" t="s">
        <v>8292</v>
      </c>
      <c r="P3899" s="10">
        <f>I3899/60/60/24+DATE(1970,1,1)</f>
        <v>42012.87364583333</v>
      </c>
      <c r="Q3899" s="10">
        <f>J3899/60/60/24+DATE(1970,1,1)</f>
        <v>41982.87364583333</v>
      </c>
      <c r="R3899">
        <f>YEAR(Q3899)</f>
        <v>2014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8291</v>
      </c>
      <c r="O3900" t="s">
        <v>8292</v>
      </c>
      <c r="P3900" s="10">
        <f>I3900/60/60/24+DATE(1970,1,1)</f>
        <v>42233.666666666672</v>
      </c>
      <c r="Q3900" s="10">
        <f>J3900/60/60/24+DATE(1970,1,1)</f>
        <v>42193.482291666667</v>
      </c>
      <c r="R3900">
        <f>YEAR(Q3900)</f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8291</v>
      </c>
      <c r="O3901" t="s">
        <v>8292</v>
      </c>
      <c r="P3901" s="10">
        <f>I3901/60/60/24+DATE(1970,1,1)</f>
        <v>41863.775011574071</v>
      </c>
      <c r="Q3901" s="10">
        <f>J3901/60/60/24+DATE(1970,1,1)</f>
        <v>41843.775011574071</v>
      </c>
      <c r="R3901">
        <f>YEAR(Q3901)</f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8291</v>
      </c>
      <c r="O3902" t="s">
        <v>8292</v>
      </c>
      <c r="P3902" s="10">
        <f>I3902/60/60/24+DATE(1970,1,1)</f>
        <v>42166.092488425929</v>
      </c>
      <c r="Q3902" s="10">
        <f>J3902/60/60/24+DATE(1970,1,1)</f>
        <v>42136.092488425929</v>
      </c>
      <c r="R3902">
        <f>YEAR(Q3902)</f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8291</v>
      </c>
      <c r="O3903" t="s">
        <v>8292</v>
      </c>
      <c r="P3903" s="10">
        <f>I3903/60/60/24+DATE(1970,1,1)</f>
        <v>42357.826377314821</v>
      </c>
      <c r="Q3903" s="10">
        <f>J3903/60/60/24+DATE(1970,1,1)</f>
        <v>42317.826377314821</v>
      </c>
      <c r="R3903">
        <f>YEAR(Q3903)</f>
        <v>2015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8291</v>
      </c>
      <c r="O3904" t="s">
        <v>8292</v>
      </c>
      <c r="P3904" s="10">
        <f>I3904/60/60/24+DATE(1970,1,1)</f>
        <v>42688.509745370371</v>
      </c>
      <c r="Q3904" s="10">
        <f>J3904/60/60/24+DATE(1970,1,1)</f>
        <v>42663.468078703707</v>
      </c>
      <c r="R3904">
        <f>YEAR(Q3904)</f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8291</v>
      </c>
      <c r="O3905" t="s">
        <v>8292</v>
      </c>
      <c r="P3905" s="10">
        <f>I3905/60/60/24+DATE(1970,1,1)</f>
        <v>42230.818055555559</v>
      </c>
      <c r="Q3905" s="10">
        <f>J3905/60/60/24+DATE(1970,1,1)</f>
        <v>42186.01116898148</v>
      </c>
      <c r="R3905">
        <f>YEAR(Q3905)</f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8291</v>
      </c>
      <c r="O3906" t="s">
        <v>8292</v>
      </c>
      <c r="P3906" s="10">
        <f>I3906/60/60/24+DATE(1970,1,1)</f>
        <v>42109.211111111115</v>
      </c>
      <c r="Q3906" s="10">
        <f>J3906/60/60/24+DATE(1970,1,1)</f>
        <v>42095.229166666672</v>
      </c>
      <c r="R3906">
        <f>YEAR(Q3906)</f>
        <v>2015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8291</v>
      </c>
      <c r="O3907" t="s">
        <v>8292</v>
      </c>
      <c r="P3907" s="10">
        <f>I3907/60/60/24+DATE(1970,1,1)</f>
        <v>42166.958333333328</v>
      </c>
      <c r="Q3907" s="10">
        <f>J3907/60/60/24+DATE(1970,1,1)</f>
        <v>42124.623877314814</v>
      </c>
      <c r="R3907">
        <f>YEAR(Q3907)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8291</v>
      </c>
      <c r="O3908" t="s">
        <v>8292</v>
      </c>
      <c r="P3908" s="10">
        <f>I3908/60/60/24+DATE(1970,1,1)</f>
        <v>42181.559027777781</v>
      </c>
      <c r="Q3908" s="10">
        <f>J3908/60/60/24+DATE(1970,1,1)</f>
        <v>42143.917743055557</v>
      </c>
      <c r="R3908">
        <f>YEAR(Q3908)</f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8291</v>
      </c>
      <c r="O3909" t="s">
        <v>8292</v>
      </c>
      <c r="P3909" s="10">
        <f>I3909/60/60/24+DATE(1970,1,1)</f>
        <v>41938.838888888888</v>
      </c>
      <c r="Q3909" s="10">
        <f>J3909/60/60/24+DATE(1970,1,1)</f>
        <v>41906.819513888891</v>
      </c>
      <c r="R3909">
        <f>YEAR(Q3909)</f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8291</v>
      </c>
      <c r="O3910" t="s">
        <v>8292</v>
      </c>
      <c r="P3910" s="10">
        <f>I3910/60/60/24+DATE(1970,1,1)</f>
        <v>41849.135370370372</v>
      </c>
      <c r="Q3910" s="10">
        <f>J3910/60/60/24+DATE(1970,1,1)</f>
        <v>41834.135370370372</v>
      </c>
      <c r="R3910">
        <f>YEAR(Q3910)</f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8291</v>
      </c>
      <c r="O3911" t="s">
        <v>8292</v>
      </c>
      <c r="P3911" s="10">
        <f>I3911/60/60/24+DATE(1970,1,1)</f>
        <v>41893.359282407408</v>
      </c>
      <c r="Q3911" s="10">
        <f>J3911/60/60/24+DATE(1970,1,1)</f>
        <v>41863.359282407408</v>
      </c>
      <c r="R3911">
        <f>YEAR(Q3911)</f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8291</v>
      </c>
      <c r="O3912" t="s">
        <v>8292</v>
      </c>
      <c r="P3912" s="10">
        <f>I3912/60/60/24+DATE(1970,1,1)</f>
        <v>42254.756909722222</v>
      </c>
      <c r="Q3912" s="10">
        <f>J3912/60/60/24+DATE(1970,1,1)</f>
        <v>42224.756909722222</v>
      </c>
      <c r="R3912">
        <f>YEAR(Q3912)</f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8291</v>
      </c>
      <c r="O3913" t="s">
        <v>8292</v>
      </c>
      <c r="P3913" s="10">
        <f>I3913/60/60/24+DATE(1970,1,1)</f>
        <v>41969.853900462964</v>
      </c>
      <c r="Q3913" s="10">
        <f>J3913/60/60/24+DATE(1970,1,1)</f>
        <v>41939.8122337963</v>
      </c>
      <c r="R3913">
        <f>YEAR(Q3913)</f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8291</v>
      </c>
      <c r="O3914" t="s">
        <v>8292</v>
      </c>
      <c r="P3914" s="10">
        <f>I3914/60/60/24+DATE(1970,1,1)</f>
        <v>42119.190972222219</v>
      </c>
      <c r="Q3914" s="10">
        <f>J3914/60/60/24+DATE(1970,1,1)</f>
        <v>42059.270023148143</v>
      </c>
      <c r="R3914">
        <f>YEAR(Q3914)</f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8291</v>
      </c>
      <c r="O3915" t="s">
        <v>8292</v>
      </c>
      <c r="P3915" s="10">
        <f>I3915/60/60/24+DATE(1970,1,1)</f>
        <v>42338.252881944441</v>
      </c>
      <c r="Q3915" s="10">
        <f>J3915/60/60/24+DATE(1970,1,1)</f>
        <v>42308.211215277777</v>
      </c>
      <c r="R3915">
        <f>YEAR(Q3915)</f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8291</v>
      </c>
      <c r="O3916" t="s">
        <v>8292</v>
      </c>
      <c r="P3916" s="10">
        <f>I3916/60/60/24+DATE(1970,1,1)</f>
        <v>42134.957638888889</v>
      </c>
      <c r="Q3916" s="10">
        <f>J3916/60/60/24+DATE(1970,1,1)</f>
        <v>42114.818935185183</v>
      </c>
      <c r="R3916">
        <f>YEAR(Q3916)</f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8291</v>
      </c>
      <c r="O3917" t="s">
        <v>8292</v>
      </c>
      <c r="P3917" s="10">
        <f>I3917/60/60/24+DATE(1970,1,1)</f>
        <v>42522.98505787037</v>
      </c>
      <c r="Q3917" s="10">
        <f>J3917/60/60/24+DATE(1970,1,1)</f>
        <v>42492.98505787037</v>
      </c>
      <c r="R3917">
        <f>YEAR(Q3917)</f>
        <v>2016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8291</v>
      </c>
      <c r="O3918" t="s">
        <v>8292</v>
      </c>
      <c r="P3918" s="10">
        <f>I3918/60/60/24+DATE(1970,1,1)</f>
        <v>42524.471666666665</v>
      </c>
      <c r="Q3918" s="10">
        <f>J3918/60/60/24+DATE(1970,1,1)</f>
        <v>42494.471666666665</v>
      </c>
      <c r="R3918">
        <f>YEAR(Q3918)</f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8291</v>
      </c>
      <c r="O3919" t="s">
        <v>8292</v>
      </c>
      <c r="P3919" s="10">
        <f>I3919/60/60/24+DATE(1970,1,1)</f>
        <v>41893.527326388888</v>
      </c>
      <c r="Q3919" s="10">
        <f>J3919/60/60/24+DATE(1970,1,1)</f>
        <v>41863.527326388888</v>
      </c>
      <c r="R3919">
        <f>YEAR(Q3919)</f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8291</v>
      </c>
      <c r="O3920" t="s">
        <v>8292</v>
      </c>
      <c r="P3920" s="10">
        <f>I3920/60/60/24+DATE(1970,1,1)</f>
        <v>41855.666666666664</v>
      </c>
      <c r="Q3920" s="10">
        <f>J3920/60/60/24+DATE(1970,1,1)</f>
        <v>41843.664618055554</v>
      </c>
      <c r="R3920">
        <f>YEAR(Q3920)</f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8291</v>
      </c>
      <c r="O3921" t="s">
        <v>8292</v>
      </c>
      <c r="P3921" s="10">
        <f>I3921/60/60/24+DATE(1970,1,1)</f>
        <v>42387</v>
      </c>
      <c r="Q3921" s="10">
        <f>J3921/60/60/24+DATE(1970,1,1)</f>
        <v>42358.684872685189</v>
      </c>
      <c r="R3921">
        <f>YEAR(Q3921)</f>
        <v>2015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8291</v>
      </c>
      <c r="O3922" t="s">
        <v>8292</v>
      </c>
      <c r="P3922" s="10">
        <f>I3922/60/60/24+DATE(1970,1,1)</f>
        <v>42687.428935185191</v>
      </c>
      <c r="Q3922" s="10">
        <f>J3922/60/60/24+DATE(1970,1,1)</f>
        <v>42657.38726851852</v>
      </c>
      <c r="R3922">
        <f>YEAR(Q3922)</f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8291</v>
      </c>
      <c r="O3923" t="s">
        <v>8292</v>
      </c>
      <c r="P3923" s="10">
        <f>I3923/60/60/24+DATE(1970,1,1)</f>
        <v>41938.75</v>
      </c>
      <c r="Q3923" s="10">
        <f>J3923/60/60/24+DATE(1970,1,1)</f>
        <v>41926.542303240742</v>
      </c>
      <c r="R3923">
        <f>YEAR(Q3923)</f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8291</v>
      </c>
      <c r="O3924" t="s">
        <v>8292</v>
      </c>
      <c r="P3924" s="10">
        <f>I3924/60/60/24+DATE(1970,1,1)</f>
        <v>42065.958333333328</v>
      </c>
      <c r="Q3924" s="10">
        <f>J3924/60/60/24+DATE(1970,1,1)</f>
        <v>42020.768634259264</v>
      </c>
      <c r="R3924">
        <f>YEAR(Q3924)</f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8291</v>
      </c>
      <c r="O3925" t="s">
        <v>8292</v>
      </c>
      <c r="P3925" s="10">
        <f>I3925/60/60/24+DATE(1970,1,1)</f>
        <v>42103.979988425926</v>
      </c>
      <c r="Q3925" s="10">
        <f>J3925/60/60/24+DATE(1970,1,1)</f>
        <v>42075.979988425926</v>
      </c>
      <c r="R3925">
        <f>YEAR(Q3925)</f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8291</v>
      </c>
      <c r="O3926" t="s">
        <v>8292</v>
      </c>
      <c r="P3926" s="10">
        <f>I3926/60/60/24+DATE(1970,1,1)</f>
        <v>41816.959745370368</v>
      </c>
      <c r="Q3926" s="10">
        <f>J3926/60/60/24+DATE(1970,1,1)</f>
        <v>41786.959745370368</v>
      </c>
      <c r="R3926">
        <f>YEAR(Q3926)</f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8291</v>
      </c>
      <c r="O3927" t="s">
        <v>8292</v>
      </c>
      <c r="P3927" s="10">
        <f>I3927/60/60/24+DATE(1970,1,1)</f>
        <v>41850.870821759258</v>
      </c>
      <c r="Q3927" s="10">
        <f>J3927/60/60/24+DATE(1970,1,1)</f>
        <v>41820.870821759258</v>
      </c>
      <c r="R3927">
        <f>YEAR(Q3927)</f>
        <v>2014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8291</v>
      </c>
      <c r="O3928" t="s">
        <v>8292</v>
      </c>
      <c r="P3928" s="10">
        <f>I3928/60/60/24+DATE(1970,1,1)</f>
        <v>42000.085046296299</v>
      </c>
      <c r="Q3928" s="10">
        <f>J3928/60/60/24+DATE(1970,1,1)</f>
        <v>41970.085046296299</v>
      </c>
      <c r="R3928">
        <f>YEAR(Q3928)</f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8291</v>
      </c>
      <c r="O3929" t="s">
        <v>8292</v>
      </c>
      <c r="P3929" s="10">
        <f>I3929/60/60/24+DATE(1970,1,1)</f>
        <v>41860.267407407409</v>
      </c>
      <c r="Q3929" s="10">
        <f>J3929/60/60/24+DATE(1970,1,1)</f>
        <v>41830.267407407409</v>
      </c>
      <c r="R3929">
        <f>YEAR(Q3929)</f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8291</v>
      </c>
      <c r="O3930" t="s">
        <v>8292</v>
      </c>
      <c r="P3930" s="10">
        <f>I3930/60/60/24+DATE(1970,1,1)</f>
        <v>42293.207638888889</v>
      </c>
      <c r="Q3930" s="10">
        <f>J3930/60/60/24+DATE(1970,1,1)</f>
        <v>42265.683182870373</v>
      </c>
      <c r="R3930">
        <f>YEAR(Q3930)</f>
        <v>2015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8291</v>
      </c>
      <c r="O3931" t="s">
        <v>8292</v>
      </c>
      <c r="P3931" s="10">
        <f>I3931/60/60/24+DATE(1970,1,1)</f>
        <v>42631.827141203699</v>
      </c>
      <c r="Q3931" s="10">
        <f>J3931/60/60/24+DATE(1970,1,1)</f>
        <v>42601.827141203699</v>
      </c>
      <c r="R3931">
        <f>YEAR(Q3931)</f>
        <v>2016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8291</v>
      </c>
      <c r="O3932" t="s">
        <v>8292</v>
      </c>
      <c r="P3932" s="10">
        <f>I3932/60/60/24+DATE(1970,1,1)</f>
        <v>42461.25</v>
      </c>
      <c r="Q3932" s="10">
        <f>J3932/60/60/24+DATE(1970,1,1)</f>
        <v>42433.338749999995</v>
      </c>
      <c r="R3932">
        <f>YEAR(Q3932)</f>
        <v>2016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8291</v>
      </c>
      <c r="O3933" t="s">
        <v>8292</v>
      </c>
      <c r="P3933" s="10">
        <f>I3933/60/60/24+DATE(1970,1,1)</f>
        <v>42253.151701388888</v>
      </c>
      <c r="Q3933" s="10">
        <f>J3933/60/60/24+DATE(1970,1,1)</f>
        <v>42228.151701388888</v>
      </c>
      <c r="R3933">
        <f>YEAR(Q3933)</f>
        <v>2015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8291</v>
      </c>
      <c r="O3934" t="s">
        <v>8292</v>
      </c>
      <c r="P3934" s="10">
        <f>I3934/60/60/24+DATE(1970,1,1)</f>
        <v>42445.126898148148</v>
      </c>
      <c r="Q3934" s="10">
        <f>J3934/60/60/24+DATE(1970,1,1)</f>
        <v>42415.168564814812</v>
      </c>
      <c r="R3934">
        <f>YEAR(Q3934)</f>
        <v>2016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8291</v>
      </c>
      <c r="O3935" t="s">
        <v>8292</v>
      </c>
      <c r="P3935" s="10">
        <f>I3935/60/60/24+DATE(1970,1,1)</f>
        <v>42568.029861111107</v>
      </c>
      <c r="Q3935" s="10">
        <f>J3935/60/60/24+DATE(1970,1,1)</f>
        <v>42538.968310185184</v>
      </c>
      <c r="R3935">
        <f>YEAR(Q3935)</f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8291</v>
      </c>
      <c r="O3936" t="s">
        <v>8292</v>
      </c>
      <c r="P3936" s="10">
        <f>I3936/60/60/24+DATE(1970,1,1)</f>
        <v>42278.541666666672</v>
      </c>
      <c r="Q3936" s="10">
        <f>J3936/60/60/24+DATE(1970,1,1)</f>
        <v>42233.671747685185</v>
      </c>
      <c r="R3936">
        <f>YEAR(Q3936)</f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8291</v>
      </c>
      <c r="O3937" t="s">
        <v>8292</v>
      </c>
      <c r="P3937" s="10">
        <f>I3937/60/60/24+DATE(1970,1,1)</f>
        <v>42281.656782407401</v>
      </c>
      <c r="Q3937" s="10">
        <f>J3937/60/60/24+DATE(1970,1,1)</f>
        <v>42221.656782407401</v>
      </c>
      <c r="R3937">
        <f>YEAR(Q3937)</f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8291</v>
      </c>
      <c r="O3938" t="s">
        <v>8292</v>
      </c>
      <c r="P3938" s="10">
        <f>I3938/60/60/24+DATE(1970,1,1)</f>
        <v>42705.304629629631</v>
      </c>
      <c r="Q3938" s="10">
        <f>J3938/60/60/24+DATE(1970,1,1)</f>
        <v>42675.262962962966</v>
      </c>
      <c r="R3938">
        <f>YEAR(Q3938)</f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8291</v>
      </c>
      <c r="O3939" t="s">
        <v>8292</v>
      </c>
      <c r="P3939" s="10">
        <f>I3939/60/60/24+DATE(1970,1,1)</f>
        <v>42562.631481481483</v>
      </c>
      <c r="Q3939" s="10">
        <f>J3939/60/60/24+DATE(1970,1,1)</f>
        <v>42534.631481481483</v>
      </c>
      <c r="R3939">
        <f>YEAR(Q3939)</f>
        <v>2016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8291</v>
      </c>
      <c r="O3940" t="s">
        <v>8292</v>
      </c>
      <c r="P3940" s="10">
        <f>I3940/60/60/24+DATE(1970,1,1)</f>
        <v>42182.905717592599</v>
      </c>
      <c r="Q3940" s="10">
        <f>J3940/60/60/24+DATE(1970,1,1)</f>
        <v>42151.905717592599</v>
      </c>
      <c r="R3940">
        <f>YEAR(Q3940)</f>
        <v>2015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8291</v>
      </c>
      <c r="O3941" t="s">
        <v>8292</v>
      </c>
      <c r="P3941" s="10">
        <f>I3941/60/60/24+DATE(1970,1,1)</f>
        <v>41919.1875</v>
      </c>
      <c r="Q3941" s="10">
        <f>J3941/60/60/24+DATE(1970,1,1)</f>
        <v>41915.400219907409</v>
      </c>
      <c r="R3941">
        <f>YEAR(Q3941)</f>
        <v>2014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8291</v>
      </c>
      <c r="O3942" t="s">
        <v>8292</v>
      </c>
      <c r="P3942" s="10">
        <f>I3942/60/60/24+DATE(1970,1,1)</f>
        <v>42006.492488425924</v>
      </c>
      <c r="Q3942" s="10">
        <f>J3942/60/60/24+DATE(1970,1,1)</f>
        <v>41961.492488425924</v>
      </c>
      <c r="R3942">
        <f>YEAR(Q3942)</f>
        <v>2014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8291</v>
      </c>
      <c r="O3943" t="s">
        <v>8292</v>
      </c>
      <c r="P3943" s="10">
        <f>I3943/60/60/24+DATE(1970,1,1)</f>
        <v>41968.041666666672</v>
      </c>
      <c r="Q3943" s="10">
        <f>J3943/60/60/24+DATE(1970,1,1)</f>
        <v>41940.587233796294</v>
      </c>
      <c r="R3943">
        <f>YEAR(Q3943)</f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8291</v>
      </c>
      <c r="O3944" t="s">
        <v>8292</v>
      </c>
      <c r="P3944" s="10">
        <f>I3944/60/60/24+DATE(1970,1,1)</f>
        <v>42171.904097222221</v>
      </c>
      <c r="Q3944" s="10">
        <f>J3944/60/60/24+DATE(1970,1,1)</f>
        <v>42111.904097222221</v>
      </c>
      <c r="R3944">
        <f>YEAR(Q3944)</f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8291</v>
      </c>
      <c r="O3945" t="s">
        <v>8292</v>
      </c>
      <c r="P3945" s="10">
        <f>I3945/60/60/24+DATE(1970,1,1)</f>
        <v>42310.701388888891</v>
      </c>
      <c r="Q3945" s="10">
        <f>J3945/60/60/24+DATE(1970,1,1)</f>
        <v>42279.778564814813</v>
      </c>
      <c r="R3945">
        <f>YEAR(Q3945)</f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8291</v>
      </c>
      <c r="O3946" t="s">
        <v>8292</v>
      </c>
      <c r="P3946" s="10">
        <f>I3946/60/60/24+DATE(1970,1,1)</f>
        <v>42243.662905092591</v>
      </c>
      <c r="Q3946" s="10">
        <f>J3946/60/60/24+DATE(1970,1,1)</f>
        <v>42213.662905092591</v>
      </c>
      <c r="R3946">
        <f>YEAR(Q3946)</f>
        <v>2015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8291</v>
      </c>
      <c r="O3947" t="s">
        <v>8292</v>
      </c>
      <c r="P3947" s="10">
        <f>I3947/60/60/24+DATE(1970,1,1)</f>
        <v>42139.801712962959</v>
      </c>
      <c r="Q3947" s="10">
        <f>J3947/60/60/24+DATE(1970,1,1)</f>
        <v>42109.801712962959</v>
      </c>
      <c r="R3947">
        <f>YEAR(Q3947)</f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8291</v>
      </c>
      <c r="O3948" t="s">
        <v>8292</v>
      </c>
      <c r="P3948" s="10">
        <f>I3948/60/60/24+DATE(1970,1,1)</f>
        <v>42063.333333333328</v>
      </c>
      <c r="Q3948" s="10">
        <f>J3948/60/60/24+DATE(1970,1,1)</f>
        <v>42031.833587962959</v>
      </c>
      <c r="R3948">
        <f>YEAR(Q3948)</f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8291</v>
      </c>
      <c r="O3949" t="s">
        <v>8292</v>
      </c>
      <c r="P3949" s="10">
        <f>I3949/60/60/24+DATE(1970,1,1)</f>
        <v>42645.142870370371</v>
      </c>
      <c r="Q3949" s="10">
        <f>J3949/60/60/24+DATE(1970,1,1)</f>
        <v>42615.142870370371</v>
      </c>
      <c r="R3949">
        <f>YEAR(Q3949)</f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8291</v>
      </c>
      <c r="O3950" t="s">
        <v>8292</v>
      </c>
      <c r="P3950" s="10">
        <f>I3950/60/60/24+DATE(1970,1,1)</f>
        <v>41889.325497685182</v>
      </c>
      <c r="Q3950" s="10">
        <f>J3950/60/60/24+DATE(1970,1,1)</f>
        <v>41829.325497685182</v>
      </c>
      <c r="R3950">
        <f>YEAR(Q3950)</f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8291</v>
      </c>
      <c r="O3951" t="s">
        <v>8292</v>
      </c>
      <c r="P3951" s="10">
        <f>I3951/60/60/24+DATE(1970,1,1)</f>
        <v>42046.120613425926</v>
      </c>
      <c r="Q3951" s="10">
        <f>J3951/60/60/24+DATE(1970,1,1)</f>
        <v>42016.120613425926</v>
      </c>
      <c r="R3951">
        <f>YEAR(Q3951)</f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8291</v>
      </c>
      <c r="O3952" t="s">
        <v>8292</v>
      </c>
      <c r="P3952" s="10">
        <f>I3952/60/60/24+DATE(1970,1,1)</f>
        <v>42468.774305555555</v>
      </c>
      <c r="Q3952" s="10">
        <f>J3952/60/60/24+DATE(1970,1,1)</f>
        <v>42439.702314814815</v>
      </c>
      <c r="R3952">
        <f>YEAR(Q3952)</f>
        <v>2016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8291</v>
      </c>
      <c r="O3953" t="s">
        <v>8292</v>
      </c>
      <c r="P3953" s="10">
        <f>I3953/60/60/24+DATE(1970,1,1)</f>
        <v>42493.784050925926</v>
      </c>
      <c r="Q3953" s="10">
        <f>J3953/60/60/24+DATE(1970,1,1)</f>
        <v>42433.825717592597</v>
      </c>
      <c r="R3953">
        <f>YEAR(Q3953)</f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8291</v>
      </c>
      <c r="O3954" t="s">
        <v>8292</v>
      </c>
      <c r="P3954" s="10">
        <f>I3954/60/60/24+DATE(1970,1,1)</f>
        <v>42303.790393518517</v>
      </c>
      <c r="Q3954" s="10">
        <f>J3954/60/60/24+DATE(1970,1,1)</f>
        <v>42243.790393518517</v>
      </c>
      <c r="R3954">
        <f>YEAR(Q3954)</f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8291</v>
      </c>
      <c r="O3955" t="s">
        <v>8292</v>
      </c>
      <c r="P3955" s="10">
        <f>I3955/60/60/24+DATE(1970,1,1)</f>
        <v>42580.978472222225</v>
      </c>
      <c r="Q3955" s="10">
        <f>J3955/60/60/24+DATE(1970,1,1)</f>
        <v>42550.048449074078</v>
      </c>
      <c r="R3955">
        <f>YEAR(Q3955)</f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8291</v>
      </c>
      <c r="O3956" t="s">
        <v>8292</v>
      </c>
      <c r="P3956" s="10">
        <f>I3956/60/60/24+DATE(1970,1,1)</f>
        <v>41834.651203703703</v>
      </c>
      <c r="Q3956" s="10">
        <f>J3956/60/60/24+DATE(1970,1,1)</f>
        <v>41774.651203703703</v>
      </c>
      <c r="R3956">
        <f>YEAR(Q3956)</f>
        <v>2014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8291</v>
      </c>
      <c r="O3957" t="s">
        <v>8292</v>
      </c>
      <c r="P3957" s="10">
        <f>I3957/60/60/24+DATE(1970,1,1)</f>
        <v>42336.890520833331</v>
      </c>
      <c r="Q3957" s="10">
        <f>J3957/60/60/24+DATE(1970,1,1)</f>
        <v>42306.848854166667</v>
      </c>
      <c r="R3957">
        <f>YEAR(Q3957)</f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8291</v>
      </c>
      <c r="O3958" t="s">
        <v>8292</v>
      </c>
      <c r="P3958" s="10">
        <f>I3958/60/60/24+DATE(1970,1,1)</f>
        <v>42485.013888888891</v>
      </c>
      <c r="Q3958" s="10">
        <f>J3958/60/60/24+DATE(1970,1,1)</f>
        <v>42457.932025462964</v>
      </c>
      <c r="R3958">
        <f>YEAR(Q3958)</f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8291</v>
      </c>
      <c r="O3959" t="s">
        <v>8292</v>
      </c>
      <c r="P3959" s="10">
        <f>I3959/60/60/24+DATE(1970,1,1)</f>
        <v>42559.976319444439</v>
      </c>
      <c r="Q3959" s="10">
        <f>J3959/60/60/24+DATE(1970,1,1)</f>
        <v>42513.976319444439</v>
      </c>
      <c r="R3959">
        <f>YEAR(Q3959)</f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8291</v>
      </c>
      <c r="O3960" t="s">
        <v>8292</v>
      </c>
      <c r="P3960" s="10">
        <f>I3960/60/60/24+DATE(1970,1,1)</f>
        <v>41853.583333333336</v>
      </c>
      <c r="Q3960" s="10">
        <f>J3960/60/60/24+DATE(1970,1,1)</f>
        <v>41816.950370370374</v>
      </c>
      <c r="R3960">
        <f>YEAR(Q3960)</f>
        <v>2014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8291</v>
      </c>
      <c r="O3961" t="s">
        <v>8292</v>
      </c>
      <c r="P3961" s="10">
        <f>I3961/60/60/24+DATE(1970,1,1)</f>
        <v>41910.788842592592</v>
      </c>
      <c r="Q3961" s="10">
        <f>J3961/60/60/24+DATE(1970,1,1)</f>
        <v>41880.788842592592</v>
      </c>
      <c r="R3961">
        <f>YEAR(Q3961)</f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8291</v>
      </c>
      <c r="O3962" t="s">
        <v>8292</v>
      </c>
      <c r="P3962" s="10">
        <f>I3962/60/60/24+DATE(1970,1,1)</f>
        <v>42372.845555555556</v>
      </c>
      <c r="Q3962" s="10">
        <f>J3962/60/60/24+DATE(1970,1,1)</f>
        <v>42342.845555555556</v>
      </c>
      <c r="R3962">
        <f>YEAR(Q3962)</f>
        <v>2015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8291</v>
      </c>
      <c r="O3963" t="s">
        <v>8292</v>
      </c>
      <c r="P3963" s="10">
        <f>I3963/60/60/24+DATE(1970,1,1)</f>
        <v>41767.891319444447</v>
      </c>
      <c r="Q3963" s="10">
        <f>J3963/60/60/24+DATE(1970,1,1)</f>
        <v>41745.891319444447</v>
      </c>
      <c r="R3963">
        <f>YEAR(Q3963)</f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8291</v>
      </c>
      <c r="O3964" t="s">
        <v>8292</v>
      </c>
      <c r="P3964" s="10">
        <f>I3964/60/60/24+DATE(1970,1,1)</f>
        <v>42336.621458333335</v>
      </c>
      <c r="Q3964" s="10">
        <f>J3964/60/60/24+DATE(1970,1,1)</f>
        <v>42311.621458333335</v>
      </c>
      <c r="R3964">
        <f>YEAR(Q3964)</f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8291</v>
      </c>
      <c r="O3965" t="s">
        <v>8292</v>
      </c>
      <c r="P3965" s="10">
        <f>I3965/60/60/24+DATE(1970,1,1)</f>
        <v>42326.195798611108</v>
      </c>
      <c r="Q3965" s="10">
        <f>J3965/60/60/24+DATE(1970,1,1)</f>
        <v>42296.154131944444</v>
      </c>
      <c r="R3965">
        <f>YEAR(Q3965)</f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8291</v>
      </c>
      <c r="O3966" t="s">
        <v>8292</v>
      </c>
      <c r="P3966" s="10">
        <f>I3966/60/60/24+DATE(1970,1,1)</f>
        <v>42113.680393518516</v>
      </c>
      <c r="Q3966" s="10">
        <f>J3966/60/60/24+DATE(1970,1,1)</f>
        <v>42053.722060185188</v>
      </c>
      <c r="R3966">
        <f>YEAR(Q3966)</f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8291</v>
      </c>
      <c r="O3967" t="s">
        <v>8292</v>
      </c>
      <c r="P3967" s="10">
        <f>I3967/60/60/24+DATE(1970,1,1)</f>
        <v>42474.194212962961</v>
      </c>
      <c r="Q3967" s="10">
        <f>J3967/60/60/24+DATE(1970,1,1)</f>
        <v>42414.235879629632</v>
      </c>
      <c r="R3967">
        <f>YEAR(Q3967)</f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8291</v>
      </c>
      <c r="O3968" t="s">
        <v>8292</v>
      </c>
      <c r="P3968" s="10">
        <f>I3968/60/60/24+DATE(1970,1,1)</f>
        <v>41844.124305555553</v>
      </c>
      <c r="Q3968" s="10">
        <f>J3968/60/60/24+DATE(1970,1,1)</f>
        <v>41801.711550925924</v>
      </c>
      <c r="R3968">
        <f>YEAR(Q3968)</f>
        <v>2014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8291</v>
      </c>
      <c r="O3969" t="s">
        <v>8292</v>
      </c>
      <c r="P3969" s="10">
        <f>I3969/60/60/24+DATE(1970,1,1)</f>
        <v>42800.290590277778</v>
      </c>
      <c r="Q3969" s="10">
        <f>J3969/60/60/24+DATE(1970,1,1)</f>
        <v>42770.290590277778</v>
      </c>
      <c r="R3969">
        <f>YEAR(Q3969)</f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8291</v>
      </c>
      <c r="O3970" t="s">
        <v>8292</v>
      </c>
      <c r="P3970" s="10">
        <f>I3970/60/60/24+DATE(1970,1,1)</f>
        <v>42512.815659722226</v>
      </c>
      <c r="Q3970" s="10">
        <f>J3970/60/60/24+DATE(1970,1,1)</f>
        <v>42452.815659722226</v>
      </c>
      <c r="R3970">
        <f>YEAR(Q3970)</f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8291</v>
      </c>
      <c r="O3971" t="s">
        <v>8292</v>
      </c>
      <c r="P3971" s="10">
        <f>I3971/60/60/24+DATE(1970,1,1)</f>
        <v>42611.163194444445</v>
      </c>
      <c r="Q3971" s="10">
        <f>J3971/60/60/24+DATE(1970,1,1)</f>
        <v>42601.854699074072</v>
      </c>
      <c r="R3971">
        <f>YEAR(Q3971)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8291</v>
      </c>
      <c r="O3972" t="s">
        <v>8292</v>
      </c>
      <c r="P3972" s="10">
        <f>I3972/60/60/24+DATE(1970,1,1)</f>
        <v>42477.863553240735</v>
      </c>
      <c r="Q3972" s="10">
        <f>J3972/60/60/24+DATE(1970,1,1)</f>
        <v>42447.863553240735</v>
      </c>
      <c r="R3972">
        <f>YEAR(Q3972)</f>
        <v>2016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8291</v>
      </c>
      <c r="O3973" t="s">
        <v>8292</v>
      </c>
      <c r="P3973" s="10">
        <f>I3973/60/60/24+DATE(1970,1,1)</f>
        <v>41841.536180555559</v>
      </c>
      <c r="Q3973" s="10">
        <f>J3973/60/60/24+DATE(1970,1,1)</f>
        <v>41811.536180555559</v>
      </c>
      <c r="R3973">
        <f>YEAR(Q3973)</f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8291</v>
      </c>
      <c r="O3974" t="s">
        <v>8292</v>
      </c>
      <c r="P3974" s="10">
        <f>I3974/60/60/24+DATE(1970,1,1)</f>
        <v>42041.067523148144</v>
      </c>
      <c r="Q3974" s="10">
        <f>J3974/60/60/24+DATE(1970,1,1)</f>
        <v>41981.067523148144</v>
      </c>
      <c r="R3974">
        <f>YEAR(Q3974)</f>
        <v>2014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8291</v>
      </c>
      <c r="O3975" t="s">
        <v>8292</v>
      </c>
      <c r="P3975" s="10">
        <f>I3975/60/60/24+DATE(1970,1,1)</f>
        <v>42499.166666666672</v>
      </c>
      <c r="Q3975" s="10">
        <f>J3975/60/60/24+DATE(1970,1,1)</f>
        <v>42469.68414351852</v>
      </c>
      <c r="R3975">
        <f>YEAR(Q3975)</f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8291</v>
      </c>
      <c r="O3976" t="s">
        <v>8292</v>
      </c>
      <c r="P3976" s="10">
        <f>I3976/60/60/24+DATE(1970,1,1)</f>
        <v>42523.546851851846</v>
      </c>
      <c r="Q3976" s="10">
        <f>J3976/60/60/24+DATE(1970,1,1)</f>
        <v>42493.546851851846</v>
      </c>
      <c r="R3976">
        <f>YEAR(Q3976)</f>
        <v>2016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8291</v>
      </c>
      <c r="O3977" t="s">
        <v>8292</v>
      </c>
      <c r="P3977" s="10">
        <f>I3977/60/60/24+DATE(1970,1,1)</f>
        <v>42564.866875</v>
      </c>
      <c r="Q3977" s="10">
        <f>J3977/60/60/24+DATE(1970,1,1)</f>
        <v>42534.866875</v>
      </c>
      <c r="R3977">
        <f>YEAR(Q3977)</f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8291</v>
      </c>
      <c r="O3978" t="s">
        <v>8292</v>
      </c>
      <c r="P3978" s="10">
        <f>I3978/60/60/24+DATE(1970,1,1)</f>
        <v>41852.291666666664</v>
      </c>
      <c r="Q3978" s="10">
        <f>J3978/60/60/24+DATE(1970,1,1)</f>
        <v>41830.858344907407</v>
      </c>
      <c r="R3978">
        <f>YEAR(Q3978)</f>
        <v>2014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8291</v>
      </c>
      <c r="O3979" t="s">
        <v>8292</v>
      </c>
      <c r="P3979" s="10">
        <f>I3979/60/60/24+DATE(1970,1,1)</f>
        <v>42573.788564814815</v>
      </c>
      <c r="Q3979" s="10">
        <f>J3979/60/60/24+DATE(1970,1,1)</f>
        <v>42543.788564814815</v>
      </c>
      <c r="R3979">
        <f>YEAR(Q3979)</f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8291</v>
      </c>
      <c r="O3980" t="s">
        <v>8292</v>
      </c>
      <c r="P3980" s="10">
        <f>I3980/60/60/24+DATE(1970,1,1)</f>
        <v>42035.642974537041</v>
      </c>
      <c r="Q3980" s="10">
        <f>J3980/60/60/24+DATE(1970,1,1)</f>
        <v>41975.642974537041</v>
      </c>
      <c r="R3980">
        <f>YEAR(Q3980)</f>
        <v>2014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8291</v>
      </c>
      <c r="O3981" t="s">
        <v>8292</v>
      </c>
      <c r="P3981" s="10">
        <f>I3981/60/60/24+DATE(1970,1,1)</f>
        <v>42092.833333333328</v>
      </c>
      <c r="Q3981" s="10">
        <f>J3981/60/60/24+DATE(1970,1,1)</f>
        <v>42069.903437500005</v>
      </c>
      <c r="R3981">
        <f>YEAR(Q3981)</f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8291</v>
      </c>
      <c r="O3982" t="s">
        <v>8292</v>
      </c>
      <c r="P3982" s="10">
        <f>I3982/60/60/24+DATE(1970,1,1)</f>
        <v>41825.598923611113</v>
      </c>
      <c r="Q3982" s="10">
        <f>J3982/60/60/24+DATE(1970,1,1)</f>
        <v>41795.598923611113</v>
      </c>
      <c r="R3982">
        <f>YEAR(Q3982)</f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8291</v>
      </c>
      <c r="O3983" t="s">
        <v>8292</v>
      </c>
      <c r="P3983" s="10">
        <f>I3983/60/60/24+DATE(1970,1,1)</f>
        <v>42568.179965277777</v>
      </c>
      <c r="Q3983" s="10">
        <f>J3983/60/60/24+DATE(1970,1,1)</f>
        <v>42508.179965277777</v>
      </c>
      <c r="R3983">
        <f>YEAR(Q3983)</f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8291</v>
      </c>
      <c r="O3984" t="s">
        <v>8292</v>
      </c>
      <c r="P3984" s="10">
        <f>I3984/60/60/24+DATE(1970,1,1)</f>
        <v>42192.809953703705</v>
      </c>
      <c r="Q3984" s="10">
        <f>J3984/60/60/24+DATE(1970,1,1)</f>
        <v>42132.809953703705</v>
      </c>
      <c r="R3984">
        <f>YEAR(Q3984)</f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8291</v>
      </c>
      <c r="O3985" t="s">
        <v>8292</v>
      </c>
      <c r="P3985" s="10">
        <f>I3985/60/60/24+DATE(1970,1,1)</f>
        <v>41779.290972222225</v>
      </c>
      <c r="Q3985" s="10">
        <f>J3985/60/60/24+DATE(1970,1,1)</f>
        <v>41747.86986111111</v>
      </c>
      <c r="R3985">
        <f>YEAR(Q3985)</f>
        <v>2014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8291</v>
      </c>
      <c r="O3986" t="s">
        <v>8292</v>
      </c>
      <c r="P3986" s="10">
        <f>I3986/60/60/24+DATE(1970,1,1)</f>
        <v>41951</v>
      </c>
      <c r="Q3986" s="10">
        <f>J3986/60/60/24+DATE(1970,1,1)</f>
        <v>41920.963472222218</v>
      </c>
      <c r="R3986">
        <f>YEAR(Q3986)</f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8291</v>
      </c>
      <c r="O3987" t="s">
        <v>8292</v>
      </c>
      <c r="P3987" s="10">
        <f>I3987/60/60/24+DATE(1970,1,1)</f>
        <v>42420.878472222219</v>
      </c>
      <c r="Q3987" s="10">
        <f>J3987/60/60/24+DATE(1970,1,1)</f>
        <v>42399.707407407404</v>
      </c>
      <c r="R3987">
        <f>YEAR(Q3987)</f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8291</v>
      </c>
      <c r="O3988" t="s">
        <v>8292</v>
      </c>
      <c r="P3988" s="10">
        <f>I3988/60/60/24+DATE(1970,1,1)</f>
        <v>42496.544444444444</v>
      </c>
      <c r="Q3988" s="10">
        <f>J3988/60/60/24+DATE(1970,1,1)</f>
        <v>42467.548541666663</v>
      </c>
      <c r="R3988">
        <f>YEAR(Q3988)</f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8291</v>
      </c>
      <c r="O3989" t="s">
        <v>8292</v>
      </c>
      <c r="P3989" s="10">
        <f>I3989/60/60/24+DATE(1970,1,1)</f>
        <v>41775.92465277778</v>
      </c>
      <c r="Q3989" s="10">
        <f>J3989/60/60/24+DATE(1970,1,1)</f>
        <v>41765.92465277778</v>
      </c>
      <c r="R3989">
        <f>YEAR(Q3989)</f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8291</v>
      </c>
      <c r="O3990" t="s">
        <v>8292</v>
      </c>
      <c r="P3990" s="10">
        <f>I3990/60/60/24+DATE(1970,1,1)</f>
        <v>42245.08116898148</v>
      </c>
      <c r="Q3990" s="10">
        <f>J3990/60/60/24+DATE(1970,1,1)</f>
        <v>42230.08116898148</v>
      </c>
      <c r="R3990">
        <f>YEAR(Q3990)</f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8291</v>
      </c>
      <c r="O3991" t="s">
        <v>8292</v>
      </c>
      <c r="P3991" s="10">
        <f>I3991/60/60/24+DATE(1970,1,1)</f>
        <v>42316.791446759264</v>
      </c>
      <c r="Q3991" s="10">
        <f>J3991/60/60/24+DATE(1970,1,1)</f>
        <v>42286.749780092592</v>
      </c>
      <c r="R3991">
        <f>YEAR(Q3991)</f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8291</v>
      </c>
      <c r="O3992" t="s">
        <v>8292</v>
      </c>
      <c r="P3992" s="10">
        <f>I3992/60/60/24+DATE(1970,1,1)</f>
        <v>42431.672372685185</v>
      </c>
      <c r="Q3992" s="10">
        <f>J3992/60/60/24+DATE(1970,1,1)</f>
        <v>42401.672372685185</v>
      </c>
      <c r="R3992">
        <f>YEAR(Q3992)</f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8291</v>
      </c>
      <c r="O3993" t="s">
        <v>8292</v>
      </c>
      <c r="P3993" s="10">
        <f>I3993/60/60/24+DATE(1970,1,1)</f>
        <v>42155.644467592589</v>
      </c>
      <c r="Q3993" s="10">
        <f>J3993/60/60/24+DATE(1970,1,1)</f>
        <v>42125.644467592589</v>
      </c>
      <c r="R3993">
        <f>YEAR(Q3993)</f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8291</v>
      </c>
      <c r="O3994" t="s">
        <v>8292</v>
      </c>
      <c r="P3994" s="10">
        <f>I3994/60/60/24+DATE(1970,1,1)</f>
        <v>42349.982164351852</v>
      </c>
      <c r="Q3994" s="10">
        <f>J3994/60/60/24+DATE(1970,1,1)</f>
        <v>42289.94049768518</v>
      </c>
      <c r="R3994">
        <f>YEAR(Q3994)</f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8291</v>
      </c>
      <c r="O3995" t="s">
        <v>8292</v>
      </c>
      <c r="P3995" s="10">
        <f>I3995/60/60/24+DATE(1970,1,1)</f>
        <v>42137.864722222221</v>
      </c>
      <c r="Q3995" s="10">
        <f>J3995/60/60/24+DATE(1970,1,1)</f>
        <v>42107.864722222221</v>
      </c>
      <c r="R3995">
        <f>YEAR(Q3995)</f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8291</v>
      </c>
      <c r="O3996" t="s">
        <v>8292</v>
      </c>
      <c r="P3996" s="10">
        <f>I3996/60/60/24+DATE(1970,1,1)</f>
        <v>41839.389930555553</v>
      </c>
      <c r="Q3996" s="10">
        <f>J3996/60/60/24+DATE(1970,1,1)</f>
        <v>41809.389930555553</v>
      </c>
      <c r="R3996">
        <f>YEAR(Q3996)</f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8291</v>
      </c>
      <c r="O3997" t="s">
        <v>8292</v>
      </c>
      <c r="P3997" s="10">
        <f>I3997/60/60/24+DATE(1970,1,1)</f>
        <v>42049.477083333331</v>
      </c>
      <c r="Q3997" s="10">
        <f>J3997/60/60/24+DATE(1970,1,1)</f>
        <v>42019.683761574073</v>
      </c>
      <c r="R3997">
        <f>YEAR(Q3997)</f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8291</v>
      </c>
      <c r="O3998" t="s">
        <v>8292</v>
      </c>
      <c r="P3998" s="10">
        <f>I3998/60/60/24+DATE(1970,1,1)</f>
        <v>41963.669444444444</v>
      </c>
      <c r="Q3998" s="10">
        <f>J3998/60/60/24+DATE(1970,1,1)</f>
        <v>41950.26694444444</v>
      </c>
      <c r="R3998">
        <f>YEAR(Q3998)</f>
        <v>2014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8291</v>
      </c>
      <c r="O3999" t="s">
        <v>8292</v>
      </c>
      <c r="P3999" s="10">
        <f>I3999/60/60/24+DATE(1970,1,1)</f>
        <v>42099.349780092598</v>
      </c>
      <c r="Q3999" s="10">
        <f>J3999/60/60/24+DATE(1970,1,1)</f>
        <v>42069.391446759255</v>
      </c>
      <c r="R3999">
        <f>YEAR(Q3999)</f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8291</v>
      </c>
      <c r="O4000" t="s">
        <v>8292</v>
      </c>
      <c r="P4000" s="10">
        <f>I4000/60/60/24+DATE(1970,1,1)</f>
        <v>42091.921597222223</v>
      </c>
      <c r="Q4000" s="10">
        <f>J4000/60/60/24+DATE(1970,1,1)</f>
        <v>42061.963263888887</v>
      </c>
      <c r="R4000">
        <f>YEAR(Q4000)</f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8291</v>
      </c>
      <c r="O4001" t="s">
        <v>8292</v>
      </c>
      <c r="P4001" s="10">
        <f>I4001/60/60/24+DATE(1970,1,1)</f>
        <v>41882.827650462961</v>
      </c>
      <c r="Q4001" s="10">
        <f>J4001/60/60/24+DATE(1970,1,1)</f>
        <v>41842.828680555554</v>
      </c>
      <c r="R4001">
        <f>YEAR(Q4001)</f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8291</v>
      </c>
      <c r="O4002" t="s">
        <v>8292</v>
      </c>
      <c r="P4002" s="10">
        <f>I4002/60/60/24+DATE(1970,1,1)</f>
        <v>42497.603680555556</v>
      </c>
      <c r="Q4002" s="10">
        <f>J4002/60/60/24+DATE(1970,1,1)</f>
        <v>42437.64534722222</v>
      </c>
      <c r="R4002">
        <f>YEAR(Q4002)</f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8291</v>
      </c>
      <c r="O4003" t="s">
        <v>8292</v>
      </c>
      <c r="P4003" s="10">
        <f>I4003/60/60/24+DATE(1970,1,1)</f>
        <v>42795.791666666672</v>
      </c>
      <c r="Q4003" s="10">
        <f>J4003/60/60/24+DATE(1970,1,1)</f>
        <v>42775.964212962965</v>
      </c>
      <c r="R4003">
        <f>YEAR(Q4003)</f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8291</v>
      </c>
      <c r="O4004" t="s">
        <v>8292</v>
      </c>
      <c r="P4004" s="10">
        <f>I4004/60/60/24+DATE(1970,1,1)</f>
        <v>41909.043530092589</v>
      </c>
      <c r="Q4004" s="10">
        <f>J4004/60/60/24+DATE(1970,1,1)</f>
        <v>41879.043530092589</v>
      </c>
      <c r="R4004">
        <f>YEAR(Q4004)</f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8291</v>
      </c>
      <c r="O4005" t="s">
        <v>8292</v>
      </c>
      <c r="P4005" s="10">
        <f>I4005/60/60/24+DATE(1970,1,1)</f>
        <v>42050.587349537032</v>
      </c>
      <c r="Q4005" s="10">
        <f>J4005/60/60/24+DATE(1970,1,1)</f>
        <v>42020.587349537032</v>
      </c>
      <c r="R4005">
        <f>YEAR(Q4005)</f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8291</v>
      </c>
      <c r="O4006" t="s">
        <v>8292</v>
      </c>
      <c r="P4006" s="10">
        <f>I4006/60/60/24+DATE(1970,1,1)</f>
        <v>41920.16269675926</v>
      </c>
      <c r="Q4006" s="10">
        <f>J4006/60/60/24+DATE(1970,1,1)</f>
        <v>41890.16269675926</v>
      </c>
      <c r="R4006">
        <f>YEAR(Q4006)</f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8291</v>
      </c>
      <c r="O4007" t="s">
        <v>8292</v>
      </c>
      <c r="P4007" s="10">
        <f>I4007/60/60/24+DATE(1970,1,1)</f>
        <v>41932.807696759257</v>
      </c>
      <c r="Q4007" s="10">
        <f>J4007/60/60/24+DATE(1970,1,1)</f>
        <v>41872.807696759257</v>
      </c>
      <c r="R4007">
        <f>YEAR(Q4007)</f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8291</v>
      </c>
      <c r="O4008" t="s">
        <v>8292</v>
      </c>
      <c r="P4008" s="10">
        <f>I4008/60/60/24+DATE(1970,1,1)</f>
        <v>42416.772997685184</v>
      </c>
      <c r="Q4008" s="10">
        <f>J4008/60/60/24+DATE(1970,1,1)</f>
        <v>42391.772997685184</v>
      </c>
      <c r="R4008">
        <f>YEAR(Q4008)</f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8291</v>
      </c>
      <c r="O4009" t="s">
        <v>8292</v>
      </c>
      <c r="P4009" s="10">
        <f>I4009/60/60/24+DATE(1970,1,1)</f>
        <v>41877.686111111114</v>
      </c>
      <c r="Q4009" s="10">
        <f>J4009/60/60/24+DATE(1970,1,1)</f>
        <v>41848.772928240738</v>
      </c>
      <c r="R4009">
        <f>YEAR(Q4009)</f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8291</v>
      </c>
      <c r="O4010" t="s">
        <v>8292</v>
      </c>
      <c r="P4010" s="10">
        <f>I4010/60/60/24+DATE(1970,1,1)</f>
        <v>42207.964201388888</v>
      </c>
      <c r="Q4010" s="10">
        <f>J4010/60/60/24+DATE(1970,1,1)</f>
        <v>42177.964201388888</v>
      </c>
      <c r="R4010">
        <f>YEAR(Q4010)</f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8291</v>
      </c>
      <c r="O4011" t="s">
        <v>8292</v>
      </c>
      <c r="P4011" s="10">
        <f>I4011/60/60/24+DATE(1970,1,1)</f>
        <v>41891.700925925928</v>
      </c>
      <c r="Q4011" s="10">
        <f>J4011/60/60/24+DATE(1970,1,1)</f>
        <v>41851.700925925928</v>
      </c>
      <c r="R4011">
        <f>YEAR(Q4011)</f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8291</v>
      </c>
      <c r="O4012" t="s">
        <v>8292</v>
      </c>
      <c r="P4012" s="10">
        <f>I4012/60/60/24+DATE(1970,1,1)</f>
        <v>41938.770439814813</v>
      </c>
      <c r="Q4012" s="10">
        <f>J4012/60/60/24+DATE(1970,1,1)</f>
        <v>41921.770439814813</v>
      </c>
      <c r="R4012">
        <f>YEAR(Q4012)</f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8291</v>
      </c>
      <c r="O4013" t="s">
        <v>8292</v>
      </c>
      <c r="P4013" s="10">
        <f>I4013/60/60/24+DATE(1970,1,1)</f>
        <v>42032.54488425926</v>
      </c>
      <c r="Q4013" s="10">
        <f>J4013/60/60/24+DATE(1970,1,1)</f>
        <v>42002.54488425926</v>
      </c>
      <c r="R4013">
        <f>YEAR(Q4013)</f>
        <v>2014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8291</v>
      </c>
      <c r="O4014" t="s">
        <v>8292</v>
      </c>
      <c r="P4014" s="10">
        <f>I4014/60/60/24+DATE(1970,1,1)</f>
        <v>42126.544548611113</v>
      </c>
      <c r="Q4014" s="10">
        <f>J4014/60/60/24+DATE(1970,1,1)</f>
        <v>42096.544548611113</v>
      </c>
      <c r="R4014">
        <f>YEAR(Q4014)</f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8291</v>
      </c>
      <c r="O4015" t="s">
        <v>8292</v>
      </c>
      <c r="P4015" s="10">
        <f>I4015/60/60/24+DATE(1970,1,1)</f>
        <v>42051.301192129627</v>
      </c>
      <c r="Q4015" s="10">
        <f>J4015/60/60/24+DATE(1970,1,1)</f>
        <v>42021.301192129627</v>
      </c>
      <c r="R4015">
        <f>YEAR(Q4015)</f>
        <v>2015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8291</v>
      </c>
      <c r="O4016" t="s">
        <v>8292</v>
      </c>
      <c r="P4016" s="10">
        <f>I4016/60/60/24+DATE(1970,1,1)</f>
        <v>42434.246168981481</v>
      </c>
      <c r="Q4016" s="10">
        <f>J4016/60/60/24+DATE(1970,1,1)</f>
        <v>42419.246168981481</v>
      </c>
      <c r="R4016">
        <f>YEAR(Q4016)</f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8291</v>
      </c>
      <c r="O4017" t="s">
        <v>8292</v>
      </c>
      <c r="P4017" s="10">
        <f>I4017/60/60/24+DATE(1970,1,1)</f>
        <v>42204.780821759254</v>
      </c>
      <c r="Q4017" s="10">
        <f>J4017/60/60/24+DATE(1970,1,1)</f>
        <v>42174.780821759254</v>
      </c>
      <c r="R4017">
        <f>YEAR(Q4017)</f>
        <v>2015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8291</v>
      </c>
      <c r="O4018" t="s">
        <v>8292</v>
      </c>
      <c r="P4018" s="10">
        <f>I4018/60/60/24+DATE(1970,1,1)</f>
        <v>41899.872685185182</v>
      </c>
      <c r="Q4018" s="10">
        <f>J4018/60/60/24+DATE(1970,1,1)</f>
        <v>41869.872685185182</v>
      </c>
      <c r="R4018">
        <f>YEAR(Q4018)</f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8291</v>
      </c>
      <c r="O4019" t="s">
        <v>8292</v>
      </c>
      <c r="P4019" s="10">
        <f>I4019/60/60/24+DATE(1970,1,1)</f>
        <v>41886.672152777777</v>
      </c>
      <c r="Q4019" s="10">
        <f>J4019/60/60/24+DATE(1970,1,1)</f>
        <v>41856.672152777777</v>
      </c>
      <c r="R4019">
        <f>YEAR(Q4019)</f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8291</v>
      </c>
      <c r="O4020" t="s">
        <v>8292</v>
      </c>
      <c r="P4020" s="10">
        <f>I4020/60/60/24+DATE(1970,1,1)</f>
        <v>42650.91097222222</v>
      </c>
      <c r="Q4020" s="10">
        <f>J4020/60/60/24+DATE(1970,1,1)</f>
        <v>42620.91097222222</v>
      </c>
      <c r="R4020">
        <f>YEAR(Q4020)</f>
        <v>2016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8291</v>
      </c>
      <c r="O4021" t="s">
        <v>8292</v>
      </c>
      <c r="P4021" s="10">
        <f>I4021/60/60/24+DATE(1970,1,1)</f>
        <v>42475.686111111107</v>
      </c>
      <c r="Q4021" s="10">
        <f>J4021/60/60/24+DATE(1970,1,1)</f>
        <v>42417.675879629634</v>
      </c>
      <c r="R4021">
        <f>YEAR(Q4021)</f>
        <v>2016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8291</v>
      </c>
      <c r="O4022" t="s">
        <v>8292</v>
      </c>
      <c r="P4022" s="10">
        <f>I4022/60/60/24+DATE(1970,1,1)</f>
        <v>42087.149293981478</v>
      </c>
      <c r="Q4022" s="10">
        <f>J4022/60/60/24+DATE(1970,1,1)</f>
        <v>42057.190960648149</v>
      </c>
      <c r="R4022">
        <f>YEAR(Q4022)</f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8291</v>
      </c>
      <c r="O4023" t="s">
        <v>8292</v>
      </c>
      <c r="P4023" s="10">
        <f>I4023/60/60/24+DATE(1970,1,1)</f>
        <v>41938.911550925928</v>
      </c>
      <c r="Q4023" s="10">
        <f>J4023/60/60/24+DATE(1970,1,1)</f>
        <v>41878.911550925928</v>
      </c>
      <c r="R4023">
        <f>YEAR(Q4023)</f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8291</v>
      </c>
      <c r="O4024" t="s">
        <v>8292</v>
      </c>
      <c r="P4024" s="10">
        <f>I4024/60/60/24+DATE(1970,1,1)</f>
        <v>42036.120833333334</v>
      </c>
      <c r="Q4024" s="10">
        <f>J4024/60/60/24+DATE(1970,1,1)</f>
        <v>41990.584108796291</v>
      </c>
      <c r="R4024">
        <f>YEAR(Q4024)</f>
        <v>2014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8291</v>
      </c>
      <c r="O4025" t="s">
        <v>8292</v>
      </c>
      <c r="P4025" s="10">
        <f>I4025/60/60/24+DATE(1970,1,1)</f>
        <v>42453.957905092597</v>
      </c>
      <c r="Q4025" s="10">
        <f>J4025/60/60/24+DATE(1970,1,1)</f>
        <v>42408.999571759254</v>
      </c>
      <c r="R4025">
        <f>YEAR(Q4025)</f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8291</v>
      </c>
      <c r="O4026" t="s">
        <v>8292</v>
      </c>
      <c r="P4026" s="10">
        <f>I4026/60/60/24+DATE(1970,1,1)</f>
        <v>42247.670104166667</v>
      </c>
      <c r="Q4026" s="10">
        <f>J4026/60/60/24+DATE(1970,1,1)</f>
        <v>42217.670104166667</v>
      </c>
      <c r="R4026">
        <f>YEAR(Q4026)</f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8291</v>
      </c>
      <c r="O4027" t="s">
        <v>8292</v>
      </c>
      <c r="P4027" s="10">
        <f>I4027/60/60/24+DATE(1970,1,1)</f>
        <v>42211.237685185188</v>
      </c>
      <c r="Q4027" s="10">
        <f>J4027/60/60/24+DATE(1970,1,1)</f>
        <v>42151.237685185188</v>
      </c>
      <c r="R4027">
        <f>YEAR(Q4027)</f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8291</v>
      </c>
      <c r="O4028" t="s">
        <v>8292</v>
      </c>
      <c r="P4028" s="10">
        <f>I4028/60/60/24+DATE(1970,1,1)</f>
        <v>42342.697210648148</v>
      </c>
      <c r="Q4028" s="10">
        <f>J4028/60/60/24+DATE(1970,1,1)</f>
        <v>42282.655543981484</v>
      </c>
      <c r="R4028">
        <f>YEAR(Q4028)</f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8291</v>
      </c>
      <c r="O4029" t="s">
        <v>8292</v>
      </c>
      <c r="P4029" s="10">
        <f>I4029/60/60/24+DATE(1970,1,1)</f>
        <v>42789.041666666672</v>
      </c>
      <c r="Q4029" s="10">
        <f>J4029/60/60/24+DATE(1970,1,1)</f>
        <v>42768.97084490741</v>
      </c>
      <c r="R4029">
        <f>YEAR(Q4029)</f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8291</v>
      </c>
      <c r="O4030" t="s">
        <v>8292</v>
      </c>
      <c r="P4030" s="10">
        <f>I4030/60/60/24+DATE(1970,1,1)</f>
        <v>41795.938657407409</v>
      </c>
      <c r="Q4030" s="10">
        <f>J4030/60/60/24+DATE(1970,1,1)</f>
        <v>41765.938657407409</v>
      </c>
      <c r="R4030">
        <f>YEAR(Q4030)</f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8291</v>
      </c>
      <c r="O4031" t="s">
        <v>8292</v>
      </c>
      <c r="P4031" s="10">
        <f>I4031/60/60/24+DATE(1970,1,1)</f>
        <v>42352.025115740747</v>
      </c>
      <c r="Q4031" s="10">
        <f>J4031/60/60/24+DATE(1970,1,1)</f>
        <v>42322.025115740747</v>
      </c>
      <c r="R4031">
        <f>YEAR(Q4031)</f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8291</v>
      </c>
      <c r="O4032" t="s">
        <v>8292</v>
      </c>
      <c r="P4032" s="10">
        <f>I4032/60/60/24+DATE(1970,1,1)</f>
        <v>42403.784027777772</v>
      </c>
      <c r="Q4032" s="10">
        <f>J4032/60/60/24+DATE(1970,1,1)</f>
        <v>42374.655081018514</v>
      </c>
      <c r="R4032">
        <f>YEAR(Q4032)</f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8291</v>
      </c>
      <c r="O4033" t="s">
        <v>8292</v>
      </c>
      <c r="P4033" s="10">
        <f>I4033/60/60/24+DATE(1970,1,1)</f>
        <v>41991.626898148148</v>
      </c>
      <c r="Q4033" s="10">
        <f>J4033/60/60/24+DATE(1970,1,1)</f>
        <v>41941.585231481484</v>
      </c>
      <c r="R4033">
        <f>YEAR(Q4033)</f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8291</v>
      </c>
      <c r="O4034" t="s">
        <v>8292</v>
      </c>
      <c r="P4034" s="10">
        <f>I4034/60/60/24+DATE(1970,1,1)</f>
        <v>42353.85087962963</v>
      </c>
      <c r="Q4034" s="10">
        <f>J4034/60/60/24+DATE(1970,1,1)</f>
        <v>42293.809212962966</v>
      </c>
      <c r="R4034">
        <f>YEAR(Q4034)</f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8291</v>
      </c>
      <c r="O4035" t="s">
        <v>8292</v>
      </c>
      <c r="P4035" s="10">
        <f>I4035/60/60/24+DATE(1970,1,1)</f>
        <v>42645.375</v>
      </c>
      <c r="Q4035" s="10">
        <f>J4035/60/60/24+DATE(1970,1,1)</f>
        <v>42614.268796296295</v>
      </c>
      <c r="R4035">
        <f>YEAR(Q4035)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8291</v>
      </c>
      <c r="O4036" t="s">
        <v>8292</v>
      </c>
      <c r="P4036" s="10">
        <f>I4036/60/60/24+DATE(1970,1,1)</f>
        <v>42097.905671296292</v>
      </c>
      <c r="Q4036" s="10">
        <f>J4036/60/60/24+DATE(1970,1,1)</f>
        <v>42067.947337962964</v>
      </c>
      <c r="R4036">
        <f>YEAR(Q4036)</f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8291</v>
      </c>
      <c r="O4037" t="s">
        <v>8292</v>
      </c>
      <c r="P4037" s="10">
        <f>I4037/60/60/24+DATE(1970,1,1)</f>
        <v>41933.882951388885</v>
      </c>
      <c r="Q4037" s="10">
        <f>J4037/60/60/24+DATE(1970,1,1)</f>
        <v>41903.882951388885</v>
      </c>
      <c r="R4037">
        <f>YEAR(Q4037)</f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8291</v>
      </c>
      <c r="O4038" t="s">
        <v>8292</v>
      </c>
      <c r="P4038" s="10">
        <f>I4038/60/60/24+DATE(1970,1,1)</f>
        <v>41821.9375</v>
      </c>
      <c r="Q4038" s="10">
        <f>J4038/60/60/24+DATE(1970,1,1)</f>
        <v>41804.937083333331</v>
      </c>
      <c r="R4038">
        <f>YEAR(Q4038)</f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8291</v>
      </c>
      <c r="O4039" t="s">
        <v>8292</v>
      </c>
      <c r="P4039" s="10">
        <f>I4039/60/60/24+DATE(1970,1,1)</f>
        <v>42514.600694444445</v>
      </c>
      <c r="Q4039" s="10">
        <f>J4039/60/60/24+DATE(1970,1,1)</f>
        <v>42497.070775462969</v>
      </c>
      <c r="R4039">
        <f>YEAR(Q4039)</f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8291</v>
      </c>
      <c r="O4040" t="s">
        <v>8292</v>
      </c>
      <c r="P4040" s="10">
        <f>I4040/60/60/24+DATE(1970,1,1)</f>
        <v>41929.798726851855</v>
      </c>
      <c r="Q4040" s="10">
        <f>J4040/60/60/24+DATE(1970,1,1)</f>
        <v>41869.798726851855</v>
      </c>
      <c r="R4040">
        <f>YEAR(Q4040)</f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8291</v>
      </c>
      <c r="O4041" t="s">
        <v>8292</v>
      </c>
      <c r="P4041" s="10">
        <f>I4041/60/60/24+DATE(1970,1,1)</f>
        <v>42339.249305555553</v>
      </c>
      <c r="Q4041" s="10">
        <f>J4041/60/60/24+DATE(1970,1,1)</f>
        <v>42305.670914351853</v>
      </c>
      <c r="R4041">
        <f>YEAR(Q4041)</f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8291</v>
      </c>
      <c r="O4042" t="s">
        <v>8292</v>
      </c>
      <c r="P4042" s="10">
        <f>I4042/60/60/24+DATE(1970,1,1)</f>
        <v>42203.125</v>
      </c>
      <c r="Q4042" s="10">
        <f>J4042/60/60/24+DATE(1970,1,1)</f>
        <v>42144.231527777782</v>
      </c>
      <c r="R4042">
        <f>YEAR(Q4042)</f>
        <v>2015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8291</v>
      </c>
      <c r="O4043" t="s">
        <v>8292</v>
      </c>
      <c r="P4043" s="10">
        <f>I4043/60/60/24+DATE(1970,1,1)</f>
        <v>42619.474004629628</v>
      </c>
      <c r="Q4043" s="10">
        <f>J4043/60/60/24+DATE(1970,1,1)</f>
        <v>42559.474004629628</v>
      </c>
      <c r="R4043">
        <f>YEAR(Q4043)</f>
        <v>2016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8291</v>
      </c>
      <c r="O4044" t="s">
        <v>8292</v>
      </c>
      <c r="P4044" s="10">
        <f>I4044/60/60/24+DATE(1970,1,1)</f>
        <v>42024.802777777775</v>
      </c>
      <c r="Q4044" s="10">
        <f>J4044/60/60/24+DATE(1970,1,1)</f>
        <v>41995.084074074075</v>
      </c>
      <c r="R4044">
        <f>YEAR(Q4044)</f>
        <v>2014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8291</v>
      </c>
      <c r="O4045" t="s">
        <v>8292</v>
      </c>
      <c r="P4045" s="10">
        <f>I4045/60/60/24+DATE(1970,1,1)</f>
        <v>41963.957465277781</v>
      </c>
      <c r="Q4045" s="10">
        <f>J4045/60/60/24+DATE(1970,1,1)</f>
        <v>41948.957465277781</v>
      </c>
      <c r="R4045">
        <f>YEAR(Q4045)</f>
        <v>2014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8291</v>
      </c>
      <c r="O4046" t="s">
        <v>8292</v>
      </c>
      <c r="P4046" s="10">
        <f>I4046/60/60/24+DATE(1970,1,1)</f>
        <v>42104.208333333328</v>
      </c>
      <c r="Q4046" s="10">
        <f>J4046/60/60/24+DATE(1970,1,1)</f>
        <v>42074.219699074078</v>
      </c>
      <c r="R4046">
        <f>YEAR(Q4046)</f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8291</v>
      </c>
      <c r="O4047" t="s">
        <v>8292</v>
      </c>
      <c r="P4047" s="10">
        <f>I4047/60/60/24+DATE(1970,1,1)</f>
        <v>41872.201261574075</v>
      </c>
      <c r="Q4047" s="10">
        <f>J4047/60/60/24+DATE(1970,1,1)</f>
        <v>41842.201261574075</v>
      </c>
      <c r="R4047">
        <f>YEAR(Q4047)</f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8291</v>
      </c>
      <c r="O4048" t="s">
        <v>8292</v>
      </c>
      <c r="P4048" s="10">
        <f>I4048/60/60/24+DATE(1970,1,1)</f>
        <v>41934.650578703702</v>
      </c>
      <c r="Q4048" s="10">
        <f>J4048/60/60/24+DATE(1970,1,1)</f>
        <v>41904.650578703702</v>
      </c>
      <c r="R4048">
        <f>YEAR(Q4048)</f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8291</v>
      </c>
      <c r="O4049" t="s">
        <v>8292</v>
      </c>
      <c r="P4049" s="10">
        <f>I4049/60/60/24+DATE(1970,1,1)</f>
        <v>42015.041666666672</v>
      </c>
      <c r="Q4049" s="10">
        <f>J4049/60/60/24+DATE(1970,1,1)</f>
        <v>41991.022488425922</v>
      </c>
      <c r="R4049">
        <f>YEAR(Q4049)</f>
        <v>2014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8291</v>
      </c>
      <c r="O4050" t="s">
        <v>8292</v>
      </c>
      <c r="P4050" s="10">
        <f>I4050/60/60/24+DATE(1970,1,1)</f>
        <v>42471.467442129629</v>
      </c>
      <c r="Q4050" s="10">
        <f>J4050/60/60/24+DATE(1970,1,1)</f>
        <v>42436.509108796294</v>
      </c>
      <c r="R4050">
        <f>YEAR(Q4050)</f>
        <v>2016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8291</v>
      </c>
      <c r="O4051" t="s">
        <v>8292</v>
      </c>
      <c r="P4051" s="10">
        <f>I4051/60/60/24+DATE(1970,1,1)</f>
        <v>42199.958506944444</v>
      </c>
      <c r="Q4051" s="10">
        <f>J4051/60/60/24+DATE(1970,1,1)</f>
        <v>42169.958506944444</v>
      </c>
      <c r="R4051">
        <f>YEAR(Q4051)</f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8291</v>
      </c>
      <c r="O4052" t="s">
        <v>8292</v>
      </c>
      <c r="P4052" s="10">
        <f>I4052/60/60/24+DATE(1970,1,1)</f>
        <v>41935.636469907404</v>
      </c>
      <c r="Q4052" s="10">
        <f>J4052/60/60/24+DATE(1970,1,1)</f>
        <v>41905.636469907404</v>
      </c>
      <c r="R4052">
        <f>YEAR(Q4052)</f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8291</v>
      </c>
      <c r="O4053" t="s">
        <v>8292</v>
      </c>
      <c r="P4053" s="10">
        <f>I4053/60/60/24+DATE(1970,1,1)</f>
        <v>41768.286805555559</v>
      </c>
      <c r="Q4053" s="10">
        <f>J4053/60/60/24+DATE(1970,1,1)</f>
        <v>41761.810150462967</v>
      </c>
      <c r="R4053">
        <f>YEAR(Q4053)</f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8291</v>
      </c>
      <c r="O4054" t="s">
        <v>8292</v>
      </c>
      <c r="P4054" s="10">
        <f>I4054/60/60/24+DATE(1970,1,1)</f>
        <v>41925.878657407404</v>
      </c>
      <c r="Q4054" s="10">
        <f>J4054/60/60/24+DATE(1970,1,1)</f>
        <v>41865.878657407404</v>
      </c>
      <c r="R4054">
        <f>YEAR(Q4054)</f>
        <v>2014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8291</v>
      </c>
      <c r="O4055" t="s">
        <v>8292</v>
      </c>
      <c r="P4055" s="10">
        <f>I4055/60/60/24+DATE(1970,1,1)</f>
        <v>41958.833333333328</v>
      </c>
      <c r="Q4055" s="10">
        <f>J4055/60/60/24+DATE(1970,1,1)</f>
        <v>41928.690138888887</v>
      </c>
      <c r="R4055">
        <f>YEAR(Q4055)</f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8291</v>
      </c>
      <c r="O4056" t="s">
        <v>8292</v>
      </c>
      <c r="P4056" s="10">
        <f>I4056/60/60/24+DATE(1970,1,1)</f>
        <v>42644.166666666672</v>
      </c>
      <c r="Q4056" s="10">
        <f>J4056/60/60/24+DATE(1970,1,1)</f>
        <v>42613.841261574074</v>
      </c>
      <c r="R4056">
        <f>YEAR(Q4056)</f>
        <v>2016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8291</v>
      </c>
      <c r="O4057" t="s">
        <v>8292</v>
      </c>
      <c r="P4057" s="10">
        <f>I4057/60/60/24+DATE(1970,1,1)</f>
        <v>41809.648506944446</v>
      </c>
      <c r="Q4057" s="10">
        <f>J4057/60/60/24+DATE(1970,1,1)</f>
        <v>41779.648506944446</v>
      </c>
      <c r="R4057">
        <f>YEAR(Q4057)</f>
        <v>2014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8291</v>
      </c>
      <c r="O4058" t="s">
        <v>8292</v>
      </c>
      <c r="P4058" s="10">
        <f>I4058/60/60/24+DATE(1970,1,1)</f>
        <v>42554.832638888889</v>
      </c>
      <c r="Q4058" s="10">
        <f>J4058/60/60/24+DATE(1970,1,1)</f>
        <v>42534.933321759265</v>
      </c>
      <c r="R4058">
        <f>YEAR(Q4058)</f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8291</v>
      </c>
      <c r="O4059" t="s">
        <v>8292</v>
      </c>
      <c r="P4059" s="10">
        <f>I4059/60/60/24+DATE(1970,1,1)</f>
        <v>42333.958333333328</v>
      </c>
      <c r="Q4059" s="10">
        <f>J4059/60/60/24+DATE(1970,1,1)</f>
        <v>42310.968518518523</v>
      </c>
      <c r="R4059">
        <f>YEAR(Q4059)</f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8291</v>
      </c>
      <c r="O4060" t="s">
        <v>8292</v>
      </c>
      <c r="P4060" s="10">
        <f>I4060/60/60/24+DATE(1970,1,1)</f>
        <v>42461.165972222225</v>
      </c>
      <c r="Q4060" s="10">
        <f>J4060/60/60/24+DATE(1970,1,1)</f>
        <v>42446.060694444444</v>
      </c>
      <c r="R4060">
        <f>YEAR(Q4060)</f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8291</v>
      </c>
      <c r="O4061" t="s">
        <v>8292</v>
      </c>
      <c r="P4061" s="10">
        <f>I4061/60/60/24+DATE(1970,1,1)</f>
        <v>41898.125</v>
      </c>
      <c r="Q4061" s="10">
        <f>J4061/60/60/24+DATE(1970,1,1)</f>
        <v>41866.640648148146</v>
      </c>
      <c r="R4061">
        <f>YEAR(Q4061)</f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8291</v>
      </c>
      <c r="O4062" t="s">
        <v>8292</v>
      </c>
      <c r="P4062" s="10">
        <f>I4062/60/60/24+DATE(1970,1,1)</f>
        <v>41813.666666666664</v>
      </c>
      <c r="Q4062" s="10">
        <f>J4062/60/60/24+DATE(1970,1,1)</f>
        <v>41779.695092592592</v>
      </c>
      <c r="R4062">
        <f>YEAR(Q4062)</f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8291</v>
      </c>
      <c r="O4063" t="s">
        <v>8292</v>
      </c>
      <c r="P4063" s="10">
        <f>I4063/60/60/24+DATE(1970,1,1)</f>
        <v>42481.099803240737</v>
      </c>
      <c r="Q4063" s="10">
        <f>J4063/60/60/24+DATE(1970,1,1)</f>
        <v>42421.141469907408</v>
      </c>
      <c r="R4063">
        <f>YEAR(Q4063)</f>
        <v>2016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8291</v>
      </c>
      <c r="O4064" t="s">
        <v>8292</v>
      </c>
      <c r="P4064" s="10">
        <f>I4064/60/60/24+DATE(1970,1,1)</f>
        <v>42553.739212962959</v>
      </c>
      <c r="Q4064" s="10">
        <f>J4064/60/60/24+DATE(1970,1,1)</f>
        <v>42523.739212962959</v>
      </c>
      <c r="R4064">
        <f>YEAR(Q4064)</f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8291</v>
      </c>
      <c r="O4065" t="s">
        <v>8292</v>
      </c>
      <c r="P4065" s="10">
        <f>I4065/60/60/24+DATE(1970,1,1)</f>
        <v>41817.681527777779</v>
      </c>
      <c r="Q4065" s="10">
        <f>J4065/60/60/24+DATE(1970,1,1)</f>
        <v>41787.681527777779</v>
      </c>
      <c r="R4065">
        <f>YEAR(Q4065)</f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8291</v>
      </c>
      <c r="O4066" t="s">
        <v>8292</v>
      </c>
      <c r="P4066" s="10">
        <f>I4066/60/60/24+DATE(1970,1,1)</f>
        <v>42123.588263888887</v>
      </c>
      <c r="Q4066" s="10">
        <f>J4066/60/60/24+DATE(1970,1,1)</f>
        <v>42093.588263888887</v>
      </c>
      <c r="R4066">
        <f>YEAR(Q4066)</f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8291</v>
      </c>
      <c r="O4067" t="s">
        <v>8292</v>
      </c>
      <c r="P4067" s="10">
        <f>I4067/60/60/24+DATE(1970,1,1)</f>
        <v>41863.951516203706</v>
      </c>
      <c r="Q4067" s="10">
        <f>J4067/60/60/24+DATE(1970,1,1)</f>
        <v>41833.951516203706</v>
      </c>
      <c r="R4067">
        <f>YEAR(Q4067)</f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8291</v>
      </c>
      <c r="O4068" t="s">
        <v>8292</v>
      </c>
      <c r="P4068" s="10">
        <f>I4068/60/60/24+DATE(1970,1,1)</f>
        <v>42509.039212962962</v>
      </c>
      <c r="Q4068" s="10">
        <f>J4068/60/60/24+DATE(1970,1,1)</f>
        <v>42479.039212962962</v>
      </c>
      <c r="R4068">
        <f>YEAR(Q4068)</f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8291</v>
      </c>
      <c r="O4069" t="s">
        <v>8292</v>
      </c>
      <c r="P4069" s="10">
        <f>I4069/60/60/24+DATE(1970,1,1)</f>
        <v>42275.117476851854</v>
      </c>
      <c r="Q4069" s="10">
        <f>J4069/60/60/24+DATE(1970,1,1)</f>
        <v>42235.117476851854</v>
      </c>
      <c r="R4069">
        <f>YEAR(Q4069)</f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8291</v>
      </c>
      <c r="O4070" t="s">
        <v>8292</v>
      </c>
      <c r="P4070" s="10">
        <f>I4070/60/60/24+DATE(1970,1,1)</f>
        <v>42748.961805555555</v>
      </c>
      <c r="Q4070" s="10">
        <f>J4070/60/60/24+DATE(1970,1,1)</f>
        <v>42718.963599537034</v>
      </c>
      <c r="R4070">
        <f>YEAR(Q4070)</f>
        <v>2016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8291</v>
      </c>
      <c r="O4071" t="s">
        <v>8292</v>
      </c>
      <c r="P4071" s="10">
        <f>I4071/60/60/24+DATE(1970,1,1)</f>
        <v>42063.5</v>
      </c>
      <c r="Q4071" s="10">
        <f>J4071/60/60/24+DATE(1970,1,1)</f>
        <v>42022.661527777775</v>
      </c>
      <c r="R4071">
        <f>YEAR(Q4071)</f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8291</v>
      </c>
      <c r="O4072" t="s">
        <v>8292</v>
      </c>
      <c r="P4072" s="10">
        <f>I4072/60/60/24+DATE(1970,1,1)</f>
        <v>42064.125</v>
      </c>
      <c r="Q4072" s="10">
        <f>J4072/60/60/24+DATE(1970,1,1)</f>
        <v>42031.666898148149</v>
      </c>
      <c r="R4072">
        <f>YEAR(Q4072)</f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8291</v>
      </c>
      <c r="O4073" t="s">
        <v>8292</v>
      </c>
      <c r="P4073" s="10">
        <f>I4073/60/60/24+DATE(1970,1,1)</f>
        <v>42730.804756944446</v>
      </c>
      <c r="Q4073" s="10">
        <f>J4073/60/60/24+DATE(1970,1,1)</f>
        <v>42700.804756944446</v>
      </c>
      <c r="R4073">
        <f>YEAR(Q4073)</f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8291</v>
      </c>
      <c r="O4074" t="s">
        <v>8292</v>
      </c>
      <c r="P4074" s="10">
        <f>I4074/60/60/24+DATE(1970,1,1)</f>
        <v>41872.77443287037</v>
      </c>
      <c r="Q4074" s="10">
        <f>J4074/60/60/24+DATE(1970,1,1)</f>
        <v>41812.77443287037</v>
      </c>
      <c r="R4074">
        <f>YEAR(Q4074)</f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8291</v>
      </c>
      <c r="O4075" t="s">
        <v>8292</v>
      </c>
      <c r="P4075" s="10">
        <f>I4075/60/60/24+DATE(1970,1,1)</f>
        <v>42133.166666666672</v>
      </c>
      <c r="Q4075" s="10">
        <f>J4075/60/60/24+DATE(1970,1,1)</f>
        <v>42078.34520833334</v>
      </c>
      <c r="R4075">
        <f>YEAR(Q4075)</f>
        <v>2015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8291</v>
      </c>
      <c r="O4076" t="s">
        <v>8292</v>
      </c>
      <c r="P4076" s="10">
        <f>I4076/60/60/24+DATE(1970,1,1)</f>
        <v>42313.594618055555</v>
      </c>
      <c r="Q4076" s="10">
        <f>J4076/60/60/24+DATE(1970,1,1)</f>
        <v>42283.552951388891</v>
      </c>
      <c r="R4076">
        <f>YEAR(Q4076)</f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8291</v>
      </c>
      <c r="O4077" t="s">
        <v>8292</v>
      </c>
      <c r="P4077" s="10">
        <f>I4077/60/60/24+DATE(1970,1,1)</f>
        <v>41820.727777777778</v>
      </c>
      <c r="Q4077" s="10">
        <f>J4077/60/60/24+DATE(1970,1,1)</f>
        <v>41779.045937499999</v>
      </c>
      <c r="R4077">
        <f>YEAR(Q4077)</f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8291</v>
      </c>
      <c r="O4078" t="s">
        <v>8292</v>
      </c>
      <c r="P4078" s="10">
        <f>I4078/60/60/24+DATE(1970,1,1)</f>
        <v>41933.82708333333</v>
      </c>
      <c r="Q4078" s="10">
        <f>J4078/60/60/24+DATE(1970,1,1)</f>
        <v>41905.795706018522</v>
      </c>
      <c r="R4078">
        <f>YEAR(Q4078)</f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8291</v>
      </c>
      <c r="O4079" t="s">
        <v>8292</v>
      </c>
      <c r="P4079" s="10">
        <f>I4079/60/60/24+DATE(1970,1,1)</f>
        <v>42725.7105787037</v>
      </c>
      <c r="Q4079" s="10">
        <f>J4079/60/60/24+DATE(1970,1,1)</f>
        <v>42695.7105787037</v>
      </c>
      <c r="R4079">
        <f>YEAR(Q4079)</f>
        <v>2016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8291</v>
      </c>
      <c r="O4080" t="s">
        <v>8292</v>
      </c>
      <c r="P4080" s="10">
        <f>I4080/60/60/24+DATE(1970,1,1)</f>
        <v>42762.787523148145</v>
      </c>
      <c r="Q4080" s="10">
        <f>J4080/60/60/24+DATE(1970,1,1)</f>
        <v>42732.787523148145</v>
      </c>
      <c r="R4080">
        <f>YEAR(Q4080)</f>
        <v>2016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8291</v>
      </c>
      <c r="O4081" t="s">
        <v>8292</v>
      </c>
      <c r="P4081" s="10">
        <f>I4081/60/60/24+DATE(1970,1,1)</f>
        <v>42540.938900462963</v>
      </c>
      <c r="Q4081" s="10">
        <f>J4081/60/60/24+DATE(1970,1,1)</f>
        <v>42510.938900462963</v>
      </c>
      <c r="R4081">
        <f>YEAR(Q4081)</f>
        <v>2016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8291</v>
      </c>
      <c r="O4082" t="s">
        <v>8292</v>
      </c>
      <c r="P4082" s="10">
        <f>I4082/60/60/24+DATE(1970,1,1)</f>
        <v>42535.787500000006</v>
      </c>
      <c r="Q4082" s="10">
        <f>J4082/60/60/24+DATE(1970,1,1)</f>
        <v>42511.698101851856</v>
      </c>
      <c r="R4082">
        <f>YEAR(Q4082)</f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8291</v>
      </c>
      <c r="O4083" t="s">
        <v>8292</v>
      </c>
      <c r="P4083" s="10">
        <f>I4083/60/60/24+DATE(1970,1,1)</f>
        <v>42071.539641203708</v>
      </c>
      <c r="Q4083" s="10">
        <f>J4083/60/60/24+DATE(1970,1,1)</f>
        <v>42041.581307870365</v>
      </c>
      <c r="R4083">
        <f>YEAR(Q4083)</f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8291</v>
      </c>
      <c r="O4084" t="s">
        <v>8292</v>
      </c>
      <c r="P4084" s="10">
        <f>I4084/60/60/24+DATE(1970,1,1)</f>
        <v>42322.958333333328</v>
      </c>
      <c r="Q4084" s="10">
        <f>J4084/60/60/24+DATE(1970,1,1)</f>
        <v>42307.189270833333</v>
      </c>
      <c r="R4084">
        <f>YEAR(Q4084)</f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8291</v>
      </c>
      <c r="O4085" t="s">
        <v>8292</v>
      </c>
      <c r="P4085" s="10">
        <f>I4085/60/60/24+DATE(1970,1,1)</f>
        <v>42383.761759259258</v>
      </c>
      <c r="Q4085" s="10">
        <f>J4085/60/60/24+DATE(1970,1,1)</f>
        <v>42353.761759259258</v>
      </c>
      <c r="R4085">
        <f>YEAR(Q4085)</f>
        <v>2015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8291</v>
      </c>
      <c r="O4086" t="s">
        <v>8292</v>
      </c>
      <c r="P4086" s="10">
        <f>I4086/60/60/24+DATE(1970,1,1)</f>
        <v>42652.436412037037</v>
      </c>
      <c r="Q4086" s="10">
        <f>J4086/60/60/24+DATE(1970,1,1)</f>
        <v>42622.436412037037</v>
      </c>
      <c r="R4086">
        <f>YEAR(Q4086)</f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8291</v>
      </c>
      <c r="O4087" t="s">
        <v>8292</v>
      </c>
      <c r="P4087" s="10">
        <f>I4087/60/60/24+DATE(1970,1,1)</f>
        <v>42087.165972222225</v>
      </c>
      <c r="Q4087" s="10">
        <f>J4087/60/60/24+DATE(1970,1,1)</f>
        <v>42058.603877314818</v>
      </c>
      <c r="R4087">
        <f>YEAR(Q4087)</f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8291</v>
      </c>
      <c r="O4088" t="s">
        <v>8292</v>
      </c>
      <c r="P4088" s="10">
        <f>I4088/60/60/24+DATE(1970,1,1)</f>
        <v>42329.166666666672</v>
      </c>
      <c r="Q4088" s="10">
        <f>J4088/60/60/24+DATE(1970,1,1)</f>
        <v>42304.940960648149</v>
      </c>
      <c r="R4088">
        <f>YEAR(Q4088)</f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8291</v>
      </c>
      <c r="O4089" t="s">
        <v>8292</v>
      </c>
      <c r="P4089" s="10">
        <f>I4089/60/60/24+DATE(1970,1,1)</f>
        <v>42568.742893518516</v>
      </c>
      <c r="Q4089" s="10">
        <f>J4089/60/60/24+DATE(1970,1,1)</f>
        <v>42538.742893518516</v>
      </c>
      <c r="R4089">
        <f>YEAR(Q4089)</f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8291</v>
      </c>
      <c r="O4090" t="s">
        <v>8292</v>
      </c>
      <c r="P4090" s="10">
        <f>I4090/60/60/24+DATE(1970,1,1)</f>
        <v>42020.434722222228</v>
      </c>
      <c r="Q4090" s="10">
        <f>J4090/60/60/24+DATE(1970,1,1)</f>
        <v>41990.612546296295</v>
      </c>
      <c r="R4090">
        <f>YEAR(Q4090)</f>
        <v>2014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8291</v>
      </c>
      <c r="O4091" t="s">
        <v>8292</v>
      </c>
      <c r="P4091" s="10">
        <f>I4091/60/60/24+DATE(1970,1,1)</f>
        <v>42155.732638888891</v>
      </c>
      <c r="Q4091" s="10">
        <f>J4091/60/60/24+DATE(1970,1,1)</f>
        <v>42122.732499999998</v>
      </c>
      <c r="R4091">
        <f>YEAR(Q4091)</f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8291</v>
      </c>
      <c r="O4092" t="s">
        <v>8292</v>
      </c>
      <c r="P4092" s="10">
        <f>I4092/60/60/24+DATE(1970,1,1)</f>
        <v>42223.625</v>
      </c>
      <c r="Q4092" s="10">
        <f>J4092/60/60/24+DATE(1970,1,1)</f>
        <v>42209.67288194444</v>
      </c>
      <c r="R4092">
        <f>YEAR(Q4092)</f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8291</v>
      </c>
      <c r="O4093" t="s">
        <v>8292</v>
      </c>
      <c r="P4093" s="10">
        <f>I4093/60/60/24+DATE(1970,1,1)</f>
        <v>42020.506377314814</v>
      </c>
      <c r="Q4093" s="10">
        <f>J4093/60/60/24+DATE(1970,1,1)</f>
        <v>41990.506377314814</v>
      </c>
      <c r="R4093">
        <f>YEAR(Q4093)</f>
        <v>2014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8291</v>
      </c>
      <c r="O4094" t="s">
        <v>8292</v>
      </c>
      <c r="P4094" s="10">
        <f>I4094/60/60/24+DATE(1970,1,1)</f>
        <v>42099.153321759266</v>
      </c>
      <c r="Q4094" s="10">
        <f>J4094/60/60/24+DATE(1970,1,1)</f>
        <v>42039.194988425923</v>
      </c>
      <c r="R4094">
        <f>YEAR(Q4094)</f>
        <v>2015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8291</v>
      </c>
      <c r="O4095" t="s">
        <v>8292</v>
      </c>
      <c r="P4095" s="10">
        <f>I4095/60/60/24+DATE(1970,1,1)</f>
        <v>42238.815891203703</v>
      </c>
      <c r="Q4095" s="10">
        <f>J4095/60/60/24+DATE(1970,1,1)</f>
        <v>42178.815891203703</v>
      </c>
      <c r="R4095">
        <f>YEAR(Q4095)</f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8291</v>
      </c>
      <c r="O4096" t="s">
        <v>8292</v>
      </c>
      <c r="P4096" s="10">
        <f>I4096/60/60/24+DATE(1970,1,1)</f>
        <v>41934.207638888889</v>
      </c>
      <c r="Q4096" s="10">
        <f>J4096/60/60/24+DATE(1970,1,1)</f>
        <v>41890.086805555555</v>
      </c>
      <c r="R4096">
        <f>YEAR(Q4096)</f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8291</v>
      </c>
      <c r="O4097" t="s">
        <v>8292</v>
      </c>
      <c r="P4097" s="10">
        <f>I4097/60/60/24+DATE(1970,1,1)</f>
        <v>42723.031828703708</v>
      </c>
      <c r="Q4097" s="10">
        <f>J4097/60/60/24+DATE(1970,1,1)</f>
        <v>42693.031828703708</v>
      </c>
      <c r="R4097">
        <f>YEAR(Q4097)</f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8291</v>
      </c>
      <c r="O4098" t="s">
        <v>8292</v>
      </c>
      <c r="P4098" s="10">
        <f>I4098/60/60/24+DATE(1970,1,1)</f>
        <v>42794.368749999994</v>
      </c>
      <c r="Q4098" s="10">
        <f>J4098/60/60/24+DATE(1970,1,1)</f>
        <v>42750.530312499999</v>
      </c>
      <c r="R4098">
        <f>YEAR(Q4098)</f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8291</v>
      </c>
      <c r="O4099" t="s">
        <v>8292</v>
      </c>
      <c r="P4099" s="10">
        <f>I4099/60/60/24+DATE(1970,1,1)</f>
        <v>42400.996527777781</v>
      </c>
      <c r="Q4099" s="10">
        <f>J4099/60/60/24+DATE(1970,1,1)</f>
        <v>42344.824502314819</v>
      </c>
      <c r="R4099">
        <f>YEAR(Q4099)</f>
        <v>2015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8291</v>
      </c>
      <c r="O4100" t="s">
        <v>8292</v>
      </c>
      <c r="P4100" s="10">
        <f>I4100/60/60/24+DATE(1970,1,1)</f>
        <v>42525.722187499996</v>
      </c>
      <c r="Q4100" s="10">
        <f>J4100/60/60/24+DATE(1970,1,1)</f>
        <v>42495.722187499996</v>
      </c>
      <c r="R4100">
        <f>YEAR(Q4100)</f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8291</v>
      </c>
      <c r="O4101" t="s">
        <v>8292</v>
      </c>
      <c r="P4101" s="10">
        <f>I4101/60/60/24+DATE(1970,1,1)</f>
        <v>42615.850381944445</v>
      </c>
      <c r="Q4101" s="10">
        <f>J4101/60/60/24+DATE(1970,1,1)</f>
        <v>42570.850381944445</v>
      </c>
      <c r="R4101">
        <f>YEAR(Q4101)</f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8291</v>
      </c>
      <c r="O4102" t="s">
        <v>8292</v>
      </c>
      <c r="P4102" s="10">
        <f>I4102/60/60/24+DATE(1970,1,1)</f>
        <v>41937.124884259261</v>
      </c>
      <c r="Q4102" s="10">
        <f>J4102/60/60/24+DATE(1970,1,1)</f>
        <v>41927.124884259261</v>
      </c>
      <c r="R4102">
        <f>YEAR(Q4102)</f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8291</v>
      </c>
      <c r="O4103" t="s">
        <v>8292</v>
      </c>
      <c r="P4103" s="10">
        <f>I4103/60/60/24+DATE(1970,1,1)</f>
        <v>42760.903726851851</v>
      </c>
      <c r="Q4103" s="10">
        <f>J4103/60/60/24+DATE(1970,1,1)</f>
        <v>42730.903726851851</v>
      </c>
      <c r="R4103">
        <f>YEAR(Q4103)</f>
        <v>2016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8291</v>
      </c>
      <c r="O4104" t="s">
        <v>8292</v>
      </c>
      <c r="P4104" s="10">
        <f>I4104/60/60/24+DATE(1970,1,1)</f>
        <v>42505.848067129627</v>
      </c>
      <c r="Q4104" s="10">
        <f>J4104/60/60/24+DATE(1970,1,1)</f>
        <v>42475.848067129627</v>
      </c>
      <c r="R4104">
        <f>YEAR(Q4104)</f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8291</v>
      </c>
      <c r="O4105" t="s">
        <v>8292</v>
      </c>
      <c r="P4105" s="10">
        <f>I4105/60/60/24+DATE(1970,1,1)</f>
        <v>42242.772222222222</v>
      </c>
      <c r="Q4105" s="10">
        <f>J4105/60/60/24+DATE(1970,1,1)</f>
        <v>42188.83293981482</v>
      </c>
      <c r="R4105">
        <f>YEAR(Q4105)</f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8291</v>
      </c>
      <c r="O4106" t="s">
        <v>8292</v>
      </c>
      <c r="P4106" s="10">
        <f>I4106/60/60/24+DATE(1970,1,1)</f>
        <v>42670.278171296297</v>
      </c>
      <c r="Q4106" s="10">
        <f>J4106/60/60/24+DATE(1970,1,1)</f>
        <v>42640.278171296297</v>
      </c>
      <c r="R4106">
        <f>YEAR(Q4106)</f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8291</v>
      </c>
      <c r="O4107" t="s">
        <v>8292</v>
      </c>
      <c r="P4107" s="10">
        <f>I4107/60/60/24+DATE(1970,1,1)</f>
        <v>42730.010520833333</v>
      </c>
      <c r="Q4107" s="10">
        <f>J4107/60/60/24+DATE(1970,1,1)</f>
        <v>42697.010520833333</v>
      </c>
      <c r="R4107">
        <f>YEAR(Q4107)</f>
        <v>2016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8291</v>
      </c>
      <c r="O4108" t="s">
        <v>8292</v>
      </c>
      <c r="P4108" s="10">
        <f>I4108/60/60/24+DATE(1970,1,1)</f>
        <v>42096.041666666672</v>
      </c>
      <c r="Q4108" s="10">
        <f>J4108/60/60/24+DATE(1970,1,1)</f>
        <v>42053.049375000002</v>
      </c>
      <c r="R4108">
        <f>YEAR(Q4108)</f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8291</v>
      </c>
      <c r="O4109" t="s">
        <v>8292</v>
      </c>
      <c r="P4109" s="10">
        <f>I4109/60/60/24+DATE(1970,1,1)</f>
        <v>41906.916678240741</v>
      </c>
      <c r="Q4109" s="10">
        <f>J4109/60/60/24+DATE(1970,1,1)</f>
        <v>41883.916678240741</v>
      </c>
      <c r="R4109">
        <f>YEAR(Q4109)</f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8291</v>
      </c>
      <c r="O4110" t="s">
        <v>8292</v>
      </c>
      <c r="P4110" s="10">
        <f>I4110/60/60/24+DATE(1970,1,1)</f>
        <v>42797.208333333328</v>
      </c>
      <c r="Q4110" s="10">
        <f>J4110/60/60/24+DATE(1970,1,1)</f>
        <v>42767.031678240746</v>
      </c>
      <c r="R4110">
        <f>YEAR(Q4110)</f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8291</v>
      </c>
      <c r="O4111" t="s">
        <v>8292</v>
      </c>
      <c r="P4111" s="10">
        <f>I4111/60/60/24+DATE(1970,1,1)</f>
        <v>42337.581064814818</v>
      </c>
      <c r="Q4111" s="10">
        <f>J4111/60/60/24+DATE(1970,1,1)</f>
        <v>42307.539398148147</v>
      </c>
      <c r="R4111">
        <f>YEAR(Q4111)</f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8291</v>
      </c>
      <c r="O4112" t="s">
        <v>8292</v>
      </c>
      <c r="P4112" s="10">
        <f>I4112/60/60/24+DATE(1970,1,1)</f>
        <v>42572.626747685179</v>
      </c>
      <c r="Q4112" s="10">
        <f>J4112/60/60/24+DATE(1970,1,1)</f>
        <v>42512.626747685179</v>
      </c>
      <c r="R4112">
        <f>YEAR(Q4112)</f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8291</v>
      </c>
      <c r="O4113" t="s">
        <v>8292</v>
      </c>
      <c r="P4113" s="10">
        <f>I4113/60/60/24+DATE(1970,1,1)</f>
        <v>42059.135879629626</v>
      </c>
      <c r="Q4113" s="10">
        <f>J4113/60/60/24+DATE(1970,1,1)</f>
        <v>42029.135879629626</v>
      </c>
      <c r="R4113">
        <f>YEAR(Q4113)</f>
        <v>2015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8291</v>
      </c>
      <c r="O4114" t="s">
        <v>8292</v>
      </c>
      <c r="P4114" s="10">
        <f>I4114/60/60/24+DATE(1970,1,1)</f>
        <v>42428</v>
      </c>
      <c r="Q4114" s="10">
        <f>J4114/60/60/24+DATE(1970,1,1)</f>
        <v>42400.946597222224</v>
      </c>
      <c r="R4114">
        <f>YEAR(Q4114)</f>
        <v>2016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8291</v>
      </c>
      <c r="O4115" t="s">
        <v>8292</v>
      </c>
      <c r="P4115" s="10">
        <f>I4115/60/60/24+DATE(1970,1,1)</f>
        <v>42377.273611111115</v>
      </c>
      <c r="Q4115" s="10">
        <f>J4115/60/60/24+DATE(1970,1,1)</f>
        <v>42358.573182870372</v>
      </c>
      <c r="R4115">
        <f>YEAR(Q4115)</f>
        <v>2015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weiti</cp:lastModifiedBy>
  <dcterms:created xsi:type="dcterms:W3CDTF">2017-04-20T15:17:24Z</dcterms:created>
  <dcterms:modified xsi:type="dcterms:W3CDTF">2021-10-26T08:48:44Z</dcterms:modified>
</cp:coreProperties>
</file>