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Main Enclosure\BOM\"/>
    </mc:Choice>
  </mc:AlternateContent>
  <xr:revisionPtr revIDLastSave="0" documentId="13_ncr:1_{1912262B-46C4-411E-9250-6C97CA1D9222}" xr6:coauthVersionLast="44" xr6:coauthVersionMax="45" xr10:uidLastSave="{00000000-0000-0000-0000-000000000000}"/>
  <bookViews>
    <workbookView xWindow="1080" yWindow="1080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BillOfMaterials!$A$10:$F$10</definedName>
    <definedName name="_xlnm._FilterDatabase" localSheetId="2" hidden="1">Example!$A$10:$H$10</definedName>
    <definedName name="_xlnm.Print_Area" localSheetId="0">BillOfMaterials!$A$1:$I$37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2" l="1"/>
  <c r="A36" i="2" s="1"/>
  <c r="I35" i="2"/>
  <c r="I32" i="2"/>
  <c r="I33" i="2"/>
  <c r="I34" i="2"/>
  <c r="I27" i="2"/>
  <c r="I28" i="2"/>
  <c r="I29" i="2"/>
  <c r="I26" i="2"/>
  <c r="I30" i="2"/>
  <c r="I31" i="2"/>
  <c r="I22" i="2" l="1"/>
  <c r="I24" i="2" l="1"/>
  <c r="I25" i="2"/>
  <c r="I36" i="2"/>
  <c r="I23" i="2" l="1"/>
  <c r="I21" i="2" l="1"/>
  <c r="I18" i="2" l="1"/>
  <c r="I19" i="2"/>
  <c r="I20" i="2"/>
  <c r="I16" i="2" l="1"/>
  <c r="I17" i="2"/>
  <c r="I14" i="2"/>
  <c r="I15" i="2"/>
  <c r="I11" i="2" l="1"/>
  <c r="I12" i="2"/>
  <c r="I13" i="2"/>
  <c r="I37" i="2" l="1"/>
  <c r="C8" i="2" s="1"/>
  <c r="A12" i="2"/>
  <c r="A13" i="2" s="1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C37" i="2"/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C7" i="2" s="1"/>
</calcChain>
</file>

<file path=xl/sharedStrings.xml><?xml version="1.0" encoding="utf-8"?>
<sst xmlns="http://schemas.openxmlformats.org/spreadsheetml/2006/main" count="242" uniqueCount="124">
  <si>
    <t>WeirWeather Weather Station</t>
  </si>
  <si>
    <t>© 2012-2014 Vertex42 LLC</t>
  </si>
  <si>
    <t>Assembly Name :</t>
  </si>
  <si>
    <t>Bill of Materials Template</t>
  </si>
  <si>
    <t>Assembly Number :</t>
  </si>
  <si>
    <t>Assembly Revision :</t>
  </si>
  <si>
    <t>Approval Date :</t>
  </si>
  <si>
    <t>Part Count :</t>
  </si>
  <si>
    <t>Total Cost :</t>
  </si>
  <si>
    <t>Part #</t>
  </si>
  <si>
    <t>Part Name</t>
  </si>
  <si>
    <t>Revision</t>
  </si>
  <si>
    <t>Qty</t>
  </si>
  <si>
    <t>Supplier</t>
  </si>
  <si>
    <t>Part No.</t>
  </si>
  <si>
    <t>Units</t>
  </si>
  <si>
    <t>Supplier2</t>
  </si>
  <si>
    <t>Unit Cost</t>
  </si>
  <si>
    <t>Cost</t>
  </si>
  <si>
    <t>MOUSER</t>
  </si>
  <si>
    <t>each</t>
  </si>
  <si>
    <t>IP67 SMA to AMC4 (u.FL) 150mm Adaptor Cable</t>
  </si>
  <si>
    <t>523-095-902-502-150</t>
  </si>
  <si>
    <t>L712AS IP68 2.5mm DC Power Jack</t>
  </si>
  <si>
    <t>502-L712AS</t>
  </si>
  <si>
    <t>761KS15 IP68 2.5mm DC Power Plug</t>
  </si>
  <si>
    <t>502-761KS15</t>
  </si>
  <si>
    <t>RS</t>
  </si>
  <si>
    <t>Ansmann 3.7V 5.2Ah Lithium Ion Rechargable Battery Pack</t>
  </si>
  <si>
    <t>776-0863</t>
  </si>
  <si>
    <t>AVX 10k Thermistor</t>
  </si>
  <si>
    <t>697-4578</t>
  </si>
  <si>
    <t>ThePiHut</t>
  </si>
  <si>
    <t>Adafruit VERTER Buck-Boost</t>
  </si>
  <si>
    <t>ADA2190</t>
  </si>
  <si>
    <t>Adafruit Solar Charger</t>
  </si>
  <si>
    <t>ADA390</t>
  </si>
  <si>
    <t>RS PRO Panel Mount, 9 Pin Waterproof D-sub</t>
  </si>
  <si>
    <t>122-3035</t>
  </si>
  <si>
    <t>JST PHR Female Connector Housing 2mm</t>
  </si>
  <si>
    <t>820-1466</t>
  </si>
  <si>
    <t>Farnell</t>
  </si>
  <si>
    <t xml:space="preserve">DELTA7B/X/SMAM/S/S/11 GSM/GPRS SMA Antenna </t>
  </si>
  <si>
    <t>124-8685</t>
  </si>
  <si>
    <t>Amazon</t>
  </si>
  <si>
    <t>N/A</t>
  </si>
  <si>
    <t>Adafruit 6W Solar Panel</t>
  </si>
  <si>
    <t>ADA1525</t>
  </si>
  <si>
    <t>RS PRO Die Cast Aluminium Enclosure, IP66</t>
  </si>
  <si>
    <t>479-9984</t>
  </si>
  <si>
    <t>RS PRO DC Power Plug</t>
  </si>
  <si>
    <t>487-858</t>
  </si>
  <si>
    <t>Total</t>
  </si>
  <si>
    <t>Revision History</t>
  </si>
  <si>
    <t>Revision Summary</t>
  </si>
  <si>
    <t>Approval Date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</si>
  <si>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</si>
  <si>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Mini X-Wing™</t>
  </si>
  <si>
    <t>[42]</t>
  </si>
  <si>
    <t>Custom</t>
  </si>
  <si>
    <t>Pieces :</t>
  </si>
  <si>
    <t>Category</t>
  </si>
  <si>
    <t>Elem ID</t>
  </si>
  <si>
    <t>Color</t>
  </si>
  <si>
    <t>Picture</t>
  </si>
  <si>
    <t>Bricks, Sloping</t>
  </si>
  <si>
    <t>ROOF TILE 1X1X2/3, ABS</t>
  </si>
  <si>
    <t>1 - White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</si>
  <si>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</si>
  <si>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</si>
  <si>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</si>
  <si>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</si>
  <si>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</si>
  <si>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</si>
  <si>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</si>
  <si>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</si>
  <si>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</si>
  <si>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</si>
  <si>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</si>
  <si>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</si>
  <si>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</si>
  <si>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</si>
  <si>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</si>
  <si>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</si>
  <si>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</si>
  <si>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</si>
  <si>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</si>
  <si>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</si>
  <si>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</si>
  <si>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</si>
  <si>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</si>
  <si>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</si>
  <si>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</si>
  <si>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</si>
  <si>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By Vertex42.com</t>
  </si>
  <si>
    <t>http://www.vertex42.com/ExcelTemplates/bill-of-materials.html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</si>
  <si>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</si>
  <si>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</si>
  <si>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</si>
  <si>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</si>
  <si>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</si>
  <si>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</si>
  <si>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SIM800L GSM Module</t>
  </si>
  <si>
    <t>Arduino Pro Mini 328 - 3.3V/8MHz</t>
  </si>
  <si>
    <t>Hobbytronics</t>
  </si>
  <si>
    <t>Master PCB</t>
  </si>
  <si>
    <t>JLCPCB</t>
  </si>
  <si>
    <t>JST SPH-002T-P0.5S Contact</t>
  </si>
  <si>
    <t xml:space="preserve">DS3231 Real Time Clock </t>
  </si>
  <si>
    <t>eBay</t>
  </si>
  <si>
    <t>10 Way JST XH 2.5mm Cable Assembly</t>
  </si>
  <si>
    <t>20 Way 2.54mm PCB Headers</t>
  </si>
  <si>
    <t>Microchip TC1014 Voltage Regulator</t>
  </si>
  <si>
    <t>738-6219</t>
  </si>
  <si>
    <t>470 uF capacitor</t>
  </si>
  <si>
    <t>1uF tantalum capacitor</t>
  </si>
  <si>
    <t>TSR 1-2433 Voltage Regulator</t>
  </si>
  <si>
    <t>666-4360</t>
  </si>
  <si>
    <t>Main Enclosure and Solar Panel Assembly</t>
  </si>
  <si>
    <t>PETg for Enclosure Inserts (kg)</t>
  </si>
  <si>
    <t>548-0158</t>
  </si>
  <si>
    <t>648-0727</t>
  </si>
  <si>
    <t>EE 300014713 PAYG 4G Sim with 6 GB Data</t>
  </si>
  <si>
    <t>3DGBIRE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</si>
</sst>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9"/>
      <name val="Trebuchet MS"/>
      <family val="2"/>
      <scheme val="minor"/>
    </font>
    <font>
      <sz val="10"/>
      <name val="Arial"/>
      <family val="2"/>
      <scheme val="major"/>
    </font>
    <font>
      <sz val="10"/>
      <color theme="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169" fontId="7" fillId="4" borderId="0" xfId="0" applyNumberFormat="1" applyFont="1" applyFill="1" applyBorder="1" applyAlignment="1">
      <alignment horizontal="center" vertical="center"/>
    </xf>
    <xf numFmtId="169" fontId="10" fillId="4" borderId="0" xfId="0" applyNumberFormat="1" applyFont="1" applyFill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169" fontId="24" fillId="4" borderId="0" xfId="0" applyNumberFormat="1" applyFont="1" applyFill="1" applyBorder="1" applyAlignment="1">
      <alignment horizontal="center" vertical="center"/>
    </xf>
    <xf numFmtId="0" fontId="24" fillId="0" borderId="0" xfId="0" applyFont="1" applyBorder="1"/>
    <xf numFmtId="169" fontId="9" fillId="0" borderId="0" xfId="0" applyNumberFormat="1" applyFont="1" applyFill="1" applyBorder="1"/>
    <xf numFmtId="0" fontId="25" fillId="0" borderId="0" xfId="0" applyNumberFormat="1" applyFont="1" applyFill="1" applyBorder="1" applyAlignment="1">
      <alignment horizontal="center" vertical="top"/>
    </xf>
    <xf numFmtId="0" fontId="25" fillId="0" borderId="0" xfId="0" applyFont="1" applyFill="1" applyBorder="1"/>
    <xf numFmtId="169" fontId="25" fillId="0" borderId="0" xfId="1" applyNumberFormat="1" applyFont="1" applyFill="1" applyBorder="1" applyAlignment="1">
      <alignment vertical="top"/>
    </xf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 customBuiltin="1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aj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1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4</xdr:col>
      <xdr:colOff>1112130</xdr:colOff>
      <xdr:row>0</xdr:row>
      <xdr:rowOff>200549</xdr:rowOff>
    </xdr:from>
    <xdr:to>
      <xdr:col>8</xdr:col>
      <xdr:colOff>731314</xdr:colOff>
      <xdr:row>8</xdr:row>
      <xdr:rowOff>149412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5996" y="200549"/>
          <a:ext cx="2607419" cy="1709787"/>
        </a:xfrm>
        <a:prstGeom prst="rect">
          <a:avLst/>
        </a:prstGeom>
      </xdr:spPr>
    </xdr:pic>
    <xdr:clientData/>
  </xdr:twoCellAnchor>
  <xdr:twoCellAnchor editAs="oneCell">
    <xdr:from>
      <xdr:col>4</xdr:col>
      <xdr:colOff>1280674</xdr:colOff>
      <xdr:row>1</xdr:row>
      <xdr:rowOff>6587</xdr:rowOff>
    </xdr:from>
    <xdr:to>
      <xdr:col>8</xdr:col>
      <xdr:colOff>581350</xdr:colOff>
      <xdr:row>7</xdr:row>
      <xdr:rowOff>179610</xdr:rowOff>
    </xdr:to>
    <xdr:pic>
      <xdr:nvPicPr>
        <xdr:cNvPr id="5" name="Picture 4" descr="A picture containing cell, sitting, table, black&#10;&#10;Description automatically generated">
          <a:extLst>
            <a:ext uri="{FF2B5EF4-FFF2-40B4-BE49-F238E27FC236}">
              <a16:creationId xmlns:a16="http://schemas.microsoft.com/office/drawing/2014/main" id="{B79A2F5A-78E5-7940-AA69-A3B5E8CBD9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95" r="15989"/>
        <a:stretch/>
      </xdr:blipFill>
      <xdr:spPr bwMode="auto">
        <a:xfrm rot="16200000">
          <a:off x="6612862" y="-21483"/>
          <a:ext cx="1272267" cy="228891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37" totalsRowCount="1" headerRowDxfId="51" dataDxfId="50" tableBorderDxfId="49">
  <tableColumns count="9">
    <tableColumn id="2" xr3:uid="{00000000-0010-0000-0000-000002000000}" name="Part #" dataDxfId="48" totalsRowDxfId="8"/>
    <tableColumn id="1" xr3:uid="{00000000-0010-0000-0000-000001000000}" name="Part Name" totalsRowLabel="Total" dataDxfId="47" totalsRowDxfId="7"/>
    <tableColumn id="5" xr3:uid="{00000000-0010-0000-0000-000005000000}" name="Qty" totalsRowFunction="sum" dataDxfId="46" totalsRowDxfId="6"/>
    <tableColumn id="13" xr3:uid="{00000000-0010-0000-0000-00000D000000}" name="Supplier" dataDxfId="45" totalsRowDxfId="5"/>
    <tableColumn id="9" xr3:uid="{00000000-0010-0000-0000-000009000000}" name="Part No." dataDxfId="44" totalsRowDxfId="4"/>
    <tableColumn id="7" xr3:uid="{00000000-0010-0000-0000-000007000000}" name="Units" dataDxfId="43" totalsRowDxfId="3"/>
    <tableColumn id="8" xr3:uid="{00000000-0010-0000-0000-000008000000}" name="Supplier2" dataDxfId="42" totalsRowDxfId="2"/>
    <tableColumn id="6" xr3:uid="{00000000-0010-0000-0000-000006000000}" name="Unit Cost" dataDxfId="41" totalsRowDxfId="1" dataCellStyle="Currency"/>
    <tableColumn id="3" xr3:uid="{00000000-0010-0000-0000-000003000000}" name="Cost" totalsRowFunction="sum" dataDxfId="40" totalsRowDxfId="0">
      <calculatedColumnFormula>Table1[[#This Row],[Qty]]*Table1[[#This Row],[Unit Cost]]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39" dataDxfId="37" headerRowBorderDxfId="38" tableBorderDxfId="36" totalsRowBorderDxfId="35">
  <tableColumns count="3">
    <tableColumn id="1" xr3:uid="{00000000-0010-0000-0100-000001000000}" name="Revision" dataDxfId="34"/>
    <tableColumn id="2" xr3:uid="{00000000-0010-0000-0100-000002000000}" name="Revision Summary" dataDxfId="33"/>
    <tableColumn id="3" xr3:uid="{00000000-0010-0000-0100-000003000000}" name="Approval Date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1" dataDxfId="30" tableBorderDxfId="29">
  <tableColumns count="10">
    <tableColumn id="4" xr3:uid="{00000000-0010-0000-0200-000004000000}" name="Category" dataDxfId="28" totalsRowDxfId="27"/>
    <tableColumn id="2" xr3:uid="{00000000-0010-0000-0200-000002000000}" name="Part #" dataDxfId="26" totalsRowDxfId="25"/>
    <tableColumn id="9" xr3:uid="{00000000-0010-0000-0200-000009000000}" name="Elem ID" dataDxfId="24" totalsRowDxfId="23"/>
    <tableColumn id="1" xr3:uid="{00000000-0010-0000-0200-000001000000}" name="Part Name" totalsRowLabel="Total" dataDxfId="22" totalsRowDxfId="21"/>
    <tableColumn id="10" xr3:uid="{00000000-0010-0000-0200-00000A000000}" name="Color" dataDxfId="20" totalsRowDxfId="19"/>
    <tableColumn id="5" xr3:uid="{00000000-0010-0000-0200-000005000000}" name="Qty" totalsRowFunction="sum" dataDxfId="18" totalsRowDxfId="17"/>
    <tableColumn id="7" xr3:uid="{00000000-0010-0000-0200-000007000000}" name="Units" dataDxfId="16" totalsRowDxfId="15"/>
    <tableColumn id="12" xr3:uid="{00000000-0010-0000-0200-00000C000000}" name="Picture" dataDxfId="14" totalsRowDxfId="13"/>
    <tableColumn id="6" xr3:uid="{00000000-0010-0000-0200-000006000000}" name="Unit Cost" dataDxfId="12" totalsRowDxfId="11" dataCellStyle="Currency"/>
    <tableColumn id="3" xr3:uid="{00000000-0010-0000-0200-000003000000}" name="Cost" totalsRowFunction="sum" dataDxfId="10" totalsRowDxfId="9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"/>
  <sheetViews>
    <sheetView showGridLines="0" tabSelected="1" topLeftCell="A19" zoomScale="85" zoomScaleNormal="85" zoomScalePageLayoutView="90" workbookViewId="0">
      <selection activeCell="H36" sqref="H36"/>
    </sheetView>
  </sheetViews>
  <sheetFormatPr defaultColWidth="8.875" defaultRowHeight="15.75" x14ac:dyDescent="0.3"/>
  <cols>
    <col min="1" max="1" width="7" customWidth="1"/>
    <col min="2" max="2" width="36.125" style="2" customWidth="1"/>
    <col min="3" max="3" width="8.375" customWidth="1"/>
    <col min="4" max="4" width="11.875" customWidth="1"/>
    <col min="5" max="5" width="24" customWidth="1"/>
    <col min="6" max="6" width="6.375" customWidth="1"/>
    <col min="7" max="7" width="13.5" hidden="1" customWidth="1"/>
    <col min="8" max="8" width="9" customWidth="1"/>
    <col min="9" max="9" width="9.875" style="2" customWidth="1"/>
    <col min="10" max="10" width="11.375" style="2" customWidth="1"/>
    <col min="11" max="11" width="22.625" customWidth="1"/>
    <col min="12" max="12" width="10.125" style="2" customWidth="1"/>
    <col min="13" max="13" width="14.375" style="2" customWidth="1"/>
    <col min="14" max="16384" width="8.875" style="2"/>
  </cols>
  <sheetData>
    <row r="1" spans="1:11" ht="38.1" customHeight="1" x14ac:dyDescent="0.3">
      <c r="A1" s="54" t="s">
        <v>0</v>
      </c>
      <c r="C1" s="4"/>
      <c r="D1" s="4"/>
      <c r="E1" s="4"/>
      <c r="F1" s="4"/>
      <c r="G1" s="4"/>
      <c r="H1" s="4"/>
      <c r="I1" s="4"/>
      <c r="K1" s="2"/>
    </row>
    <row r="2" spans="1:11" ht="15" customHeight="1" x14ac:dyDescent="0.3">
      <c r="A2" s="2"/>
      <c r="C2" s="2"/>
      <c r="D2" s="2"/>
      <c r="E2" s="2"/>
      <c r="F2" s="2"/>
      <c r="G2" s="5"/>
      <c r="H2" s="2"/>
      <c r="K2" s="5" t="s">
        <v>1</v>
      </c>
    </row>
    <row r="3" spans="1:11" x14ac:dyDescent="0.3">
      <c r="A3" s="2"/>
      <c r="B3" s="35" t="s">
        <v>2</v>
      </c>
      <c r="C3" s="2" t="s">
        <v>118</v>
      </c>
      <c r="D3" s="2"/>
      <c r="E3" s="2"/>
      <c r="F3" s="2"/>
      <c r="G3" s="6"/>
      <c r="H3" s="2"/>
      <c r="K3" s="7" t="s">
        <v>3</v>
      </c>
    </row>
    <row r="4" spans="1:11" x14ac:dyDescent="0.3">
      <c r="A4" s="2"/>
      <c r="B4" s="37" t="s">
        <v>4</v>
      </c>
      <c r="C4">
        <v>1</v>
      </c>
      <c r="F4" s="2"/>
      <c r="G4" s="2"/>
      <c r="H4" s="2"/>
      <c r="K4" s="2"/>
    </row>
    <row r="5" spans="1:11" x14ac:dyDescent="0.3">
      <c r="A5" s="2"/>
      <c r="B5" s="37" t="s">
        <v>5</v>
      </c>
      <c r="C5">
        <v>1</v>
      </c>
      <c r="F5" s="2"/>
      <c r="G5" s="2"/>
      <c r="H5" s="2"/>
      <c r="K5" s="2"/>
    </row>
    <row r="6" spans="1:11" x14ac:dyDescent="0.3">
      <c r="A6" s="2"/>
      <c r="B6" s="37" t="s">
        <v>6</v>
      </c>
      <c r="C6" s="1"/>
      <c r="D6" s="1"/>
      <c r="E6" s="1"/>
      <c r="F6" s="1"/>
      <c r="G6" s="2"/>
      <c r="H6" s="1"/>
      <c r="I6" s="1"/>
      <c r="K6" s="2"/>
    </row>
    <row r="7" spans="1:11" x14ac:dyDescent="0.3">
      <c r="A7" s="2"/>
      <c r="B7" s="37" t="s">
        <v>7</v>
      </c>
      <c r="C7" s="1">
        <f>A36</f>
        <v>26</v>
      </c>
      <c r="D7" s="1"/>
      <c r="E7" s="1"/>
      <c r="F7" s="1"/>
      <c r="G7" s="2"/>
      <c r="H7" s="1"/>
      <c r="I7" s="1"/>
      <c r="K7" s="2"/>
    </row>
    <row r="8" spans="1:11" x14ac:dyDescent="0.3">
      <c r="A8" s="2"/>
      <c r="B8" s="41" t="s">
        <v>8</v>
      </c>
      <c r="C8" s="60">
        <f>Table1[[#Totals],[Cost]]</f>
        <v>230.04199999999997</v>
      </c>
      <c r="D8" s="1"/>
      <c r="E8" s="1"/>
      <c r="F8" s="1"/>
      <c r="G8" s="2"/>
      <c r="H8" s="1"/>
      <c r="I8" s="1"/>
      <c r="K8" s="2"/>
    </row>
    <row r="9" spans="1:11" ht="15" x14ac:dyDescent="0.3">
      <c r="A9" s="2"/>
      <c r="C9" s="1"/>
      <c r="D9" s="1"/>
      <c r="E9" s="1"/>
      <c r="F9" s="1"/>
      <c r="G9" s="2"/>
      <c r="H9" s="1"/>
      <c r="I9" s="1"/>
      <c r="K9" s="2"/>
    </row>
    <row r="10" spans="1:11" ht="18" customHeight="1" x14ac:dyDescent="0.3">
      <c r="A10" s="9" t="s">
        <v>9</v>
      </c>
      <c r="B10" s="9" t="s">
        <v>10</v>
      </c>
      <c r="C10" s="9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9" t="s">
        <v>17</v>
      </c>
      <c r="I10" s="9" t="s">
        <v>18</v>
      </c>
      <c r="K10" s="2"/>
    </row>
    <row r="11" spans="1:11" s="59" customFormat="1" ht="24" customHeight="1" x14ac:dyDescent="0.35">
      <c r="A11" s="57">
        <v>1</v>
      </c>
      <c r="B11" s="64" t="s">
        <v>21</v>
      </c>
      <c r="C11" s="65">
        <v>1</v>
      </c>
      <c r="D11" s="65" t="s">
        <v>19</v>
      </c>
      <c r="E11" s="65" t="s">
        <v>22</v>
      </c>
      <c r="F11" s="61" t="s">
        <v>20</v>
      </c>
      <c r="G11" s="62"/>
      <c r="H11" s="63">
        <v>11.55</v>
      </c>
      <c r="I11" s="58">
        <f>Table1[[#This Row],[Qty]]*Table1[[#This Row],[Unit Cost]]</f>
        <v>11.55</v>
      </c>
    </row>
    <row r="12" spans="1:11" s="59" customFormat="1" ht="21.95" customHeight="1" x14ac:dyDescent="0.35">
      <c r="A12" s="57">
        <f t="shared" ref="A12:A36" si="0">A11+1</f>
        <v>2</v>
      </c>
      <c r="B12" s="64" t="s">
        <v>23</v>
      </c>
      <c r="C12" s="65">
        <v>1</v>
      </c>
      <c r="D12" s="65" t="s">
        <v>19</v>
      </c>
      <c r="E12" s="65" t="s">
        <v>24</v>
      </c>
      <c r="F12" s="61" t="s">
        <v>20</v>
      </c>
      <c r="G12" s="62"/>
      <c r="H12" s="63">
        <v>3.99</v>
      </c>
      <c r="I12" s="58">
        <f>Table1[[#This Row],[Qty]]*Table1[[#This Row],[Unit Cost]]</f>
        <v>3.99</v>
      </c>
    </row>
    <row r="13" spans="1:11" s="59" customFormat="1" ht="30" customHeight="1" x14ac:dyDescent="0.35">
      <c r="A13" s="57">
        <f t="shared" si="0"/>
        <v>3</v>
      </c>
      <c r="B13" s="64" t="s">
        <v>25</v>
      </c>
      <c r="C13" s="65">
        <v>1</v>
      </c>
      <c r="D13" s="65" t="s">
        <v>19</v>
      </c>
      <c r="E13" s="65" t="s">
        <v>26</v>
      </c>
      <c r="F13" s="61" t="s">
        <v>20</v>
      </c>
      <c r="G13" s="62"/>
      <c r="H13" s="63">
        <v>4.0999999999999996</v>
      </c>
      <c r="I13" s="58">
        <f>Table1[[#This Row],[Qty]]*Table1[[#This Row],[Unit Cost]]</f>
        <v>4.0999999999999996</v>
      </c>
    </row>
    <row r="14" spans="1:11" s="59" customFormat="1" ht="27" customHeight="1" x14ac:dyDescent="0.35">
      <c r="A14" s="57">
        <f>A13+1</f>
        <v>4</v>
      </c>
      <c r="B14" s="64" t="s">
        <v>28</v>
      </c>
      <c r="C14" s="65">
        <v>1</v>
      </c>
      <c r="D14" s="65" t="s">
        <v>27</v>
      </c>
      <c r="E14" s="65" t="s">
        <v>29</v>
      </c>
      <c r="F14" s="61" t="s">
        <v>20</v>
      </c>
      <c r="G14" s="62"/>
      <c r="H14" s="63">
        <v>25.94</v>
      </c>
      <c r="I14" s="58">
        <f>Table1[[#This Row],[Qty]]*Table1[[#This Row],[Unit Cost]]</f>
        <v>25.94</v>
      </c>
    </row>
    <row r="15" spans="1:11" s="59" customFormat="1" ht="18" customHeight="1" x14ac:dyDescent="0.35">
      <c r="A15" s="57">
        <f t="shared" si="0"/>
        <v>5</v>
      </c>
      <c r="B15" s="64" t="s">
        <v>30</v>
      </c>
      <c r="C15" s="65">
        <v>1</v>
      </c>
      <c r="D15" s="65" t="s">
        <v>27</v>
      </c>
      <c r="E15" s="65" t="s">
        <v>31</v>
      </c>
      <c r="F15" s="61" t="s">
        <v>20</v>
      </c>
      <c r="G15" s="62"/>
      <c r="H15" s="63">
        <v>2.0299999999999998</v>
      </c>
      <c r="I15" s="58">
        <f>Table1[[#This Row],[Qty]]*Table1[[#This Row],[Unit Cost]]</f>
        <v>2.0299999999999998</v>
      </c>
    </row>
    <row r="16" spans="1:11" s="59" customFormat="1" ht="15" customHeight="1" x14ac:dyDescent="0.35">
      <c r="A16" s="57">
        <f t="shared" si="0"/>
        <v>6</v>
      </c>
      <c r="B16" s="64" t="s">
        <v>33</v>
      </c>
      <c r="C16" s="65">
        <v>1</v>
      </c>
      <c r="D16" s="65" t="s">
        <v>32</v>
      </c>
      <c r="E16" s="65" t="s">
        <v>34</v>
      </c>
      <c r="F16" s="61" t="s">
        <v>20</v>
      </c>
      <c r="G16" s="62"/>
      <c r="H16" s="63">
        <v>9</v>
      </c>
      <c r="I16" s="58">
        <f>Table1[[#This Row],[Qty]]*Table1[[#This Row],[Unit Cost]]</f>
        <v>9</v>
      </c>
    </row>
    <row r="17" spans="1:11" s="59" customFormat="1" ht="15.95" customHeight="1" x14ac:dyDescent="0.35">
      <c r="A17" s="57">
        <f t="shared" si="0"/>
        <v>7</v>
      </c>
      <c r="B17" s="64" t="s">
        <v>35</v>
      </c>
      <c r="C17" s="65">
        <v>1</v>
      </c>
      <c r="D17" s="65" t="s">
        <v>32</v>
      </c>
      <c r="E17" s="65" t="s">
        <v>36</v>
      </c>
      <c r="F17" s="61" t="s">
        <v>20</v>
      </c>
      <c r="G17" s="62"/>
      <c r="H17" s="63">
        <v>16</v>
      </c>
      <c r="I17" s="58">
        <f>Table1[[#This Row],[Qty]]*Table1[[#This Row],[Unit Cost]]</f>
        <v>16</v>
      </c>
    </row>
    <row r="18" spans="1:11" s="59" customFormat="1" ht="26.1" customHeight="1" x14ac:dyDescent="0.35">
      <c r="A18" s="57">
        <f t="shared" si="0"/>
        <v>8</v>
      </c>
      <c r="B18" s="64" t="s">
        <v>37</v>
      </c>
      <c r="C18" s="65">
        <v>1</v>
      </c>
      <c r="D18" s="65" t="s">
        <v>27</v>
      </c>
      <c r="E18" s="65" t="s">
        <v>38</v>
      </c>
      <c r="F18" s="61" t="s">
        <v>20</v>
      </c>
      <c r="G18" s="62"/>
      <c r="H18" s="63">
        <v>11.88</v>
      </c>
      <c r="I18" s="58">
        <f>Table1[[#This Row],[Qty]]*Table1[[#This Row],[Unit Cost]]</f>
        <v>11.88</v>
      </c>
    </row>
    <row r="19" spans="1:11" s="59" customFormat="1" ht="18" customHeight="1" x14ac:dyDescent="0.35">
      <c r="A19" s="57">
        <f t="shared" si="0"/>
        <v>9</v>
      </c>
      <c r="B19" s="64" t="s">
        <v>39</v>
      </c>
      <c r="C19" s="65">
        <v>10</v>
      </c>
      <c r="D19" s="65" t="s">
        <v>27</v>
      </c>
      <c r="E19" s="65" t="s">
        <v>40</v>
      </c>
      <c r="F19" s="61" t="s">
        <v>20</v>
      </c>
      <c r="G19" s="62"/>
      <c r="H19" s="63">
        <v>8.7999999999999995E-2</v>
      </c>
      <c r="I19" s="58">
        <f>Table1[[#This Row],[Qty]]*Table1[[#This Row],[Unit Cost]]</f>
        <v>0.87999999999999989</v>
      </c>
    </row>
    <row r="20" spans="1:11" s="59" customFormat="1" ht="17.100000000000001" customHeight="1" x14ac:dyDescent="0.35">
      <c r="A20" s="57">
        <f t="shared" si="0"/>
        <v>10</v>
      </c>
      <c r="B20" s="64" t="s">
        <v>107</v>
      </c>
      <c r="C20" s="65">
        <v>20</v>
      </c>
      <c r="D20" s="65" t="s">
        <v>41</v>
      </c>
      <c r="E20" s="65">
        <v>1671245</v>
      </c>
      <c r="F20" s="61" t="s">
        <v>20</v>
      </c>
      <c r="G20" s="62"/>
      <c r="H20" s="63">
        <v>2.41E-2</v>
      </c>
      <c r="I20" s="58">
        <f>Table1[[#This Row],[Qty]]*Table1[[#This Row],[Unit Cost]]</f>
        <v>0.48199999999999998</v>
      </c>
    </row>
    <row r="21" spans="1:11" s="59" customFormat="1" ht="27" customHeight="1" x14ac:dyDescent="0.35">
      <c r="A21" s="57">
        <f t="shared" si="0"/>
        <v>11</v>
      </c>
      <c r="B21" s="64" t="s">
        <v>42</v>
      </c>
      <c r="C21" s="65">
        <v>1</v>
      </c>
      <c r="D21" s="65" t="s">
        <v>27</v>
      </c>
      <c r="E21" s="65" t="s">
        <v>43</v>
      </c>
      <c r="F21" s="61" t="s">
        <v>20</v>
      </c>
      <c r="G21" s="62"/>
      <c r="H21" s="63">
        <v>8.5299999999999994</v>
      </c>
      <c r="I21" s="58">
        <f>Table1[[#This Row],[Qty]]*Table1[[#This Row],[Unit Cost]]</f>
        <v>8.5299999999999994</v>
      </c>
    </row>
    <row r="22" spans="1:11" s="59" customFormat="1" ht="18.95" customHeight="1" x14ac:dyDescent="0.35">
      <c r="A22" s="57">
        <f t="shared" si="0"/>
        <v>12</v>
      </c>
      <c r="B22" s="64" t="s">
        <v>102</v>
      </c>
      <c r="C22" s="65">
        <v>1</v>
      </c>
      <c r="D22" s="65" t="s">
        <v>44</v>
      </c>
      <c r="E22" s="65" t="s">
        <v>45</v>
      </c>
      <c r="F22" s="61" t="s">
        <v>20</v>
      </c>
      <c r="G22" s="62"/>
      <c r="H22" s="63">
        <v>3.64</v>
      </c>
      <c r="I22" s="58">
        <f>Table1[[#This Row],[Qty]]*Table1[[#This Row],[Unit Cost]]</f>
        <v>3.64</v>
      </c>
    </row>
    <row r="23" spans="1:11" ht="15" x14ac:dyDescent="0.3">
      <c r="A23" s="57">
        <f t="shared" si="0"/>
        <v>13</v>
      </c>
      <c r="B23" s="64" t="s">
        <v>122</v>
      </c>
      <c r="C23" s="65">
        <v>1</v>
      </c>
      <c r="D23" s="66" t="s">
        <v>44</v>
      </c>
      <c r="E23" s="65" t="s">
        <v>45</v>
      </c>
      <c r="F23" s="61" t="s">
        <v>20</v>
      </c>
      <c r="G23" s="62"/>
      <c r="H23" s="63">
        <v>19.59</v>
      </c>
      <c r="I23" s="55">
        <f>Table1[[#This Row],[Qty]]*Table1[[#This Row],[Unit Cost]]</f>
        <v>19.59</v>
      </c>
      <c r="K23" s="2"/>
    </row>
    <row r="24" spans="1:11" ht="15" x14ac:dyDescent="0.3">
      <c r="A24" s="57">
        <f t="shared" si="0"/>
        <v>14</v>
      </c>
      <c r="B24" s="64" t="s">
        <v>46</v>
      </c>
      <c r="C24" s="65">
        <v>1</v>
      </c>
      <c r="D24" s="65" t="s">
        <v>32</v>
      </c>
      <c r="E24" s="65" t="s">
        <v>47</v>
      </c>
      <c r="F24" s="61" t="s">
        <v>20</v>
      </c>
      <c r="G24" s="62"/>
      <c r="H24" s="63">
        <v>54.5</v>
      </c>
      <c r="I24" s="55">
        <f>Table1[[#This Row],[Qty]]*Table1[[#This Row],[Unit Cost]]</f>
        <v>54.5</v>
      </c>
      <c r="K24" s="2"/>
    </row>
    <row r="25" spans="1:11" ht="15" x14ac:dyDescent="0.3">
      <c r="A25" s="57">
        <f t="shared" si="0"/>
        <v>15</v>
      </c>
      <c r="B25" s="64" t="s">
        <v>48</v>
      </c>
      <c r="C25" s="65">
        <v>1</v>
      </c>
      <c r="D25" s="65" t="s">
        <v>27</v>
      </c>
      <c r="E25" s="65" t="s">
        <v>49</v>
      </c>
      <c r="F25" s="61" t="s">
        <v>20</v>
      </c>
      <c r="G25" s="62"/>
      <c r="H25" s="63">
        <v>27.66</v>
      </c>
      <c r="I25" s="55">
        <f>Table1[[#This Row],[Qty]]*Table1[[#This Row],[Unit Cost]]</f>
        <v>27.66</v>
      </c>
      <c r="K25" s="2"/>
    </row>
    <row r="26" spans="1:11" ht="15" x14ac:dyDescent="0.3">
      <c r="A26" s="57">
        <f t="shared" si="0"/>
        <v>16</v>
      </c>
      <c r="B26" s="64" t="s">
        <v>103</v>
      </c>
      <c r="C26" s="65">
        <v>1</v>
      </c>
      <c r="D26" s="65" t="s">
        <v>104</v>
      </c>
      <c r="E26" s="65" t="s">
        <v>45</v>
      </c>
      <c r="F26" s="61" t="s">
        <v>20</v>
      </c>
      <c r="G26" s="62"/>
      <c r="H26" s="63">
        <v>8.94</v>
      </c>
      <c r="I26" s="55">
        <f>Table1[[#This Row],[Qty]]*Table1[[#This Row],[Unit Cost]]</f>
        <v>8.94</v>
      </c>
      <c r="K26" s="2"/>
    </row>
    <row r="27" spans="1:11" ht="15" x14ac:dyDescent="0.3">
      <c r="A27" s="57">
        <f t="shared" si="0"/>
        <v>17</v>
      </c>
      <c r="B27" s="64" t="s">
        <v>110</v>
      </c>
      <c r="C27" s="65">
        <v>1</v>
      </c>
      <c r="D27" s="65" t="s">
        <v>109</v>
      </c>
      <c r="E27" s="65" t="s">
        <v>45</v>
      </c>
      <c r="F27" s="61" t="s">
        <v>20</v>
      </c>
      <c r="G27" s="62"/>
      <c r="H27" s="63">
        <v>0.5</v>
      </c>
      <c r="I27" s="55">
        <f>Table1[[#This Row],[Qty]]*Table1[[#This Row],[Unit Cost]]</f>
        <v>0.5</v>
      </c>
      <c r="K27" s="2"/>
    </row>
    <row r="28" spans="1:11" ht="15" x14ac:dyDescent="0.3">
      <c r="A28" s="57">
        <f t="shared" si="0"/>
        <v>18</v>
      </c>
      <c r="B28" s="64" t="s">
        <v>111</v>
      </c>
      <c r="C28" s="65">
        <v>5</v>
      </c>
      <c r="D28" s="65" t="s">
        <v>109</v>
      </c>
      <c r="E28" s="65" t="s">
        <v>45</v>
      </c>
      <c r="F28" s="61" t="s">
        <v>20</v>
      </c>
      <c r="G28" s="62"/>
      <c r="H28" s="63">
        <v>0.2</v>
      </c>
      <c r="I28" s="55">
        <f>Table1[[#This Row],[Qty]]*Table1[[#This Row],[Unit Cost]]</f>
        <v>1</v>
      </c>
      <c r="K28" s="2"/>
    </row>
    <row r="29" spans="1:11" ht="15" x14ac:dyDescent="0.3">
      <c r="A29" s="57">
        <f t="shared" si="0"/>
        <v>19</v>
      </c>
      <c r="B29" s="64" t="s">
        <v>112</v>
      </c>
      <c r="C29" s="65">
        <v>1</v>
      </c>
      <c r="D29" s="65" t="s">
        <v>27</v>
      </c>
      <c r="E29" s="65" t="s">
        <v>113</v>
      </c>
      <c r="F29" s="61" t="s">
        <v>20</v>
      </c>
      <c r="G29" s="62"/>
      <c r="H29" s="63">
        <v>0.26</v>
      </c>
      <c r="I29" s="55">
        <f>Table1[[#This Row],[Qty]]*Table1[[#This Row],[Unit Cost]]</f>
        <v>0.26</v>
      </c>
      <c r="K29" s="2"/>
    </row>
    <row r="30" spans="1:11" ht="15" x14ac:dyDescent="0.3">
      <c r="A30" s="57">
        <f t="shared" si="0"/>
        <v>20</v>
      </c>
      <c r="B30" s="64" t="s">
        <v>105</v>
      </c>
      <c r="C30" s="65">
        <v>1</v>
      </c>
      <c r="D30" s="65" t="s">
        <v>106</v>
      </c>
      <c r="E30" s="65" t="s">
        <v>45</v>
      </c>
      <c r="F30" s="61" t="s">
        <v>20</v>
      </c>
      <c r="G30" s="62"/>
      <c r="H30" s="63">
        <v>3.06</v>
      </c>
      <c r="I30" s="55">
        <f>Table1[[#This Row],[Qty]]*Table1[[#This Row],[Unit Cost]]</f>
        <v>3.06</v>
      </c>
      <c r="K30" s="2"/>
    </row>
    <row r="31" spans="1:11" ht="15" x14ac:dyDescent="0.3">
      <c r="A31" s="57">
        <f t="shared" si="0"/>
        <v>21</v>
      </c>
      <c r="B31" s="64" t="s">
        <v>108</v>
      </c>
      <c r="C31" s="65">
        <v>1</v>
      </c>
      <c r="D31" s="66" t="s">
        <v>109</v>
      </c>
      <c r="E31" s="65" t="s">
        <v>45</v>
      </c>
      <c r="F31" s="61" t="s">
        <v>20</v>
      </c>
      <c r="G31" s="62"/>
      <c r="H31" s="63">
        <v>2.95</v>
      </c>
      <c r="I31" s="55">
        <f>Table1[[#This Row],[Qty]]*Table1[[#This Row],[Unit Cost]]</f>
        <v>2.95</v>
      </c>
      <c r="K31" s="2"/>
    </row>
    <row r="32" spans="1:11" ht="15" x14ac:dyDescent="0.3">
      <c r="A32" s="57">
        <f t="shared" si="0"/>
        <v>22</v>
      </c>
      <c r="B32" s="64" t="s">
        <v>114</v>
      </c>
      <c r="C32" s="65">
        <v>1</v>
      </c>
      <c r="D32" s="66" t="s">
        <v>27</v>
      </c>
      <c r="E32" s="65" t="s">
        <v>121</v>
      </c>
      <c r="F32" s="61" t="s">
        <v>20</v>
      </c>
      <c r="G32" s="62"/>
      <c r="H32" s="63">
        <v>0.08</v>
      </c>
      <c r="I32" s="55">
        <f>Table1[[#This Row],[Qty]]*Table1[[#This Row],[Unit Cost]]</f>
        <v>0.08</v>
      </c>
      <c r="K32" s="2"/>
    </row>
    <row r="33" spans="1:11" ht="15" x14ac:dyDescent="0.3">
      <c r="A33" s="57">
        <f t="shared" si="0"/>
        <v>23</v>
      </c>
      <c r="B33" s="64" t="s">
        <v>115</v>
      </c>
      <c r="C33" s="65">
        <v>2</v>
      </c>
      <c r="D33" s="66" t="s">
        <v>27</v>
      </c>
      <c r="E33" s="65" t="s">
        <v>120</v>
      </c>
      <c r="F33" s="61" t="s">
        <v>20</v>
      </c>
      <c r="G33" s="62"/>
      <c r="H33" s="63">
        <v>0.57999999999999996</v>
      </c>
      <c r="I33" s="55">
        <f>Table1[[#This Row],[Qty]]*Table1[[#This Row],[Unit Cost]]</f>
        <v>1.1599999999999999</v>
      </c>
      <c r="K33" s="2"/>
    </row>
    <row r="34" spans="1:11" ht="15" x14ac:dyDescent="0.3">
      <c r="A34" s="57">
        <f t="shared" si="0"/>
        <v>24</v>
      </c>
      <c r="B34" s="64" t="s">
        <v>116</v>
      </c>
      <c r="C34" s="65">
        <v>1</v>
      </c>
      <c r="D34" s="66" t="s">
        <v>27</v>
      </c>
      <c r="E34" s="65" t="s">
        <v>117</v>
      </c>
      <c r="F34" s="61" t="s">
        <v>20</v>
      </c>
      <c r="G34" s="62"/>
      <c r="H34" s="63">
        <v>4.72</v>
      </c>
      <c r="I34" s="55">
        <f>Table1[[#This Row],[Qty]]*Table1[[#This Row],[Unit Cost]]</f>
        <v>4.72</v>
      </c>
      <c r="K34" s="2"/>
    </row>
    <row r="35" spans="1:11" ht="15" x14ac:dyDescent="0.3">
      <c r="A35" s="57">
        <f t="shared" si="0"/>
        <v>25</v>
      </c>
      <c r="B35" s="64" t="s">
        <v>119</v>
      </c>
      <c r="C35" s="65">
        <v>0.2</v>
      </c>
      <c r="D35" s="66" t="s">
        <v>123</v>
      </c>
      <c r="E35" s="65" t="s">
        <v>45</v>
      </c>
      <c r="F35" s="61" t="s">
        <v>20</v>
      </c>
      <c r="G35" s="62"/>
      <c r="H35" s="63">
        <v>32</v>
      </c>
      <c r="I35" s="55">
        <f>Table1[[#This Row],[Qty]]*Table1[[#This Row],[Unit Cost]]</f>
        <v>6.4</v>
      </c>
      <c r="K35" s="2"/>
    </row>
    <row r="36" spans="1:11" ht="15" x14ac:dyDescent="0.3">
      <c r="A36" s="57">
        <f t="shared" si="0"/>
        <v>26</v>
      </c>
      <c r="B36" s="64" t="s">
        <v>50</v>
      </c>
      <c r="C36" s="65">
        <v>1</v>
      </c>
      <c r="D36" s="65" t="s">
        <v>27</v>
      </c>
      <c r="E36" s="65" t="s">
        <v>51</v>
      </c>
      <c r="F36" s="61" t="s">
        <v>20</v>
      </c>
      <c r="G36" s="62"/>
      <c r="H36" s="63">
        <v>1.2</v>
      </c>
      <c r="I36" s="55">
        <f>Table1[[#This Row],[Qty]]*Table1[[#This Row],[Unit Cost]]</f>
        <v>1.2</v>
      </c>
      <c r="K36" s="2"/>
    </row>
    <row r="37" spans="1:11" x14ac:dyDescent="0.3">
      <c r="A37" s="11"/>
      <c r="B37" s="11" t="s">
        <v>52</v>
      </c>
      <c r="C37" s="12">
        <f>SUBTOTAL(109,Table1[Qty])</f>
        <v>58.2</v>
      </c>
      <c r="D37" s="12"/>
      <c r="E37" s="12"/>
      <c r="F37" s="12"/>
      <c r="G37" s="11"/>
      <c r="H37" s="18"/>
      <c r="I37" s="56">
        <f>SUBTOTAL(109,Table1[Cost])</f>
        <v>230.04199999999997</v>
      </c>
    </row>
    <row r="38" spans="1:11" x14ac:dyDescent="0.3">
      <c r="C38" s="2"/>
      <c r="D38" s="2"/>
      <c r="E38" s="2"/>
    </row>
    <row r="39" spans="1:11" x14ac:dyDescent="0.3">
      <c r="C39" s="2"/>
      <c r="D39" s="2"/>
      <c r="E39" s="2"/>
    </row>
    <row r="40" spans="1:11" x14ac:dyDescent="0.3">
      <c r="C40" s="2"/>
      <c r="D40" s="2"/>
      <c r="E40" s="2"/>
    </row>
    <row r="41" spans="1:11" x14ac:dyDescent="0.3">
      <c r="C41" s="2"/>
      <c r="D41" s="2"/>
      <c r="E41" s="2"/>
    </row>
    <row r="42" spans="1:11" x14ac:dyDescent="0.3">
      <c r="C42" s="2"/>
      <c r="D42" s="2"/>
      <c r="E42" s="2"/>
    </row>
    <row r="43" spans="1:11" x14ac:dyDescent="0.3">
      <c r="C43" s="2"/>
      <c r="D43" s="2"/>
      <c r="E43" s="2"/>
    </row>
    <row r="44" spans="1:11" x14ac:dyDescent="0.3">
      <c r="C44" s="2"/>
      <c r="D44" s="2"/>
      <c r="E44" s="2"/>
    </row>
    <row r="45" spans="1:11" x14ac:dyDescent="0.3">
      <c r="C45" s="2"/>
      <c r="D45" s="2"/>
      <c r="E45" s="2"/>
    </row>
    <row r="46" spans="1:11" x14ac:dyDescent="0.3">
      <c r="C46" s="2"/>
      <c r="D46" s="2"/>
      <c r="E46" s="2"/>
    </row>
    <row r="47" spans="1:11" x14ac:dyDescent="0.3">
      <c r="C47" s="2"/>
      <c r="D47" s="2"/>
      <c r="E47" s="2"/>
    </row>
    <row r="48" spans="1:11" x14ac:dyDescent="0.3">
      <c r="C48" s="2"/>
      <c r="D48" s="2"/>
      <c r="E48" s="2"/>
    </row>
    <row r="49" spans="3:5" x14ac:dyDescent="0.3">
      <c r="C49" s="2"/>
      <c r="D49" s="2"/>
      <c r="E49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K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53</v>
      </c>
    </row>
    <row r="3" spans="1:3" x14ac:dyDescent="0.2">
      <c r="B3" s="34" t="s">
        <v>2</v>
      </c>
      <c r="C3" s="24"/>
    </row>
    <row r="4" spans="1:3" x14ac:dyDescent="0.2">
      <c r="B4" s="34" t="s">
        <v>4</v>
      </c>
      <c r="C4" s="24"/>
    </row>
    <row r="6" spans="1:3" ht="15" x14ac:dyDescent="0.2">
      <c r="A6" s="33" t="s">
        <v>11</v>
      </c>
      <c r="B6" s="33" t="s">
        <v>54</v>
      </c>
      <c r="C6" s="33" t="s">
        <v>55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56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1</v>
      </c>
    </row>
    <row r="3" spans="1:12" ht="16.5" x14ac:dyDescent="0.3">
      <c r="A3" s="2"/>
      <c r="D3" s="35" t="s">
        <v>2</v>
      </c>
      <c r="E3" s="36" t="s">
        <v>57</v>
      </c>
      <c r="F3" s="2"/>
      <c r="G3" s="2"/>
      <c r="H3" s="6" t="s">
        <v>58</v>
      </c>
      <c r="K3" s="2"/>
      <c r="L3" s="7" t="s">
        <v>3</v>
      </c>
    </row>
    <row r="4" spans="1:12" ht="18" x14ac:dyDescent="0.35">
      <c r="A4" s="14"/>
      <c r="D4" s="37" t="s">
        <v>4</v>
      </c>
      <c r="E4" s="38" t="s">
        <v>59</v>
      </c>
      <c r="G4" s="2"/>
      <c r="H4" s="2"/>
      <c r="K4" s="2"/>
    </row>
    <row r="5" spans="1:12" ht="18" x14ac:dyDescent="0.35">
      <c r="A5" s="14"/>
      <c r="D5" s="37" t="s">
        <v>5</v>
      </c>
      <c r="E5" s="38"/>
      <c r="G5" s="2"/>
      <c r="H5" s="2"/>
      <c r="K5" s="2"/>
    </row>
    <row r="6" spans="1:12" ht="16.5" x14ac:dyDescent="0.3">
      <c r="A6" s="2"/>
      <c r="D6" s="37" t="s">
        <v>6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60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8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61</v>
      </c>
      <c r="B10" s="19" t="s">
        <v>9</v>
      </c>
      <c r="C10" s="19" t="s">
        <v>62</v>
      </c>
      <c r="D10" s="19" t="s">
        <v>10</v>
      </c>
      <c r="E10" s="19" t="s">
        <v>63</v>
      </c>
      <c r="F10" s="9" t="s">
        <v>12</v>
      </c>
      <c r="G10" s="9" t="s">
        <v>15</v>
      </c>
      <c r="H10" s="9" t="s">
        <v>64</v>
      </c>
      <c r="I10" s="9" t="s">
        <v>17</v>
      </c>
      <c r="J10" s="9" t="s">
        <v>18</v>
      </c>
      <c r="K10" s="2"/>
    </row>
    <row r="11" spans="1:12" ht="50.1" customHeight="1" x14ac:dyDescent="0.3">
      <c r="A11" s="17" t="s">
        <v>65</v>
      </c>
      <c r="B11" s="20">
        <v>50746</v>
      </c>
      <c r="C11" s="20">
        <v>4504369</v>
      </c>
      <c r="D11" s="17" t="s">
        <v>66</v>
      </c>
      <c r="E11" s="17" t="s">
        <v>67</v>
      </c>
      <c r="F11" s="10">
        <v>1</v>
      </c>
      <c r="G11" s="10" t="s">
        <v>20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68</v>
      </c>
      <c r="B12" s="20">
        <v>3024</v>
      </c>
      <c r="C12" s="20">
        <v>302401</v>
      </c>
      <c r="D12" s="17" t="s">
        <v>69</v>
      </c>
      <c r="E12" s="17" t="s">
        <v>67</v>
      </c>
      <c r="F12" s="10">
        <v>1</v>
      </c>
      <c r="G12" s="10" t="s">
        <v>20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68</v>
      </c>
      <c r="B13" s="20">
        <v>3023</v>
      </c>
      <c r="C13" s="20">
        <v>302301</v>
      </c>
      <c r="D13" s="17" t="s">
        <v>70</v>
      </c>
      <c r="E13" s="17" t="s">
        <v>67</v>
      </c>
      <c r="F13" s="10">
        <v>2</v>
      </c>
      <c r="G13" s="10" t="s">
        <v>20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68</v>
      </c>
      <c r="B14" s="20">
        <v>3023</v>
      </c>
      <c r="C14" s="20">
        <v>4211398</v>
      </c>
      <c r="D14" s="17" t="s">
        <v>70</v>
      </c>
      <c r="E14" s="17" t="s">
        <v>71</v>
      </c>
      <c r="F14" s="10">
        <v>1</v>
      </c>
      <c r="G14" s="10" t="s">
        <v>20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68</v>
      </c>
      <c r="B15" s="20">
        <v>3794</v>
      </c>
      <c r="C15" s="20">
        <v>379401</v>
      </c>
      <c r="D15" s="17" t="s">
        <v>72</v>
      </c>
      <c r="E15" s="17" t="s">
        <v>67</v>
      </c>
      <c r="F15" s="10">
        <v>1</v>
      </c>
      <c r="G15" s="10" t="s">
        <v>20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68</v>
      </c>
      <c r="B16" s="20">
        <v>3623</v>
      </c>
      <c r="C16" s="20">
        <v>362301</v>
      </c>
      <c r="D16" s="17" t="s">
        <v>73</v>
      </c>
      <c r="E16" s="17" t="s">
        <v>67</v>
      </c>
      <c r="F16" s="10">
        <v>1</v>
      </c>
      <c r="G16" s="10" t="s">
        <v>20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68</v>
      </c>
      <c r="B17" s="20">
        <v>3623</v>
      </c>
      <c r="C17" s="20">
        <v>362321</v>
      </c>
      <c r="D17" s="17" t="s">
        <v>73</v>
      </c>
      <c r="E17" s="17" t="s">
        <v>74</v>
      </c>
      <c r="F17" s="10">
        <v>1</v>
      </c>
      <c r="G17" s="10" t="s">
        <v>20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68</v>
      </c>
      <c r="B18" s="20">
        <v>94148</v>
      </c>
      <c r="C18" s="20">
        <v>302201</v>
      </c>
      <c r="D18" s="17" t="s">
        <v>75</v>
      </c>
      <c r="E18" s="17" t="s">
        <v>67</v>
      </c>
      <c r="F18" s="10">
        <v>1</v>
      </c>
      <c r="G18" s="10" t="s">
        <v>20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76</v>
      </c>
      <c r="B19" s="20">
        <v>6141</v>
      </c>
      <c r="C19" s="20">
        <v>4210633</v>
      </c>
      <c r="D19" s="17" t="s">
        <v>77</v>
      </c>
      <c r="E19" s="17" t="s">
        <v>78</v>
      </c>
      <c r="F19" s="10">
        <v>1</v>
      </c>
      <c r="G19" s="10" t="s">
        <v>20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76</v>
      </c>
      <c r="B20" s="20">
        <v>3070</v>
      </c>
      <c r="C20" s="20">
        <v>307021</v>
      </c>
      <c r="D20" s="17" t="s">
        <v>79</v>
      </c>
      <c r="E20" s="17" t="s">
        <v>74</v>
      </c>
      <c r="F20" s="10">
        <v>4</v>
      </c>
      <c r="G20" s="10" t="s">
        <v>20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76</v>
      </c>
      <c r="B21" s="20">
        <v>2412</v>
      </c>
      <c r="C21" s="20">
        <v>241201</v>
      </c>
      <c r="D21" s="17" t="s">
        <v>80</v>
      </c>
      <c r="E21" s="17" t="s">
        <v>67</v>
      </c>
      <c r="F21" s="10">
        <v>1</v>
      </c>
      <c r="G21" s="10" t="s">
        <v>20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76</v>
      </c>
      <c r="B22" s="20">
        <v>6019</v>
      </c>
      <c r="C22" s="20">
        <v>4538353</v>
      </c>
      <c r="D22" s="17" t="s">
        <v>81</v>
      </c>
      <c r="E22" s="17" t="s">
        <v>67</v>
      </c>
      <c r="F22" s="10">
        <v>4</v>
      </c>
      <c r="G22" s="10" t="s">
        <v>20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76</v>
      </c>
      <c r="B23" s="20">
        <v>2431</v>
      </c>
      <c r="C23" s="20">
        <v>4558168</v>
      </c>
      <c r="D23" s="17" t="s">
        <v>82</v>
      </c>
      <c r="E23" s="17" t="s">
        <v>67</v>
      </c>
      <c r="F23" s="10">
        <v>1</v>
      </c>
      <c r="G23" s="10" t="s">
        <v>20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76</v>
      </c>
      <c r="B24" s="20">
        <v>63868</v>
      </c>
      <c r="C24" s="20">
        <v>4535737</v>
      </c>
      <c r="D24" s="17" t="s">
        <v>83</v>
      </c>
      <c r="E24" s="17" t="s">
        <v>67</v>
      </c>
      <c r="F24" s="10">
        <v>4</v>
      </c>
      <c r="G24" s="10" t="s">
        <v>20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76</v>
      </c>
      <c r="B25" s="20">
        <v>2540</v>
      </c>
      <c r="C25" s="20">
        <v>4211632</v>
      </c>
      <c r="D25" s="17" t="s">
        <v>84</v>
      </c>
      <c r="E25" s="17" t="s">
        <v>71</v>
      </c>
      <c r="F25" s="10">
        <v>4</v>
      </c>
      <c r="G25" s="10" t="s">
        <v>20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76</v>
      </c>
      <c r="B26" s="20">
        <v>3176</v>
      </c>
      <c r="C26" s="20">
        <v>4225733</v>
      </c>
      <c r="D26" s="17" t="s">
        <v>85</v>
      </c>
      <c r="E26" s="17" t="s">
        <v>78</v>
      </c>
      <c r="F26" s="10">
        <v>1</v>
      </c>
      <c r="G26" s="10" t="s">
        <v>20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86</v>
      </c>
      <c r="B27" s="20">
        <v>49668</v>
      </c>
      <c r="C27" s="20">
        <v>4224793</v>
      </c>
      <c r="D27" s="17" t="s">
        <v>87</v>
      </c>
      <c r="E27" s="17" t="s">
        <v>88</v>
      </c>
      <c r="F27" s="10">
        <v>1</v>
      </c>
      <c r="G27" s="10" t="s">
        <v>20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89</v>
      </c>
      <c r="B28" s="20">
        <v>32123</v>
      </c>
      <c r="C28" s="20">
        <v>4211573</v>
      </c>
      <c r="D28" s="17" t="s">
        <v>90</v>
      </c>
      <c r="E28" s="17" t="s">
        <v>71</v>
      </c>
      <c r="F28" s="10">
        <v>4</v>
      </c>
      <c r="G28" s="10" t="s">
        <v>20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89</v>
      </c>
      <c r="B29" s="20">
        <v>6590</v>
      </c>
      <c r="C29" s="20">
        <v>4211622</v>
      </c>
      <c r="D29" s="17" t="s">
        <v>91</v>
      </c>
      <c r="E29" s="17" t="s">
        <v>71</v>
      </c>
      <c r="F29" s="10">
        <v>8</v>
      </c>
      <c r="G29" s="10" t="s">
        <v>20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92</v>
      </c>
      <c r="B30" s="20">
        <v>3957</v>
      </c>
      <c r="C30" s="20">
        <v>4211473</v>
      </c>
      <c r="D30" s="17" t="s">
        <v>93</v>
      </c>
      <c r="E30" s="17" t="s">
        <v>71</v>
      </c>
      <c r="F30" s="10">
        <v>4</v>
      </c>
      <c r="G30" s="10" t="s">
        <v>20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52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3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94</v>
      </c>
      <c r="C3" s="44"/>
    </row>
    <row r="4" spans="1:3" x14ac:dyDescent="0.2">
      <c r="A4" s="43"/>
      <c r="B4" s="53" t="s">
        <v>95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1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96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97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98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99</v>
      </c>
      <c r="C14" s="44"/>
    </row>
    <row r="15" spans="1:3" ht="15" x14ac:dyDescent="0.2">
      <c r="A15" s="43"/>
      <c r="B15" s="46" t="s">
        <v>100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101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subject/>
  <dc:creator>www.vertex42.com</dc:creator>
  <cp:keywords/>
  <dc:description>(c) 2012-2014 Vertex42 LLC. All Rights Reserved.</dc:description>
  <cp:lastModifiedBy>mario</cp:lastModifiedBy>
  <cp:revision/>
  <dcterms:created xsi:type="dcterms:W3CDTF">2007-12-24T15:22:31Z</dcterms:created>
  <dcterms:modified xsi:type="dcterms:W3CDTF">2020-04-22T09:44:01Z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