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Rain Gauge\BOM\"/>
    </mc:Choice>
  </mc:AlternateContent>
  <xr:revisionPtr revIDLastSave="0" documentId="13_ncr:1_{3BF91FC7-7EBC-4CA7-844D-C8CC2E16F96F}" xr6:coauthVersionLast="44" xr6:coauthVersionMax="45" xr10:uidLastSave="{00000000-0000-0000-0000-000000000000}"/>
  <bookViews>
    <workbookView xWindow="17925" yWindow="2880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BillOfMaterials!$A$1:$J$29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2" l="1"/>
  <c r="J17" i="2"/>
  <c r="J16" i="2"/>
  <c r="J28" i="2" l="1"/>
  <c r="J26" i="2" l="1"/>
  <c r="A12" i="2"/>
  <c r="A13" i="2" s="1"/>
  <c r="A14" i="2" s="1"/>
  <c r="A15" i="2" s="1"/>
  <c r="A22" i="2" s="1"/>
  <c r="A23" i="2" s="1"/>
  <c r="A24" i="2" s="1"/>
  <c r="A25" i="2" s="1"/>
  <c r="J21" i="2"/>
  <c r="J22" i="2"/>
  <c r="J23" i="2"/>
  <c r="J24" i="2"/>
  <c r="J25" i="2"/>
  <c r="J19" i="2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J11" i="2"/>
  <c r="J12" i="2"/>
  <c r="J13" i="2"/>
  <c r="J14" i="2"/>
  <c r="J15" i="2"/>
  <c r="J18" i="2"/>
  <c r="J27" i="2"/>
  <c r="D29" i="2"/>
  <c r="J29" i="2" l="1"/>
</calcChain>
</file>

<file path=xl/sharedStrings.xml><?xml version="1.0" encoding="utf-8"?>
<sst xmlns="http://schemas.openxmlformats.org/spreadsheetml/2006/main" count="211" uniqueCount="102">
  <si>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</si>
  <si>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</si>
  <si>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</si>
  <si>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</si>
  <si>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</si>
  <si>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</si>
  <si>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</si>
  <si>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</si>
  <si>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</si>
  <si>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</si>
  <si>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</si>
  <si>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</si>
  <si>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</si>
  <si>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</si>
  <si>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</si>
  <si>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</si>
  <si>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</si>
  <si>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</si>
  <si>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</si>
  <si>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</si>
  <si>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</si>
  <si>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</si>
  <si>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</si>
  <si>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</si>
  <si>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</si>
  <si>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</si>
  <si>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</si>
  <si>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</si>
  <si>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</si>
  <si>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</si>
  <si>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</si>
  <si>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</si>
  <si>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</si>
  <si>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</si>
  <si>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</si>
  <si>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</si>
  <si>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</si>
  <si>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</si>
  <si>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</si>
  <si>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</si>
  <si>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</si>
  <si>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</si>
  <si>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</si>
  <si>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</si>
  <si>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</si>
  <si>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</si>
  <si>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</si>
  <si>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</si>
  <si>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</si>
  <si>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</si>
  <si>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</si>
  <si>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</si>
  <si>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</si>
  <si>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</si>
  <si>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</si>
  <si>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</si>
  <si>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</si>
  <si>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</si>
  <si>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</si>
  <si>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</si>
  <si>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</si>
  <si>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</si>
  <si>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</si>
  <si>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</si>
  <si>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</si>
  <si>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</si>
  <si>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WeirWeather Weather Station</t>
  </si>
  <si>
    <t>ATtiny85</t>
  </si>
  <si>
    <t>16 MHz Crystal</t>
  </si>
  <si>
    <t>18 pF Capacitor</t>
  </si>
  <si>
    <r>
      <t>10 K</t>
    </r>
    <r>
      <rPr>
        <sz val="12"/>
        <rFont val="Calibri"/>
        <family val="2"/>
      </rPr>
      <t>Ω resistor</t>
    </r>
  </si>
  <si>
    <t>100 nF capacitor</t>
  </si>
  <si>
    <t>PCB manufacturing</t>
  </si>
  <si>
    <t>Ball bearing</t>
  </si>
  <si>
    <t>Stainless steel M4 nut</t>
  </si>
  <si>
    <t>Stainless steel M6 nut</t>
  </si>
  <si>
    <t>Stainless steel M4 25 mm bolt</t>
  </si>
  <si>
    <t>Stainless steel M6 60 mm bolt</t>
  </si>
  <si>
    <t>Stainless steel M6 20 mm whasher</t>
  </si>
  <si>
    <t>Stainless steel 25 mm spring</t>
  </si>
  <si>
    <t>Spirti level</t>
  </si>
  <si>
    <t>Reed switch</t>
  </si>
  <si>
    <t>Magnet</t>
  </si>
  <si>
    <t>3 mm stainless steel rod</t>
  </si>
  <si>
    <t>Rain Gauge</t>
  </si>
  <si>
    <t>Part Count :</t>
  </si>
  <si>
    <t>Supplier2</t>
  </si>
  <si>
    <t>Part No.</t>
  </si>
  <si>
    <t>RS</t>
  </si>
  <si>
    <t>133-1672</t>
  </si>
  <si>
    <t>814-9440</t>
  </si>
  <si>
    <t>648-0935</t>
  </si>
  <si>
    <t>432-450</t>
  </si>
  <si>
    <t>698-3324</t>
  </si>
  <si>
    <t>905-8875</t>
  </si>
  <si>
    <t>FARNELL</t>
  </si>
  <si>
    <t>JCLPCB</t>
  </si>
  <si>
    <t>N/A</t>
  </si>
  <si>
    <t>618-9884</t>
  </si>
  <si>
    <t>eBay</t>
  </si>
  <si>
    <t>PETg [Kg]</t>
  </si>
  <si>
    <t>3DGBIRE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</si>
</sst>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4"/>
      <name val="Trebuchet MS"/>
      <family val="2"/>
      <scheme val="minor"/>
    </font>
    <font>
      <sz val="11"/>
      <color theme="1"/>
      <name val="Arial"/>
      <family val="2"/>
      <scheme val="maj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/>
    </xf>
    <xf numFmtId="169" fontId="7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center"/>
    </xf>
    <xf numFmtId="169" fontId="7" fillId="0" borderId="0" xfId="1" applyNumberFormat="1" applyFont="1" applyFill="1" applyBorder="1" applyAlignment="1">
      <alignment vertical="center"/>
    </xf>
    <xf numFmtId="8" fontId="9" fillId="0" borderId="0" xfId="0" applyNumberFormat="1" applyFont="1" applyFill="1" applyBorder="1"/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21" Type="http://schemas.openxmlformats.org/officeDocument/2006/relationships/image" Target="../media/image1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Relationship Id="rId22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405342</xdr:colOff>
      <xdr:row>0</xdr:row>
      <xdr:rowOff>378883</xdr:rowOff>
    </xdr:from>
    <xdr:to>
      <xdr:col>10</xdr:col>
      <xdr:colOff>514024</xdr:colOff>
      <xdr:row>8</xdr:row>
      <xdr:rowOff>143726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5342" y="378883"/>
          <a:ext cx="2629632" cy="1663493"/>
        </a:xfrm>
        <a:prstGeom prst="rect">
          <a:avLst/>
        </a:prstGeom>
      </xdr:spPr>
    </xdr:pic>
    <xdr:clientData/>
  </xdr:twoCellAnchor>
  <xdr:twoCellAnchor editAs="oneCell">
    <xdr:from>
      <xdr:col>9</xdr:col>
      <xdr:colOff>49743</xdr:colOff>
      <xdr:row>2</xdr:row>
      <xdr:rowOff>175683</xdr:rowOff>
    </xdr:from>
    <xdr:to>
      <xdr:col>10</xdr:col>
      <xdr:colOff>323850</xdr:colOff>
      <xdr:row>7</xdr:row>
      <xdr:rowOff>152400</xdr:rowOff>
    </xdr:to>
    <xdr:pic>
      <xdr:nvPicPr>
        <xdr:cNvPr id="5" name="Picture 4" descr="A picture containing indoor, vase, sitting, dark&#10;&#10;Description automatically generated">
          <a:extLst>
            <a:ext uri="{FF2B5EF4-FFF2-40B4-BE49-F238E27FC236}">
              <a16:creationId xmlns:a16="http://schemas.microsoft.com/office/drawing/2014/main" id="{DD624F4C-054B-40F6-806C-3BA701B1861E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01" b="8143"/>
        <a:stretch/>
      </xdr:blipFill>
      <xdr:spPr bwMode="auto">
        <a:xfrm>
          <a:off x="4412193" y="804333"/>
          <a:ext cx="934507" cy="104351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24342</xdr:colOff>
      <xdr:row>2</xdr:row>
      <xdr:rowOff>175683</xdr:rowOff>
    </xdr:from>
    <xdr:to>
      <xdr:col>9</xdr:col>
      <xdr:colOff>57150</xdr:colOff>
      <xdr:row>7</xdr:row>
      <xdr:rowOff>107950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E25D9D-7988-4BF3-B952-DF9228ABB19A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2" t="5589" r="4981" b="7770"/>
        <a:stretch/>
      </xdr:blipFill>
      <xdr:spPr bwMode="auto">
        <a:xfrm>
          <a:off x="3212042" y="804333"/>
          <a:ext cx="1207558" cy="9990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29" totalsRowCount="1" headerRowDxfId="53" dataDxfId="52" tableBorderDxfId="51">
  <tableColumns count="10">
    <tableColumn id="2" xr3:uid="{00000000-0010-0000-0000-000002000000}" name="Part #" dataDxfId="50" totalsRowDxfId="9"/>
    <tableColumn id="1" xr3:uid="{00000000-0010-0000-0000-000001000000}" name="Part Name" totalsRowLabel="Total" dataDxfId="49" totalsRowDxfId="8"/>
    <tableColumn id="4" xr3:uid="{00000000-0010-0000-0000-000004000000}" name="Revision" dataDxfId="48" totalsRowDxfId="7"/>
    <tableColumn id="5" xr3:uid="{00000000-0010-0000-0000-000005000000}" name="Qty" totalsRowFunction="sum" dataDxfId="47" totalsRowDxfId="6"/>
    <tableColumn id="9" xr3:uid="{5FC388D8-594D-4730-89EE-53A53C826311}" name="Supplier" dataDxfId="46" totalsRowDxfId="5"/>
    <tableColumn id="10" xr3:uid="{808ED83C-B240-4138-8A37-BE5854DB4551}" name="Part No." dataDxfId="45" totalsRowDxfId="4"/>
    <tableColumn id="7" xr3:uid="{00000000-0010-0000-0000-000007000000}" name="Units" dataDxfId="44" totalsRowDxfId="3"/>
    <tableColumn id="8" xr3:uid="{00000000-0010-0000-0000-000008000000}" name="Supplier2" dataDxfId="43" totalsRowDxfId="2"/>
    <tableColumn id="6" xr3:uid="{00000000-0010-0000-0000-000006000000}" name="Unit Cost" dataDxfId="42" totalsRowDxfId="1" dataCellStyle="Currency"/>
    <tableColumn id="3" xr3:uid="{00000000-0010-0000-0000-000003000000}" name="Cost" totalsRowFunction="sum" dataDxfId="41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40" dataDxfId="38" headerRowBorderDxfId="39" tableBorderDxfId="37" totalsRowBorderDxfId="36">
  <tableColumns count="3">
    <tableColumn id="1" xr3:uid="{00000000-0010-0000-0100-000001000000}" name="Revision" dataDxfId="35"/>
    <tableColumn id="2" xr3:uid="{00000000-0010-0000-0100-000002000000}" name="Revision Summary" dataDxfId="34"/>
    <tableColumn id="3" xr3:uid="{00000000-0010-0000-0100-000003000000}" name="Approval Da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2" dataDxfId="31" tableBorderDxfId="30">
  <tableColumns count="10">
    <tableColumn id="4" xr3:uid="{00000000-0010-0000-0200-000004000000}" name="Category" dataDxfId="29" totalsRowDxfId="28"/>
    <tableColumn id="2" xr3:uid="{00000000-0010-0000-0200-000002000000}" name="Part #" dataDxfId="27" totalsRowDxfId="26"/>
    <tableColumn id="9" xr3:uid="{00000000-0010-0000-0200-000009000000}" name="Elem ID" dataDxfId="25" totalsRowDxfId="24"/>
    <tableColumn id="1" xr3:uid="{00000000-0010-0000-0200-000001000000}" name="Part Name" totalsRowLabel="Total" dataDxfId="23" totalsRowDxfId="22"/>
    <tableColumn id="10" xr3:uid="{00000000-0010-0000-0200-00000A000000}" name="Color" dataDxfId="21" totalsRowDxfId="20"/>
    <tableColumn id="5" xr3:uid="{00000000-0010-0000-0200-000005000000}" name="Qty" totalsRowFunction="sum" dataDxfId="19" totalsRowDxfId="18"/>
    <tableColumn id="7" xr3:uid="{00000000-0010-0000-0200-000007000000}" name="Units" dataDxfId="17" totalsRowDxfId="16"/>
    <tableColumn id="12" xr3:uid="{00000000-0010-0000-0200-00000C000000}" name="Picture" dataDxfId="15" totalsRowDxfId="14"/>
    <tableColumn id="6" xr3:uid="{00000000-0010-0000-0200-000006000000}" name="Unit Cost" dataDxfId="13" totalsRowDxfId="12" dataCellStyle="Currency"/>
    <tableColumn id="3" xr3:uid="{00000000-0010-0000-0200-000003000000}" name="Cost" totalsRowFunction="sum" dataDxfId="11" totalsRowDxfId="1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1"/>
  <sheetViews>
    <sheetView showGridLines="0" tabSelected="1" topLeftCell="A13" zoomScale="115" zoomScaleNormal="115" zoomScalePageLayoutView="90" workbookViewId="0">
      <selection activeCell="K23" sqref="K23"/>
    </sheetView>
  </sheetViews>
  <sheetFormatPr defaultColWidth="8.875" defaultRowHeight="15.75" x14ac:dyDescent="0.3"/>
  <cols>
    <col min="1" max="1" width="8" customWidth="1"/>
    <col min="2" max="2" width="25.625" style="2" customWidth="1"/>
    <col min="3" max="3" width="8.625" style="2" hidden="1" customWidth="1"/>
    <col min="4" max="5" width="8.125" customWidth="1"/>
    <col min="6" max="6" width="9" customWidth="1"/>
    <col min="7" max="7" width="6.375" customWidth="1"/>
    <col min="8" max="8" width="13.5" hidden="1" customWidth="1"/>
    <col min="9" max="9" width="9" customWidth="1"/>
    <col min="10" max="10" width="8.625" style="2" customWidth="1"/>
    <col min="11" max="11" width="11.375" style="2" customWidth="1"/>
    <col min="12" max="12" width="22.625" customWidth="1"/>
    <col min="13" max="13" width="10.125" style="2" customWidth="1"/>
    <col min="14" max="14" width="14.375" style="2" customWidth="1"/>
    <col min="15" max="16384" width="8.875" style="2"/>
  </cols>
  <sheetData>
    <row r="1" spans="1:12" ht="35.1" customHeight="1" x14ac:dyDescent="0.3">
      <c r="A1" s="54" t="s">
        <v>66</v>
      </c>
      <c r="C1"/>
      <c r="D1" s="4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D2" s="2"/>
      <c r="E2" s="2"/>
      <c r="F2" s="2"/>
      <c r="G2" s="2"/>
      <c r="H2" s="5"/>
      <c r="I2" s="2"/>
      <c r="L2" s="5" t="s">
        <v>57</v>
      </c>
    </row>
    <row r="3" spans="1:12" x14ac:dyDescent="0.3">
      <c r="A3" s="2"/>
      <c r="B3" s="35" t="s">
        <v>20</v>
      </c>
      <c r="D3" s="2" t="s">
        <v>84</v>
      </c>
      <c r="E3" s="2"/>
      <c r="F3" s="2"/>
      <c r="G3" s="2"/>
      <c r="H3" s="6"/>
      <c r="I3" s="2"/>
      <c r="L3" s="7" t="s">
        <v>14</v>
      </c>
    </row>
    <row r="4" spans="1:12" ht="18" x14ac:dyDescent="0.35">
      <c r="A4" s="2"/>
      <c r="B4" s="37" t="s">
        <v>19</v>
      </c>
      <c r="C4" s="14"/>
      <c r="D4">
        <v>1</v>
      </c>
      <c r="G4" s="2"/>
      <c r="H4" s="2"/>
      <c r="I4" s="2"/>
      <c r="L4" s="2"/>
    </row>
    <row r="5" spans="1:12" ht="18" x14ac:dyDescent="0.35">
      <c r="A5" s="2"/>
      <c r="B5" s="37" t="s">
        <v>24</v>
      </c>
      <c r="C5" s="14"/>
      <c r="D5">
        <v>1</v>
      </c>
      <c r="G5" s="2"/>
      <c r="H5" s="2"/>
      <c r="I5" s="2"/>
      <c r="L5" s="2"/>
    </row>
    <row r="6" spans="1:12" x14ac:dyDescent="0.3">
      <c r="A6" s="2"/>
      <c r="B6" s="37" t="s">
        <v>23</v>
      </c>
      <c r="D6" s="1"/>
      <c r="E6" s="1"/>
      <c r="F6" s="1"/>
      <c r="G6" s="1"/>
      <c r="H6" s="2"/>
      <c r="I6" s="1"/>
      <c r="J6" s="1"/>
      <c r="L6" s="2"/>
    </row>
    <row r="7" spans="1:12" x14ac:dyDescent="0.3">
      <c r="A7" s="2"/>
      <c r="B7" s="37" t="s">
        <v>85</v>
      </c>
      <c r="D7" s="1">
        <v>38.5</v>
      </c>
      <c r="E7" s="1"/>
      <c r="F7" s="1"/>
      <c r="G7" s="1"/>
      <c r="H7" s="2"/>
      <c r="I7" s="1"/>
      <c r="J7" s="1"/>
      <c r="L7" s="2"/>
    </row>
    <row r="8" spans="1:12" x14ac:dyDescent="0.3">
      <c r="A8" s="2"/>
      <c r="B8" s="41" t="s">
        <v>22</v>
      </c>
      <c r="D8" s="66">
        <v>57.84</v>
      </c>
      <c r="E8" s="1"/>
      <c r="F8" s="1"/>
      <c r="G8" s="1"/>
      <c r="H8" s="2"/>
      <c r="I8" s="1"/>
      <c r="J8" s="1"/>
      <c r="L8" s="2"/>
    </row>
    <row r="9" spans="1:12" ht="15" x14ac:dyDescent="0.3">
      <c r="A9" s="2"/>
      <c r="D9" s="1"/>
      <c r="E9" s="1"/>
      <c r="F9" s="1"/>
      <c r="G9" s="1"/>
      <c r="H9" s="2"/>
      <c r="I9" s="1"/>
      <c r="J9" s="1"/>
      <c r="L9" s="2"/>
    </row>
    <row r="10" spans="1:12" ht="19.5" customHeight="1" x14ac:dyDescent="0.3">
      <c r="A10" s="19" t="s">
        <v>3</v>
      </c>
      <c r="B10" s="19" t="s">
        <v>2</v>
      </c>
      <c r="C10" s="21" t="s">
        <v>25</v>
      </c>
      <c r="D10" s="9" t="s">
        <v>11</v>
      </c>
      <c r="E10" s="9" t="s">
        <v>13</v>
      </c>
      <c r="F10" s="9" t="s">
        <v>87</v>
      </c>
      <c r="G10" s="9" t="s">
        <v>12</v>
      </c>
      <c r="H10" s="9" t="s">
        <v>86</v>
      </c>
      <c r="I10" s="9" t="s">
        <v>1</v>
      </c>
      <c r="J10" s="9" t="s">
        <v>9</v>
      </c>
      <c r="L10" s="2"/>
    </row>
    <row r="11" spans="1:12" ht="30" customHeight="1" x14ac:dyDescent="0.3">
      <c r="A11" s="55">
        <v>1</v>
      </c>
      <c r="B11" s="61" t="s">
        <v>67</v>
      </c>
      <c r="C11" s="17"/>
      <c r="D11" s="56">
        <v>1</v>
      </c>
      <c r="E11" s="56" t="s">
        <v>88</v>
      </c>
      <c r="F11" s="56" t="s">
        <v>89</v>
      </c>
      <c r="G11" s="56" t="s">
        <v>15</v>
      </c>
      <c r="H11" s="8"/>
      <c r="I11" s="57">
        <v>1.1499999999999999</v>
      </c>
      <c r="J11" s="59">
        <f>Table1[[#This Row],[Qty]]*Table1[[#This Row],[Unit Cost]]</f>
        <v>1.1499999999999999</v>
      </c>
      <c r="L11" s="2"/>
    </row>
    <row r="12" spans="1:12" ht="30" customHeight="1" x14ac:dyDescent="0.3">
      <c r="A12" s="55">
        <f>A11+1</f>
        <v>2</v>
      </c>
      <c r="B12" s="60" t="s">
        <v>68</v>
      </c>
      <c r="C12" s="17"/>
      <c r="D12" s="56">
        <v>1</v>
      </c>
      <c r="E12" s="56" t="s">
        <v>88</v>
      </c>
      <c r="F12" s="56" t="s">
        <v>90</v>
      </c>
      <c r="G12" s="56" t="s">
        <v>15</v>
      </c>
      <c r="H12" s="8"/>
      <c r="I12" s="57">
        <v>0.17</v>
      </c>
      <c r="J12" s="59">
        <f>Table1[[#This Row],[Qty]]*Table1[[#This Row],[Unit Cost]]</f>
        <v>0.17</v>
      </c>
      <c r="L12" s="2"/>
    </row>
    <row r="13" spans="1:12" ht="30" customHeight="1" x14ac:dyDescent="0.3">
      <c r="A13" s="55">
        <f t="shared" ref="A13:A24" si="0">A12+1</f>
        <v>3</v>
      </c>
      <c r="B13" s="62" t="s">
        <v>69</v>
      </c>
      <c r="C13" s="17"/>
      <c r="D13" s="56">
        <v>2</v>
      </c>
      <c r="E13" s="56" t="s">
        <v>88</v>
      </c>
      <c r="F13" s="56" t="s">
        <v>91</v>
      </c>
      <c r="G13" s="56" t="s">
        <v>15</v>
      </c>
      <c r="H13" s="8"/>
      <c r="I13" s="57">
        <v>4.2999999999999997E-2</v>
      </c>
      <c r="J13" s="59">
        <f>Table1[[#This Row],[Qty]]*Table1[[#This Row],[Unit Cost]]</f>
        <v>8.5999999999999993E-2</v>
      </c>
      <c r="L13" s="2"/>
    </row>
    <row r="14" spans="1:12" ht="30" customHeight="1" x14ac:dyDescent="0.3">
      <c r="A14" s="55">
        <f t="shared" si="0"/>
        <v>4</v>
      </c>
      <c r="B14" s="62" t="s">
        <v>70</v>
      </c>
      <c r="C14" s="17"/>
      <c r="D14" s="56">
        <v>2</v>
      </c>
      <c r="E14" s="56" t="s">
        <v>88</v>
      </c>
      <c r="F14" s="56" t="s">
        <v>92</v>
      </c>
      <c r="G14" s="56" t="s">
        <v>15</v>
      </c>
      <c r="H14" s="8"/>
      <c r="I14" s="57">
        <v>5.0000000000000001E-3</v>
      </c>
      <c r="J14" s="59">
        <f>Table1[[#This Row],[Qty]]*Table1[[#This Row],[Unit Cost]]</f>
        <v>0.01</v>
      </c>
      <c r="L14" s="2"/>
    </row>
    <row r="15" spans="1:12" ht="30" customHeight="1" x14ac:dyDescent="0.3">
      <c r="A15" s="55">
        <f t="shared" si="0"/>
        <v>5</v>
      </c>
      <c r="B15" s="62" t="s">
        <v>71</v>
      </c>
      <c r="C15" s="17"/>
      <c r="D15" s="56">
        <v>1</v>
      </c>
      <c r="E15" s="56" t="s">
        <v>88</v>
      </c>
      <c r="F15" s="56" t="s">
        <v>93</v>
      </c>
      <c r="G15" s="56" t="s">
        <v>15</v>
      </c>
      <c r="H15" s="8"/>
      <c r="I15" s="57">
        <v>4.9000000000000002E-2</v>
      </c>
      <c r="J15" s="59">
        <f>Table1[[#This Row],[Qty]]*Table1[[#This Row],[Unit Cost]]</f>
        <v>4.9000000000000002E-2</v>
      </c>
      <c r="L15" s="2"/>
    </row>
    <row r="16" spans="1:12" ht="30" customHeight="1" x14ac:dyDescent="0.3">
      <c r="A16" s="55">
        <v>6</v>
      </c>
      <c r="B16" s="62" t="s">
        <v>81</v>
      </c>
      <c r="C16" s="17"/>
      <c r="D16" s="56">
        <v>1</v>
      </c>
      <c r="E16" s="56" t="s">
        <v>88</v>
      </c>
      <c r="F16" s="56" t="s">
        <v>94</v>
      </c>
      <c r="G16" s="56" t="s">
        <v>15</v>
      </c>
      <c r="H16" s="8"/>
      <c r="I16" s="57">
        <v>0.23</v>
      </c>
      <c r="J16" s="59">
        <f>Table1[[#This Row],[Qty]]*Table1[[#This Row],[Unit Cost]]</f>
        <v>0.23</v>
      </c>
      <c r="L16" s="2"/>
    </row>
    <row r="17" spans="1:12" ht="30" customHeight="1" x14ac:dyDescent="0.3">
      <c r="A17" s="55">
        <v>7</v>
      </c>
      <c r="B17" s="62" t="s">
        <v>82</v>
      </c>
      <c r="C17" s="17"/>
      <c r="D17" s="56">
        <v>1</v>
      </c>
      <c r="E17" s="56" t="s">
        <v>95</v>
      </c>
      <c r="F17" s="56">
        <v>1800037</v>
      </c>
      <c r="G17" s="56" t="s">
        <v>15</v>
      </c>
      <c r="H17" s="8"/>
      <c r="I17" s="57">
        <v>0.52</v>
      </c>
      <c r="J17" s="59">
        <f>Table1[[#This Row],[Qty]]*Table1[[#This Row],[Unit Cost]]</f>
        <v>0.52</v>
      </c>
      <c r="L17" s="2"/>
    </row>
    <row r="18" spans="1:12" ht="30" customHeight="1" x14ac:dyDescent="0.3">
      <c r="A18" s="55">
        <v>8</v>
      </c>
      <c r="B18" s="62" t="s">
        <v>72</v>
      </c>
      <c r="C18" s="17"/>
      <c r="D18" s="56">
        <v>1</v>
      </c>
      <c r="E18" s="56" t="s">
        <v>96</v>
      </c>
      <c r="F18" s="56" t="s">
        <v>97</v>
      </c>
      <c r="G18" s="56" t="s">
        <v>15</v>
      </c>
      <c r="H18" s="8"/>
      <c r="I18" s="57">
        <v>1.53</v>
      </c>
      <c r="J18" s="59">
        <f>Table1[[#This Row],[Qty]]*Table1[[#This Row],[Unit Cost]]</f>
        <v>1.53</v>
      </c>
      <c r="L18" s="2"/>
    </row>
    <row r="19" spans="1:12" ht="30" customHeight="1" x14ac:dyDescent="0.3">
      <c r="A19" s="55">
        <v>9</v>
      </c>
      <c r="B19" s="62" t="s">
        <v>73</v>
      </c>
      <c r="C19" s="17"/>
      <c r="D19" s="56">
        <v>3</v>
      </c>
      <c r="E19" s="56" t="s">
        <v>88</v>
      </c>
      <c r="F19" s="56" t="s">
        <v>98</v>
      </c>
      <c r="G19" s="56" t="s">
        <v>15</v>
      </c>
      <c r="H19" s="8"/>
      <c r="I19" s="57">
        <v>1.84</v>
      </c>
      <c r="J19" s="59">
        <f>Table1[[#This Row],[Qty]]*Table1[[#This Row],[Unit Cost]]</f>
        <v>5.5200000000000005</v>
      </c>
      <c r="L19" s="2"/>
    </row>
    <row r="20" spans="1:12" ht="30" customHeight="1" x14ac:dyDescent="0.3">
      <c r="A20" s="55">
        <v>10</v>
      </c>
      <c r="B20" s="62" t="s">
        <v>83</v>
      </c>
      <c r="C20" s="17"/>
      <c r="D20" s="56">
        <v>1</v>
      </c>
      <c r="E20" s="56" t="s">
        <v>99</v>
      </c>
      <c r="F20" s="56" t="s">
        <v>97</v>
      </c>
      <c r="G20" s="56" t="s">
        <v>15</v>
      </c>
      <c r="H20" s="8"/>
      <c r="I20" s="57">
        <v>1.79</v>
      </c>
      <c r="J20" s="59">
        <f>Table1[[#This Row],[Qty]]*Table1[[#This Row],[Unit Cost]]</f>
        <v>1.79</v>
      </c>
      <c r="L20" s="2"/>
    </row>
    <row r="21" spans="1:12" ht="30" customHeight="1" x14ac:dyDescent="0.3">
      <c r="A21" s="55">
        <v>11</v>
      </c>
      <c r="B21" s="62" t="s">
        <v>100</v>
      </c>
      <c r="C21" s="17"/>
      <c r="D21" s="56">
        <v>1.5</v>
      </c>
      <c r="E21" s="56" t="s">
        <v>101</v>
      </c>
      <c r="F21" s="56" t="s">
        <v>97</v>
      </c>
      <c r="G21" s="56" t="s">
        <v>15</v>
      </c>
      <c r="H21" s="8"/>
      <c r="I21" s="57">
        <v>32</v>
      </c>
      <c r="J21" s="59">
        <f>Table1[[#This Row],[Qty]]*Table1[[#This Row],[Unit Cost]]</f>
        <v>48</v>
      </c>
      <c r="L21" s="2"/>
    </row>
    <row r="22" spans="1:12" ht="30" customHeight="1" x14ac:dyDescent="0.3">
      <c r="A22" s="55">
        <f t="shared" si="0"/>
        <v>12</v>
      </c>
      <c r="B22" s="62" t="s">
        <v>74</v>
      </c>
      <c r="C22" s="17"/>
      <c r="D22" s="56">
        <v>2</v>
      </c>
      <c r="E22" s="56" t="s">
        <v>99</v>
      </c>
      <c r="F22" s="56" t="s">
        <v>97</v>
      </c>
      <c r="G22" s="56" t="s">
        <v>15</v>
      </c>
      <c r="H22" s="8"/>
      <c r="I22" s="57">
        <v>0.18</v>
      </c>
      <c r="J22" s="59">
        <f>Table1[[#This Row],[Qty]]*Table1[[#This Row],[Unit Cost]]</f>
        <v>0.36</v>
      </c>
      <c r="L22" s="2"/>
    </row>
    <row r="23" spans="1:12" ht="30" customHeight="1" x14ac:dyDescent="0.3">
      <c r="A23" s="55">
        <f t="shared" si="0"/>
        <v>13</v>
      </c>
      <c r="B23" s="62" t="s">
        <v>75</v>
      </c>
      <c r="C23" s="17"/>
      <c r="D23" s="56">
        <v>3</v>
      </c>
      <c r="E23" s="56" t="s">
        <v>99</v>
      </c>
      <c r="F23" s="56" t="s">
        <v>97</v>
      </c>
      <c r="G23" s="56" t="s">
        <v>15</v>
      </c>
      <c r="H23" s="8"/>
      <c r="I23" s="57">
        <v>0.19</v>
      </c>
      <c r="J23" s="59">
        <f>Table1[[#This Row],[Qty]]*Table1[[#This Row],[Unit Cost]]</f>
        <v>0.57000000000000006</v>
      </c>
      <c r="L23" s="2"/>
    </row>
    <row r="24" spans="1:12" ht="30" customHeight="1" x14ac:dyDescent="0.3">
      <c r="A24" s="55">
        <f t="shared" si="0"/>
        <v>14</v>
      </c>
      <c r="B24" s="62" t="s">
        <v>76</v>
      </c>
      <c r="C24" s="17"/>
      <c r="D24" s="56">
        <v>2</v>
      </c>
      <c r="E24" s="56" t="s">
        <v>99</v>
      </c>
      <c r="F24" s="56" t="s">
        <v>97</v>
      </c>
      <c r="G24" s="56" t="s">
        <v>15</v>
      </c>
      <c r="H24" s="8"/>
      <c r="I24" s="57">
        <v>0.18</v>
      </c>
      <c r="J24" s="59">
        <f>Table1[[#This Row],[Qty]]*Table1[[#This Row],[Unit Cost]]</f>
        <v>0.36</v>
      </c>
      <c r="L24" s="2"/>
    </row>
    <row r="25" spans="1:12" ht="30" customHeight="1" x14ac:dyDescent="0.3">
      <c r="A25" s="55">
        <f>A24+1</f>
        <v>15</v>
      </c>
      <c r="B25" s="62" t="s">
        <v>77</v>
      </c>
      <c r="C25" s="17"/>
      <c r="D25" s="56">
        <v>3</v>
      </c>
      <c r="E25" s="56" t="s">
        <v>99</v>
      </c>
      <c r="F25" s="56" t="s">
        <v>97</v>
      </c>
      <c r="G25" s="56" t="s">
        <v>15</v>
      </c>
      <c r="H25" s="8"/>
      <c r="I25" s="57">
        <v>0.55000000000000004</v>
      </c>
      <c r="J25" s="59">
        <f>Table1[[#This Row],[Qty]]*Table1[[#This Row],[Unit Cost]]</f>
        <v>1.6500000000000001</v>
      </c>
      <c r="L25" s="2"/>
    </row>
    <row r="26" spans="1:12" ht="30" customHeight="1" x14ac:dyDescent="0.3">
      <c r="A26" s="55">
        <v>14</v>
      </c>
      <c r="B26" s="62" t="s">
        <v>78</v>
      </c>
      <c r="C26" s="17"/>
      <c r="D26" s="56">
        <v>9</v>
      </c>
      <c r="E26" s="56" t="s">
        <v>99</v>
      </c>
      <c r="F26" s="56" t="s">
        <v>97</v>
      </c>
      <c r="G26" s="56" t="s">
        <v>15</v>
      </c>
      <c r="H26" s="8"/>
      <c r="I26" s="57">
        <v>0.1</v>
      </c>
      <c r="J26" s="59">
        <f>Table1[[#This Row],[Qty]]*Table1[[#This Row],[Unit Cost]]</f>
        <v>0.9</v>
      </c>
      <c r="L26" s="2"/>
    </row>
    <row r="27" spans="1:12" ht="30" customHeight="1" x14ac:dyDescent="0.3">
      <c r="A27" s="55">
        <v>15</v>
      </c>
      <c r="B27" s="62" t="s">
        <v>79</v>
      </c>
      <c r="C27" s="17"/>
      <c r="D27" s="56">
        <v>3</v>
      </c>
      <c r="E27" s="56" t="s">
        <v>99</v>
      </c>
      <c r="F27" s="56" t="s">
        <v>97</v>
      </c>
      <c r="G27" s="56" t="s">
        <v>15</v>
      </c>
      <c r="H27" s="8"/>
      <c r="I27" s="57">
        <v>0.99</v>
      </c>
      <c r="J27" s="59">
        <f>Table1[[#This Row],[Qty]]*Table1[[#This Row],[Unit Cost]]</f>
        <v>2.9699999999999998</v>
      </c>
      <c r="L27" s="2"/>
    </row>
    <row r="28" spans="1:12" ht="30" customHeight="1" x14ac:dyDescent="0.3">
      <c r="A28" s="55">
        <v>16</v>
      </c>
      <c r="B28" s="63" t="s">
        <v>80</v>
      </c>
      <c r="C28" s="17"/>
      <c r="D28" s="56">
        <v>1</v>
      </c>
      <c r="E28" s="56" t="s">
        <v>99</v>
      </c>
      <c r="F28" s="56" t="s">
        <v>97</v>
      </c>
      <c r="G28" s="56" t="s">
        <v>15</v>
      </c>
      <c r="H28" s="64"/>
      <c r="I28" s="65">
        <v>3.97</v>
      </c>
      <c r="J28" s="59">
        <f>Table1[[#This Row],[Qty]]*Table1[[#This Row],[Unit Cost]]</f>
        <v>3.97</v>
      </c>
      <c r="L28" s="2"/>
    </row>
    <row r="29" spans="1:12" ht="15" x14ac:dyDescent="0.3">
      <c r="A29" s="11"/>
      <c r="B29" s="11" t="s">
        <v>8</v>
      </c>
      <c r="C29" s="11"/>
      <c r="D29" s="12">
        <f>SUBTOTAL(109,Table1[Qty])</f>
        <v>38.5</v>
      </c>
      <c r="E29" s="12"/>
      <c r="F29" s="12"/>
      <c r="G29" s="12"/>
      <c r="H29" s="11"/>
      <c r="I29" s="18"/>
      <c r="J29" s="58">
        <f>SUBTOTAL(109,Table1[Cost])</f>
        <v>69.834999999999994</v>
      </c>
      <c r="L29" s="2"/>
    </row>
    <row r="30" spans="1:12" x14ac:dyDescent="0.3">
      <c r="D30" s="2"/>
      <c r="E30" s="2"/>
      <c r="F30" s="2"/>
      <c r="L30" s="2"/>
    </row>
    <row r="31" spans="1:12" x14ac:dyDescent="0.3">
      <c r="D31" s="2"/>
      <c r="E31" s="2"/>
      <c r="F31" s="2"/>
      <c r="L31" s="2"/>
    </row>
    <row r="32" spans="1:12" x14ac:dyDescent="0.3">
      <c r="D32" s="2"/>
      <c r="E32" s="2"/>
      <c r="F32" s="2"/>
      <c r="L32" s="2"/>
    </row>
    <row r="33" spans="4:12" x14ac:dyDescent="0.3">
      <c r="D33" s="2"/>
      <c r="E33" s="2"/>
      <c r="F33" s="2"/>
      <c r="L33" s="2"/>
    </row>
    <row r="34" spans="4:12" x14ac:dyDescent="0.3">
      <c r="D34" s="2"/>
      <c r="E34" s="2"/>
      <c r="F34" s="2"/>
      <c r="L34" s="2"/>
    </row>
    <row r="35" spans="4:12" x14ac:dyDescent="0.3">
      <c r="D35" s="2"/>
      <c r="E35" s="2"/>
      <c r="F35" s="2"/>
    </row>
    <row r="36" spans="4:12" x14ac:dyDescent="0.3">
      <c r="D36" s="2"/>
      <c r="E36" s="2"/>
      <c r="F36" s="2"/>
    </row>
    <row r="37" spans="4:12" x14ac:dyDescent="0.3">
      <c r="D37" s="2"/>
      <c r="E37" s="2"/>
      <c r="F37" s="2"/>
    </row>
    <row r="38" spans="4:12" x14ac:dyDescent="0.3">
      <c r="D38" s="2"/>
      <c r="E38" s="2"/>
      <c r="F38" s="2"/>
    </row>
    <row r="39" spans="4:12" x14ac:dyDescent="0.3">
      <c r="D39" s="2"/>
      <c r="E39" s="2"/>
      <c r="F39" s="2"/>
    </row>
    <row r="40" spans="4:12" x14ac:dyDescent="0.3">
      <c r="D40" s="2"/>
      <c r="E40" s="2"/>
      <c r="F40" s="2"/>
    </row>
    <row r="41" spans="4:12" x14ac:dyDescent="0.3">
      <c r="D41" s="2"/>
      <c r="E41" s="2"/>
      <c r="F41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18</v>
      </c>
    </row>
    <row r="3" spans="1:3" x14ac:dyDescent="0.2">
      <c r="B3" s="34" t="s">
        <v>20</v>
      </c>
      <c r="C3" s="24"/>
    </row>
    <row r="4" spans="1:3" x14ac:dyDescent="0.2">
      <c r="B4" s="34" t="s">
        <v>19</v>
      </c>
      <c r="C4" s="24"/>
    </row>
    <row r="6" spans="1:3" ht="15" x14ac:dyDescent="0.2">
      <c r="A6" s="33" t="s">
        <v>25</v>
      </c>
      <c r="B6" s="33" t="s">
        <v>17</v>
      </c>
      <c r="C6" s="33" t="s">
        <v>16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55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57</v>
      </c>
    </row>
    <row r="3" spans="1:12" ht="16.5" x14ac:dyDescent="0.3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8" x14ac:dyDescent="0.35">
      <c r="A4" s="14"/>
      <c r="D4" s="37" t="s">
        <v>19</v>
      </c>
      <c r="E4" s="38" t="s">
        <v>56</v>
      </c>
      <c r="G4" s="2"/>
      <c r="H4" s="2"/>
      <c r="K4" s="2"/>
    </row>
    <row r="5" spans="1:12" ht="18" x14ac:dyDescent="0.35">
      <c r="A5" s="14"/>
      <c r="D5" s="37" t="s">
        <v>24</v>
      </c>
      <c r="E5" s="38"/>
      <c r="G5" s="2"/>
      <c r="H5" s="2"/>
      <c r="K5" s="2"/>
    </row>
    <row r="6" spans="1:12" ht="16.5" x14ac:dyDescent="0.3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 x14ac:dyDescent="0.3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14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58</v>
      </c>
      <c r="C3" s="44"/>
    </row>
    <row r="4" spans="1:3" x14ac:dyDescent="0.2">
      <c r="A4" s="43"/>
      <c r="B4" s="53" t="s">
        <v>65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57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59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60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61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62</v>
      </c>
      <c r="C14" s="44"/>
    </row>
    <row r="15" spans="1:3" ht="15" x14ac:dyDescent="0.2">
      <c r="A15" s="43"/>
      <c r="B15" s="46" t="s">
        <v>63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64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mario</cp:lastModifiedBy>
  <cp:lastPrinted>2014-04-09T15:54:39Z</cp:lastPrinted>
  <dcterms:created xsi:type="dcterms:W3CDTF">2007-12-24T15:22:31Z</dcterms:created>
  <dcterms:modified xsi:type="dcterms:W3CDTF">2020-04-22T09:42:55Z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