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download\论文\"/>
    </mc:Choice>
  </mc:AlternateContent>
  <xr:revisionPtr revIDLastSave="0" documentId="13_ncr:1_{7EF8E1E2-D19D-421B-A00C-544E99112F1B}" xr6:coauthVersionLast="47" xr6:coauthVersionMax="47" xr10:uidLastSave="{00000000-0000-0000-0000-000000000000}"/>
  <bookViews>
    <workbookView xWindow="-110" yWindow="490" windowWidth="19420" windowHeight="10420" activeTab="3" xr2:uid="{00000000-000D-0000-FFFF-FFFF00000000}"/>
  </bookViews>
  <sheets>
    <sheet name="activated_nodes_rerun0.7" sheetId="3" r:id="rId1"/>
    <sheet name="0.7_result" sheetId="5" r:id="rId2"/>
    <sheet name="activated_nodes" sheetId="2" r:id="rId3"/>
    <sheet name="0.5_resul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5" l="1"/>
  <c r="D17" i="5"/>
  <c r="E17" i="5"/>
  <c r="F17" i="5"/>
  <c r="G17" i="5"/>
  <c r="H17" i="5"/>
  <c r="I17" i="5"/>
  <c r="J17" i="5"/>
  <c r="K17" i="5"/>
  <c r="B17" i="5"/>
  <c r="C16" i="5"/>
  <c r="D16" i="5"/>
  <c r="E16" i="5"/>
  <c r="F16" i="5"/>
  <c r="G16" i="5"/>
  <c r="H16" i="5"/>
  <c r="I16" i="5"/>
  <c r="J16" i="5"/>
  <c r="K16" i="5"/>
  <c r="B16" i="5"/>
  <c r="C20" i="4" l="1"/>
  <c r="B20" i="4"/>
  <c r="C22" i="5"/>
  <c r="B22" i="5"/>
  <c r="B6" i="5" l="1"/>
  <c r="C6" i="5"/>
  <c r="D6" i="5"/>
  <c r="E6" i="5"/>
  <c r="F6" i="5"/>
  <c r="G6" i="5"/>
  <c r="H6" i="5"/>
  <c r="I6" i="5"/>
  <c r="J6" i="5"/>
  <c r="K6" i="5"/>
  <c r="X6" i="5"/>
  <c r="W6" i="5"/>
  <c r="V6" i="5"/>
  <c r="U6" i="5"/>
  <c r="T6" i="5"/>
  <c r="S6" i="5"/>
  <c r="R6" i="5"/>
  <c r="Q6" i="5"/>
  <c r="P6" i="5"/>
  <c r="O6" i="5"/>
  <c r="K6" i="4" l="1"/>
  <c r="J6" i="4"/>
  <c r="I6" i="4"/>
  <c r="H6" i="4"/>
  <c r="G6" i="4"/>
  <c r="F6" i="4"/>
  <c r="E6" i="4"/>
  <c r="D6" i="4"/>
  <c r="C6" i="4"/>
  <c r="B6" i="4"/>
  <c r="K8" i="3"/>
  <c r="K9" i="3"/>
  <c r="K7" i="3"/>
  <c r="K6" i="3"/>
  <c r="I6" i="3"/>
  <c r="K5" i="3"/>
  <c r="K4" i="3"/>
  <c r="K3" i="3"/>
  <c r="I4" i="3"/>
  <c r="I5" i="3"/>
  <c r="I8" i="3"/>
  <c r="I7" i="3"/>
  <c r="I9" i="3"/>
  <c r="I3" i="3"/>
  <c r="L7" i="2"/>
  <c r="L9" i="2"/>
  <c r="L8" i="2"/>
  <c r="J6" i="2"/>
  <c r="J7" i="2"/>
  <c r="J8" i="2"/>
  <c r="J9" i="2"/>
  <c r="L6" i="2"/>
  <c r="J5" i="2"/>
  <c r="L3" i="2"/>
  <c r="L4" i="2"/>
  <c r="L5" i="2"/>
  <c r="J4" i="2"/>
  <c r="J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tc={BBB77953-2F81-425F-8815-0A9542C52DD4}</author>
  </authors>
  <commentList>
    <comment ref="L6" authorId="0" shapeId="0" xr:uid="{BBB77953-2F81-425F-8815-0A9542C52DD4}">
      <text>
        <t xml:space="preserve">[Threaded comment]
Your version of Excel allows you to read this threaded comment; however, any edits to it will get removed if the file is opened in a newer version of Excel. Learn more: https://go.microsoft.com/fwlink/?linkid=870924
Comment:
    As table \ref{tab:pivoted_results_standarded} shows, For classification, SA performs slightly better in the Cities dataset with higher accuracy but the differences are minimal overall, and Light performs slightly better in the three datasets (Movies, Albums, Forbes). As for regression, While the SA  shows better RMSE performance in some datasets, light performs better in more cases overall (3 out of 5 datasets).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tc={1164F754-B727-48E0-9997-C3B1BDA536CA}</author>
    <author>tc={C05B4BF8-5C97-4772-B630-D4D022C4720B}</author>
  </authors>
  <commentList>
    <comment ref="D1" authorId="0" shapeId="0" xr:uid="{1164F754-B727-48E0-9997-C3B1BDA536CA}">
      <text>
        <t>[Threaded comment]
Your version of Excel allows you to read this threaded comment; however, any edits to it will get removed if the file is opened in a newer version of Excel. Learn more: https://go.microsoft.com/fwlink/?linkid=870924
Comment:
    除了album以及movies之外，其他的子图都变大了</t>
      </text>
    </comment>
    <comment ref="B8" authorId="1" shapeId="0" xr:uid="{C05B4BF8-5C97-4772-B630-D4D022C4720B}">
      <text>
        <t>[Threaded comment]
Your version of Excel allows you to read this threaded comment; however, any edits to it will get removed if the file is opened in a newer version of Excel. Learn more: https://go.microsoft.com/fwlink/?linkid=870924
Comment:
    这两个的子图不对，重新生成吧。</t>
      </text>
    </comment>
  </commentList>
</comments>
</file>

<file path=xl/sharedStrings.xml><?xml version="1.0" encoding="utf-8"?>
<sst xmlns="http://schemas.openxmlformats.org/spreadsheetml/2006/main" count="180" uniqueCount="48">
  <si>
    <t>SA with standard embedding</t>
    <phoneticPr fontId="1" type="noConversion"/>
  </si>
  <si>
    <t>Cities</t>
    <phoneticPr fontId="1" type="noConversion"/>
  </si>
  <si>
    <t>Movies</t>
    <phoneticPr fontId="1" type="noConversion"/>
  </si>
  <si>
    <t>Albums</t>
    <phoneticPr fontId="1" type="noConversion"/>
  </si>
  <si>
    <t>AAUP</t>
    <phoneticPr fontId="1" type="noConversion"/>
  </si>
  <si>
    <t>Forbes</t>
    <phoneticPr fontId="1" type="noConversion"/>
  </si>
  <si>
    <t>Accuracy</t>
    <phoneticPr fontId="1" type="noConversion"/>
  </si>
  <si>
    <t>RMSE</t>
    <phoneticPr fontId="1" type="noConversion"/>
  </si>
  <si>
    <t>SA_100_4_SG_50</t>
    <phoneticPr fontId="1" type="noConversion"/>
  </si>
  <si>
    <t>Light_100_4_SG_50</t>
    <phoneticPr fontId="1" type="noConversion"/>
  </si>
  <si>
    <t>difference</t>
    <phoneticPr fontId="1" type="noConversion"/>
  </si>
  <si>
    <t>include weight</t>
    <phoneticPr fontId="1" type="noConversion"/>
  </si>
  <si>
    <t>SA_100_4_SG_50_weight_direct</t>
    <phoneticPr fontId="1" type="noConversion"/>
  </si>
  <si>
    <t>SA_100_4_SG_50_weight_complementary</t>
    <phoneticPr fontId="1" type="noConversion"/>
  </si>
  <si>
    <t>album</t>
    <phoneticPr fontId="1" type="noConversion"/>
  </si>
  <si>
    <t>loading graph time</t>
    <phoneticPr fontId="1" type="noConversion"/>
  </si>
  <si>
    <t>initial nodes loading</t>
    <phoneticPr fontId="1" type="noConversion"/>
  </si>
  <si>
    <t>activation setting</t>
    <phoneticPr fontId="1" type="noConversion"/>
  </si>
  <si>
    <t>spreading activation</t>
    <phoneticPr fontId="1" type="noConversion"/>
  </si>
  <si>
    <t>saving result</t>
    <phoneticPr fontId="1" type="noConversion"/>
  </si>
  <si>
    <t>total</t>
    <phoneticPr fontId="1" type="noConversion"/>
  </si>
  <si>
    <t>real in total</t>
    <phoneticPr fontId="1" type="noConversion"/>
  </si>
  <si>
    <t>aaup</t>
    <phoneticPr fontId="1" type="noConversion"/>
  </si>
  <si>
    <t>before</t>
    <phoneticPr fontId="1" type="noConversion"/>
  </si>
  <si>
    <t>city</t>
    <phoneticPr fontId="1" type="noConversion"/>
  </si>
  <si>
    <t>coverage</t>
    <phoneticPr fontId="1" type="noConversion"/>
  </si>
  <si>
    <t>kore</t>
    <phoneticPr fontId="1" type="noConversion"/>
  </si>
  <si>
    <t>lp</t>
    <phoneticPr fontId="1" type="noConversion"/>
  </si>
  <si>
    <t>forbes</t>
    <phoneticPr fontId="1" type="noConversion"/>
  </si>
  <si>
    <t>movies</t>
    <phoneticPr fontId="1" type="noConversion"/>
  </si>
  <si>
    <t>now after 0.29</t>
    <phoneticPr fontId="1" type="noConversion"/>
  </si>
  <si>
    <t>激活点数（》0）</t>
    <phoneticPr fontId="1" type="noConversion"/>
  </si>
  <si>
    <t>0.7 0.29</t>
    <phoneticPr fontId="1" type="noConversion"/>
  </si>
  <si>
    <t>0.5 0.29-</t>
    <phoneticPr fontId="1" type="noConversion"/>
  </si>
  <si>
    <t>这次生成子图用了5174.18s</t>
    <phoneticPr fontId="1" type="noConversion"/>
  </si>
  <si>
    <t>embedding RDF2Vec</t>
    <phoneticPr fontId="1" type="noConversion"/>
  </si>
  <si>
    <t>都比原来低了，和baseline比，classification现在是baseline突出，regression没变</t>
    <phoneticPr fontId="1" type="noConversion"/>
  </si>
  <si>
    <t>regression比baseline差，原来比baseline好;classification没变</t>
    <phoneticPr fontId="1" type="noConversion"/>
  </si>
  <si>
    <t>这种情况下，baseline确实在实验一中算占上风了，看实验二吧</t>
    <phoneticPr fontId="1" type="noConversion"/>
  </si>
  <si>
    <t>standard</t>
    <phoneticPr fontId="1" type="noConversion"/>
  </si>
  <si>
    <t>LP（harmonic_mean of SA without weight）</t>
    <phoneticPr fontId="1" type="noConversion"/>
  </si>
  <si>
    <t>KORE（kendalltau_correlation）</t>
    <phoneticPr fontId="1" type="noConversion"/>
  </si>
  <si>
    <t>LP(HM)</t>
    <phoneticPr fontId="1" type="noConversion"/>
  </si>
  <si>
    <t>SA_100_4_SG_50 direct weight</t>
    <phoneticPr fontId="1" type="noConversion"/>
  </si>
  <si>
    <t>SA_100_4_SG_50 complementary weight</t>
    <phoneticPr fontId="1" type="noConversion"/>
  </si>
  <si>
    <t>Forbes_direct和com和原来趋势一样</t>
    <phoneticPr fontId="1" type="noConversion"/>
  </si>
  <si>
    <t>difference</t>
    <phoneticPr fontId="1" type="noConversion"/>
  </si>
  <si>
    <t>difference with baseline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</si>
</sst>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1"/>
      <name val="等线"/>
      <family val="3"/>
      <charset val="134"/>
      <scheme val="minor"/>
    </font>
    <font>
      <sz val="11"/>
      <color rgb="FFFF0000"/>
      <name val="等线"/>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2" borderId="1" xfId="0" applyFill="1" applyBorder="1"/>
    <xf numFmtId="0" fontId="0" fillId="0" borderId="1" xfId="0" applyBorder="1"/>
    <xf numFmtId="0" fontId="0" fillId="0" borderId="1" xfId="0" applyBorder="1" applyAlignment="1">
      <alignment horizontal="center"/>
    </xf>
    <xf numFmtId="0" fontId="2" fillId="3" borderId="1" xfId="0" applyFont="1" applyFill="1" applyBorder="1"/>
    <xf numFmtId="0" fontId="3" fillId="3" borderId="1" xfId="0" applyFont="1" applyFill="1" applyBorder="1"/>
    <xf numFmtId="0" fontId="2" fillId="0" borderId="1" xfId="0" applyFont="1" applyBorder="1"/>
    <xf numFmtId="0" fontId="0" fillId="3" borderId="1" xfId="0" applyFill="1" applyBorder="1"/>
    <xf numFmtId="0" fontId="3" fillId="0" borderId="1" xfId="0" applyFont="1" applyBorder="1"/>
    <xf numFmtId="0" fontId="4" fillId="0" borderId="0" xfId="0" applyFont="1"/>
    <xf numFmtId="0" fontId="3" fillId="4" borderId="1" xfId="0" applyFont="1" applyFill="1" applyBorder="1"/>
    <xf numFmtId="0" fontId="2" fillId="4" borderId="1" xfId="0" applyFont="1" applyFill="1" applyBorder="1"/>
    <xf numFmtId="0" fontId="0" fillId="0" borderId="2" xfId="0" applyBorder="1"/>
    <xf numFmtId="0" fontId="0" fillId="0" borderId="1" xfId="0" applyBorder="1" applyAlignment="1">
      <alignment horizontal="center"/>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Weiqing Zhu" id="{F2C13BB9-5C1B-467A-89DA-0A3B812D7E19}" userId="S::Weiqing.Zhu@sinolytics.de::07ddf39f-f9f0-43de-831e-234701edb3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6" dT="2024-12-29T16:02:53.70" personId="{F2C13BB9-5C1B-467A-89DA-0A3B812D7E19}" id="{BBB77953-2F81-425F-8815-0A9542C52DD4}">
    <text xml:space="preserve">As table \ref{tab:pivoted_results_standarded} shows, For classification, SA performs slightly better in the Cities dataset with higher accuracy but the differences are minimal overall, and Light performs slightly better in the three datasets (Movies, Albums, Forbes). As for regression, While the SA  shows better RMSE performance in some datasets, light performs better in more cases overall (3 out of 5 datasets). </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4-12-28T09:18:47.44" personId="{F2C13BB9-5C1B-467A-89DA-0A3B812D7E19}" id="{1164F754-B727-48E0-9997-C3B1BDA536CA}">
    <text>除了album以及movies之外，其他的子图都变大了</text>
  </threadedComment>
  <threadedComment ref="B8" dT="2024-12-28T09:22:11.57" personId="{F2C13BB9-5C1B-467A-89DA-0A3B812D7E19}" id="{C05B4BF8-5C97-4772-B630-D4D022C4720B}">
    <text>这两个的子图不对，重新生成吧。</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44030-0D69-4299-B7DF-7BBF31EDD589}">
  <dimension ref="A2:M9"/>
  <sheetViews>
    <sheetView workbookViewId="0">
      <selection activeCell="J14" sqref="J14"/>
    </sheetView>
  </sheetViews>
  <sheetFormatPr defaultRowHeight="14" x14ac:dyDescent="0.3"/>
  <cols>
    <col min="1" max="1" width="5.75" customWidth="1"/>
    <col min="2" max="2" width="33.33203125" hidden="1" customWidth="1"/>
    <col min="3" max="3" width="17.33203125" customWidth="1"/>
    <col min="4" max="4" width="14.33203125" customWidth="1"/>
    <col min="5" max="5" width="18.08203125" customWidth="1"/>
    <col min="6" max="6" width="11.25" hidden="1" customWidth="1"/>
    <col min="7" max="7" width="17.58203125" customWidth="1"/>
    <col min="8" max="8" width="12" customWidth="1"/>
    <col min="11" max="11" width="30.33203125" customWidth="1"/>
  </cols>
  <sheetData>
    <row r="2" spans="1:13" x14ac:dyDescent="0.3">
      <c r="A2" s="14"/>
      <c r="B2" s="14" t="s">
        <v>31</v>
      </c>
      <c r="C2" s="14" t="s">
        <v>30</v>
      </c>
      <c r="D2" t="s">
        <v>15</v>
      </c>
      <c r="E2" t="s">
        <v>16</v>
      </c>
      <c r="F2" t="s">
        <v>17</v>
      </c>
      <c r="G2" t="s">
        <v>18</v>
      </c>
      <c r="H2" t="s">
        <v>19</v>
      </c>
      <c r="I2" t="s">
        <v>20</v>
      </c>
      <c r="J2" t="s">
        <v>21</v>
      </c>
      <c r="K2" t="s">
        <v>25</v>
      </c>
      <c r="L2" t="s">
        <v>35</v>
      </c>
    </row>
    <row r="3" spans="1:13" x14ac:dyDescent="0.3">
      <c r="A3" s="14" t="s">
        <v>14</v>
      </c>
      <c r="B3" s="14">
        <v>176650</v>
      </c>
      <c r="C3" s="14">
        <v>728</v>
      </c>
      <c r="D3">
        <v>6908.6</v>
      </c>
      <c r="E3">
        <v>0</v>
      </c>
      <c r="F3">
        <v>0</v>
      </c>
      <c r="G3">
        <v>16.29</v>
      </c>
      <c r="H3">
        <v>22.06</v>
      </c>
      <c r="I3">
        <f>SUM(E3:H3)</f>
        <v>38.349999999999994</v>
      </c>
      <c r="J3">
        <v>40.090000000000003</v>
      </c>
      <c r="K3">
        <f>727/(727+873)</f>
        <v>0.45437499999999997</v>
      </c>
      <c r="M3">
        <v>727</v>
      </c>
    </row>
    <row r="4" spans="1:13" x14ac:dyDescent="0.3">
      <c r="A4" s="14" t="s">
        <v>22</v>
      </c>
      <c r="B4" s="14">
        <v>717308</v>
      </c>
      <c r="C4" s="14">
        <v>23339</v>
      </c>
      <c r="D4">
        <v>6908.6</v>
      </c>
      <c r="E4">
        <v>0.03</v>
      </c>
      <c r="F4">
        <v>0</v>
      </c>
      <c r="G4">
        <v>16.68</v>
      </c>
      <c r="H4">
        <v>70.86</v>
      </c>
      <c r="I4">
        <f t="shared" ref="I4:I9" si="0">SUM(E4:H4)</f>
        <v>87.57</v>
      </c>
      <c r="J4">
        <v>88.78</v>
      </c>
      <c r="K4">
        <f>948/(948+12)</f>
        <v>0.98750000000000004</v>
      </c>
      <c r="M4">
        <v>948</v>
      </c>
    </row>
    <row r="5" spans="1:13" x14ac:dyDescent="0.3">
      <c r="A5" s="14" t="s">
        <v>24</v>
      </c>
      <c r="B5" s="14">
        <v>582020</v>
      </c>
      <c r="C5" s="14">
        <v>15831</v>
      </c>
      <c r="D5">
        <v>6908.6</v>
      </c>
      <c r="E5">
        <v>0.01</v>
      </c>
      <c r="F5">
        <v>0</v>
      </c>
      <c r="G5">
        <v>17.59</v>
      </c>
      <c r="H5">
        <v>16.850000000000001</v>
      </c>
      <c r="I5">
        <f t="shared" si="0"/>
        <v>34.450000000000003</v>
      </c>
      <c r="J5">
        <v>35.659999999999997</v>
      </c>
      <c r="K5">
        <f>209/212</f>
        <v>0.98584905660377353</v>
      </c>
      <c r="M5">
        <v>209</v>
      </c>
    </row>
    <row r="6" spans="1:13" x14ac:dyDescent="0.3">
      <c r="A6" s="14" t="s">
        <v>26</v>
      </c>
      <c r="B6" s="14">
        <v>173868</v>
      </c>
      <c r="C6" s="14">
        <v>11151</v>
      </c>
      <c r="D6">
        <v>6908.6</v>
      </c>
      <c r="E6">
        <v>0.02</v>
      </c>
      <c r="F6">
        <v>0</v>
      </c>
      <c r="G6">
        <v>16.39</v>
      </c>
      <c r="H6">
        <v>59.2</v>
      </c>
      <c r="I6">
        <f t="shared" si="0"/>
        <v>75.61</v>
      </c>
      <c r="J6">
        <v>76.84</v>
      </c>
      <c r="K6">
        <f>413/(413+28)</f>
        <v>0.93650793650793651</v>
      </c>
      <c r="M6">
        <v>413</v>
      </c>
    </row>
    <row r="7" spans="1:13" x14ac:dyDescent="0.3">
      <c r="A7" s="14" t="s">
        <v>27</v>
      </c>
      <c r="B7" s="14">
        <v>591333</v>
      </c>
      <c r="C7" s="14">
        <v>38380</v>
      </c>
      <c r="D7">
        <v>6908.6</v>
      </c>
      <c r="E7">
        <v>0.02</v>
      </c>
      <c r="F7">
        <v>0</v>
      </c>
      <c r="G7">
        <v>17.93</v>
      </c>
      <c r="H7">
        <v>17.7</v>
      </c>
      <c r="I7">
        <f t="shared" si="0"/>
        <v>35.65</v>
      </c>
      <c r="J7">
        <v>36.85</v>
      </c>
      <c r="K7">
        <f>588/(588+50)</f>
        <v>0.92163009404388718</v>
      </c>
      <c r="M7">
        <v>588</v>
      </c>
    </row>
    <row r="8" spans="1:13" x14ac:dyDescent="0.3">
      <c r="A8" s="14" t="s">
        <v>28</v>
      </c>
      <c r="B8" s="14">
        <v>620799</v>
      </c>
      <c r="C8" s="14">
        <v>4155</v>
      </c>
      <c r="D8">
        <v>6908.6</v>
      </c>
      <c r="E8">
        <v>0.03</v>
      </c>
      <c r="F8">
        <v>0.01</v>
      </c>
      <c r="G8">
        <v>15.99</v>
      </c>
      <c r="H8">
        <v>16.68</v>
      </c>
      <c r="I8">
        <f>SUM(E8:H8)</f>
        <v>32.71</v>
      </c>
      <c r="J8">
        <v>33.9</v>
      </c>
      <c r="K8">
        <f>1350/(1350+235)</f>
        <v>0.8517350157728707</v>
      </c>
      <c r="L8">
        <v>31</v>
      </c>
      <c r="M8">
        <v>1350</v>
      </c>
    </row>
    <row r="9" spans="1:13" x14ac:dyDescent="0.3">
      <c r="A9" s="14" t="s">
        <v>29</v>
      </c>
      <c r="B9" s="14">
        <v>189160</v>
      </c>
      <c r="C9" s="14">
        <v>5271</v>
      </c>
      <c r="D9">
        <v>6908.6</v>
      </c>
      <c r="E9">
        <v>0.01</v>
      </c>
      <c r="F9">
        <v>0</v>
      </c>
      <c r="G9">
        <v>16.43</v>
      </c>
      <c r="H9">
        <v>111.53</v>
      </c>
      <c r="I9">
        <f t="shared" si="0"/>
        <v>127.97</v>
      </c>
      <c r="J9">
        <v>129.19999999999999</v>
      </c>
      <c r="K9">
        <f>1838/(1838+162)</f>
        <v>0.91900000000000004</v>
      </c>
      <c r="L9">
        <v>16</v>
      </c>
      <c r="M9">
        <v>1838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0B264-79AD-4709-BCC9-0C6FF72BD0EB}">
  <dimension ref="A1:X28"/>
  <sheetViews>
    <sheetView topLeftCell="A10" workbookViewId="0">
      <selection activeCell="F22" sqref="F22"/>
    </sheetView>
  </sheetViews>
  <sheetFormatPr defaultRowHeight="14" x14ac:dyDescent="0.3"/>
  <cols>
    <col min="1" max="1" width="25.08203125" customWidth="1"/>
    <col min="2" max="2" width="15.83203125" customWidth="1"/>
    <col min="3" max="3" width="7.25" customWidth="1"/>
    <col min="19" max="19" width="13.83203125" customWidth="1"/>
  </cols>
  <sheetData>
    <row r="1" spans="1:24" x14ac:dyDescent="0.3">
      <c r="A1" s="1" t="s">
        <v>0</v>
      </c>
      <c r="L1" t="s">
        <v>34</v>
      </c>
      <c r="M1" t="s">
        <v>23</v>
      </c>
      <c r="N1" s="1" t="s">
        <v>0</v>
      </c>
    </row>
    <row r="2" spans="1:24" x14ac:dyDescent="0.3">
      <c r="A2" s="2"/>
      <c r="B2" s="3" t="s">
        <v>1</v>
      </c>
      <c r="C2" s="3"/>
      <c r="D2" s="3" t="s">
        <v>2</v>
      </c>
      <c r="E2" s="3"/>
      <c r="F2" s="3" t="s">
        <v>3</v>
      </c>
      <c r="G2" s="3"/>
      <c r="H2" s="3" t="s">
        <v>4</v>
      </c>
      <c r="I2" s="3"/>
      <c r="J2" s="3" t="s">
        <v>5</v>
      </c>
      <c r="K2" s="3"/>
      <c r="N2" s="2"/>
      <c r="O2" s="3" t="s">
        <v>1</v>
      </c>
      <c r="P2" s="3"/>
      <c r="Q2" s="3" t="s">
        <v>2</v>
      </c>
      <c r="R2" s="3"/>
      <c r="S2" s="3" t="s">
        <v>3</v>
      </c>
      <c r="T2" s="3"/>
      <c r="U2" s="3" t="s">
        <v>4</v>
      </c>
      <c r="V2" s="3"/>
      <c r="W2" s="3" t="s">
        <v>5</v>
      </c>
      <c r="X2" s="3"/>
    </row>
    <row r="3" spans="1:24" x14ac:dyDescent="0.3">
      <c r="A3" s="2"/>
      <c r="B3" s="2" t="s">
        <v>6</v>
      </c>
      <c r="C3" s="2" t="s">
        <v>7</v>
      </c>
      <c r="D3" s="2" t="s">
        <v>6</v>
      </c>
      <c r="E3" s="2" t="s">
        <v>7</v>
      </c>
      <c r="F3" s="2" t="s">
        <v>6</v>
      </c>
      <c r="G3" s="2" t="s">
        <v>7</v>
      </c>
      <c r="H3" s="2" t="s">
        <v>6</v>
      </c>
      <c r="I3" s="2" t="s">
        <v>7</v>
      </c>
      <c r="J3" s="2" t="s">
        <v>6</v>
      </c>
      <c r="K3" s="2" t="s">
        <v>7</v>
      </c>
      <c r="N3" s="2"/>
      <c r="O3" s="2" t="s">
        <v>6</v>
      </c>
      <c r="P3" s="2" t="s">
        <v>7</v>
      </c>
      <c r="Q3" s="2" t="s">
        <v>6</v>
      </c>
      <c r="R3" s="2" t="s">
        <v>7</v>
      </c>
      <c r="S3" s="2" t="s">
        <v>6</v>
      </c>
      <c r="T3" s="2" t="s">
        <v>7</v>
      </c>
      <c r="U3" s="2" t="s">
        <v>6</v>
      </c>
      <c r="V3" s="2" t="s">
        <v>7</v>
      </c>
      <c r="W3" s="2" t="s">
        <v>6</v>
      </c>
      <c r="X3" s="2" t="s">
        <v>7</v>
      </c>
    </row>
    <row r="4" spans="1:24" x14ac:dyDescent="0.3">
      <c r="A4" s="2" t="s">
        <v>8</v>
      </c>
      <c r="B4" s="4">
        <v>0.74</v>
      </c>
      <c r="C4" s="5">
        <v>20.6</v>
      </c>
      <c r="D4" s="8">
        <v>0.69</v>
      </c>
      <c r="E4" s="6">
        <v>21.55</v>
      </c>
      <c r="F4" s="7">
        <v>0.63</v>
      </c>
      <c r="G4" s="4">
        <v>15.36</v>
      </c>
      <c r="H4" s="4">
        <v>0.66</v>
      </c>
      <c r="I4" s="5">
        <v>71.319999999999993</v>
      </c>
      <c r="J4" s="5">
        <v>0.59</v>
      </c>
      <c r="K4" s="5">
        <v>35.83</v>
      </c>
      <c r="N4" s="2" t="s">
        <v>8</v>
      </c>
      <c r="O4" s="4">
        <v>0.74</v>
      </c>
      <c r="P4" s="5">
        <v>20.6</v>
      </c>
      <c r="Q4" s="6">
        <v>0.71</v>
      </c>
      <c r="R4" s="6">
        <v>20.63</v>
      </c>
      <c r="S4" s="7">
        <v>0.63</v>
      </c>
      <c r="T4" s="4">
        <v>15.36</v>
      </c>
      <c r="U4" s="4">
        <v>0.66</v>
      </c>
      <c r="V4" s="5">
        <v>71.319999999999993</v>
      </c>
      <c r="W4" s="5">
        <v>0.59</v>
      </c>
      <c r="X4" s="4">
        <v>34.130000000000003</v>
      </c>
    </row>
    <row r="5" spans="1:24" x14ac:dyDescent="0.3">
      <c r="A5" s="2" t="s">
        <v>9</v>
      </c>
      <c r="B5" s="7">
        <v>0.72</v>
      </c>
      <c r="C5" s="4">
        <v>19.86</v>
      </c>
      <c r="D5" s="4">
        <v>0.71</v>
      </c>
      <c r="E5" s="5">
        <v>21.59</v>
      </c>
      <c r="F5" s="4">
        <v>0.64</v>
      </c>
      <c r="G5" s="5">
        <v>15.37</v>
      </c>
      <c r="H5" s="4">
        <v>0.66</v>
      </c>
      <c r="I5" s="4">
        <v>68.19</v>
      </c>
      <c r="J5" s="4">
        <v>0.6</v>
      </c>
      <c r="K5" s="4">
        <v>34.5</v>
      </c>
      <c r="N5" s="2" t="s">
        <v>9</v>
      </c>
      <c r="O5" s="7">
        <v>0.72</v>
      </c>
      <c r="P5" s="4">
        <v>19.86</v>
      </c>
      <c r="Q5" s="4">
        <v>0.71</v>
      </c>
      <c r="R5" s="5">
        <v>21.59</v>
      </c>
      <c r="S5" s="4">
        <v>0.64</v>
      </c>
      <c r="T5" s="5">
        <v>15.37</v>
      </c>
      <c r="U5" s="4">
        <v>0.66</v>
      </c>
      <c r="V5" s="4">
        <v>68.19</v>
      </c>
      <c r="W5" s="4">
        <v>0.6</v>
      </c>
      <c r="X5" s="7">
        <v>34.5</v>
      </c>
    </row>
    <row r="6" spans="1:24" x14ac:dyDescent="0.3">
      <c r="A6" t="s">
        <v>10</v>
      </c>
      <c r="B6">
        <f>B4-B5</f>
        <v>2.0000000000000018E-2</v>
      </c>
      <c r="C6">
        <f t="shared" ref="C6:K6" si="0">C4-C5</f>
        <v>0.74000000000000199</v>
      </c>
      <c r="D6">
        <f t="shared" si="0"/>
        <v>-2.0000000000000018E-2</v>
      </c>
      <c r="E6">
        <f t="shared" si="0"/>
        <v>-3.9999999999999147E-2</v>
      </c>
      <c r="F6">
        <f t="shared" si="0"/>
        <v>-1.0000000000000009E-2</v>
      </c>
      <c r="G6">
        <f t="shared" si="0"/>
        <v>-9.9999999999997868E-3</v>
      </c>
      <c r="H6">
        <f t="shared" si="0"/>
        <v>0</v>
      </c>
      <c r="I6">
        <f t="shared" si="0"/>
        <v>3.1299999999999955</v>
      </c>
      <c r="J6">
        <f t="shared" si="0"/>
        <v>-1.0000000000000009E-2</v>
      </c>
      <c r="K6">
        <f t="shared" si="0"/>
        <v>1.3299999999999983</v>
      </c>
      <c r="N6" t="s">
        <v>10</v>
      </c>
      <c r="O6">
        <f>O4-O5</f>
        <v>2.0000000000000018E-2</v>
      </c>
      <c r="P6">
        <f t="shared" ref="P6:X6" si="1">P4-P5</f>
        <v>0.74000000000000199</v>
      </c>
      <c r="Q6">
        <f t="shared" si="1"/>
        <v>0</v>
      </c>
      <c r="R6">
        <f t="shared" si="1"/>
        <v>-0.96000000000000085</v>
      </c>
      <c r="S6">
        <f t="shared" si="1"/>
        <v>-1.0000000000000009E-2</v>
      </c>
      <c r="T6">
        <f t="shared" si="1"/>
        <v>-9.9999999999997868E-3</v>
      </c>
      <c r="U6">
        <f t="shared" si="1"/>
        <v>0</v>
      </c>
      <c r="V6">
        <f t="shared" si="1"/>
        <v>3.1299999999999955</v>
      </c>
      <c r="W6">
        <f t="shared" si="1"/>
        <v>-1.0000000000000009E-2</v>
      </c>
      <c r="X6">
        <f t="shared" si="1"/>
        <v>-0.36999999999999744</v>
      </c>
    </row>
    <row r="7" spans="1:24" x14ac:dyDescent="0.3">
      <c r="D7" s="9" t="s">
        <v>36</v>
      </c>
      <c r="K7" t="s">
        <v>37</v>
      </c>
    </row>
    <row r="8" spans="1:24" x14ac:dyDescent="0.3">
      <c r="D8" t="s">
        <v>38</v>
      </c>
    </row>
    <row r="10" spans="1:24" x14ac:dyDescent="0.3">
      <c r="A10" s="1"/>
      <c r="B10" s="13" t="s">
        <v>1</v>
      </c>
      <c r="C10" s="13"/>
      <c r="D10" s="13" t="s">
        <v>2</v>
      </c>
      <c r="E10" s="13"/>
      <c r="F10" s="13" t="s">
        <v>3</v>
      </c>
      <c r="G10" s="13"/>
      <c r="H10" s="13" t="s">
        <v>4</v>
      </c>
      <c r="I10" s="13"/>
      <c r="J10" s="13" t="s">
        <v>5</v>
      </c>
      <c r="K10" s="13"/>
      <c r="N10" s="1" t="s">
        <v>11</v>
      </c>
      <c r="O10" s="13" t="s">
        <v>1</v>
      </c>
      <c r="P10" s="13"/>
      <c r="Q10" s="13" t="s">
        <v>2</v>
      </c>
      <c r="R10" s="13"/>
      <c r="S10" s="13" t="s">
        <v>3</v>
      </c>
      <c r="T10" s="13"/>
      <c r="U10" s="13" t="s">
        <v>4</v>
      </c>
      <c r="V10" s="13"/>
      <c r="W10" s="13" t="s">
        <v>5</v>
      </c>
      <c r="X10" s="13"/>
    </row>
    <row r="11" spans="1:24" x14ac:dyDescent="0.3">
      <c r="A11" s="2"/>
      <c r="B11" s="2" t="s">
        <v>6</v>
      </c>
      <c r="C11" s="8" t="s">
        <v>7</v>
      </c>
      <c r="D11" s="2" t="s">
        <v>6</v>
      </c>
      <c r="E11" s="2" t="s">
        <v>7</v>
      </c>
      <c r="F11" s="2" t="s">
        <v>6</v>
      </c>
      <c r="G11" s="2" t="s">
        <v>7</v>
      </c>
      <c r="H11" s="2" t="s">
        <v>6</v>
      </c>
      <c r="I11" s="2" t="s">
        <v>7</v>
      </c>
      <c r="J11" s="2" t="s">
        <v>6</v>
      </c>
      <c r="K11" s="2" t="s">
        <v>7</v>
      </c>
      <c r="N11" s="2"/>
      <c r="O11" s="2" t="s">
        <v>6</v>
      </c>
      <c r="P11" s="8" t="s">
        <v>7</v>
      </c>
      <c r="Q11" s="2" t="s">
        <v>6</v>
      </c>
      <c r="R11" s="2" t="s">
        <v>7</v>
      </c>
      <c r="S11" s="2" t="s">
        <v>6</v>
      </c>
      <c r="T11" s="2" t="s">
        <v>7</v>
      </c>
      <c r="U11" s="2" t="s">
        <v>6</v>
      </c>
      <c r="V11" s="2" t="s">
        <v>7</v>
      </c>
      <c r="W11" s="2" t="s">
        <v>6</v>
      </c>
      <c r="X11" s="2" t="s">
        <v>7</v>
      </c>
    </row>
    <row r="12" spans="1:24" hidden="1" x14ac:dyDescent="0.3">
      <c r="A12" s="2" t="s">
        <v>8</v>
      </c>
      <c r="B12" s="4">
        <v>0.74</v>
      </c>
      <c r="C12" s="5">
        <v>20.6</v>
      </c>
      <c r="D12" s="8">
        <v>0.69</v>
      </c>
      <c r="E12" s="6">
        <v>21.55</v>
      </c>
      <c r="F12" s="7">
        <v>0.63</v>
      </c>
      <c r="G12" s="4">
        <v>15.36</v>
      </c>
      <c r="H12" s="4">
        <v>0.66</v>
      </c>
      <c r="I12" s="5">
        <v>71.319999999999993</v>
      </c>
      <c r="J12" s="5">
        <v>0.59</v>
      </c>
      <c r="K12" s="5">
        <v>35.83</v>
      </c>
      <c r="N12" s="2" t="s">
        <v>8</v>
      </c>
      <c r="O12" s="4">
        <v>0.74</v>
      </c>
      <c r="P12" s="5">
        <v>20.6</v>
      </c>
      <c r="Q12" s="6">
        <v>0.71</v>
      </c>
      <c r="R12" s="6">
        <v>20.63</v>
      </c>
      <c r="S12" s="7">
        <v>0.63</v>
      </c>
      <c r="T12" s="4">
        <v>15.36</v>
      </c>
      <c r="U12" s="4">
        <v>0.66</v>
      </c>
      <c r="V12" s="5">
        <v>71.319999999999993</v>
      </c>
      <c r="W12" s="5">
        <v>0.59</v>
      </c>
      <c r="X12" s="4">
        <v>34.130000000000003</v>
      </c>
    </row>
    <row r="13" spans="1:24" x14ac:dyDescent="0.3">
      <c r="A13" s="2" t="s">
        <v>12</v>
      </c>
      <c r="B13" s="4">
        <v>0.78</v>
      </c>
      <c r="C13" s="4">
        <v>19</v>
      </c>
      <c r="D13" s="4">
        <v>0.71</v>
      </c>
      <c r="E13" s="4">
        <v>20.52</v>
      </c>
      <c r="F13" s="5">
        <v>0.63</v>
      </c>
      <c r="G13" s="4">
        <v>14.73</v>
      </c>
      <c r="H13" s="5">
        <v>0.64</v>
      </c>
      <c r="I13" s="5">
        <v>71.489999999999995</v>
      </c>
      <c r="J13" s="4">
        <v>0.61</v>
      </c>
      <c r="K13" s="4">
        <v>34.42</v>
      </c>
      <c r="N13" s="2" t="s">
        <v>12</v>
      </c>
      <c r="O13" s="4">
        <v>0.78</v>
      </c>
      <c r="P13" s="4">
        <v>19</v>
      </c>
      <c r="Q13" s="4">
        <v>0.74</v>
      </c>
      <c r="R13" s="4">
        <v>20.25</v>
      </c>
      <c r="S13" s="5">
        <v>0.63</v>
      </c>
      <c r="T13" s="4">
        <v>14.73</v>
      </c>
      <c r="U13" s="5">
        <v>0.64</v>
      </c>
      <c r="V13" s="5">
        <v>71.489999999999995</v>
      </c>
      <c r="W13" s="4">
        <v>0.62</v>
      </c>
      <c r="X13" s="4">
        <v>34.44</v>
      </c>
    </row>
    <row r="14" spans="1:24" x14ac:dyDescent="0.3">
      <c r="A14" s="2" t="s">
        <v>13</v>
      </c>
      <c r="B14" s="5">
        <v>0.72</v>
      </c>
      <c r="C14" s="5">
        <v>19.850000000000001</v>
      </c>
      <c r="D14" s="5">
        <v>0.67</v>
      </c>
      <c r="E14" s="5">
        <v>21.93</v>
      </c>
      <c r="F14" s="7">
        <v>0.627</v>
      </c>
      <c r="G14" s="7">
        <v>15.3</v>
      </c>
      <c r="H14" s="5">
        <v>0.62</v>
      </c>
      <c r="I14" s="5">
        <v>72.599999999999994</v>
      </c>
      <c r="J14" s="5">
        <v>0.55000000000000004</v>
      </c>
      <c r="K14" s="5">
        <v>35.590000000000003</v>
      </c>
      <c r="N14" s="2" t="s">
        <v>13</v>
      </c>
      <c r="O14" s="5">
        <v>0.72</v>
      </c>
      <c r="P14" s="5">
        <v>19.850000000000001</v>
      </c>
      <c r="Q14" s="5">
        <v>0.69</v>
      </c>
      <c r="R14" s="5">
        <v>21.34</v>
      </c>
      <c r="S14" s="7">
        <v>0.627</v>
      </c>
      <c r="T14" s="7">
        <v>15.3</v>
      </c>
      <c r="U14" s="5">
        <v>0.62</v>
      </c>
      <c r="V14" s="5">
        <v>72.599999999999994</v>
      </c>
      <c r="W14" s="5">
        <v>0.56000000000000005</v>
      </c>
      <c r="X14" s="5">
        <v>34.65</v>
      </c>
    </row>
    <row r="15" spans="1:24" x14ac:dyDescent="0.3">
      <c r="A15" s="2" t="s">
        <v>9</v>
      </c>
      <c r="B15" s="2">
        <v>0.72</v>
      </c>
      <c r="C15" s="8">
        <v>19.86</v>
      </c>
      <c r="D15" s="8">
        <v>0.71</v>
      </c>
      <c r="E15" s="2">
        <v>21.59</v>
      </c>
      <c r="F15" s="6">
        <v>0.64</v>
      </c>
      <c r="G15" s="8">
        <v>15.37</v>
      </c>
      <c r="H15" s="6">
        <v>0.66</v>
      </c>
      <c r="I15" s="6">
        <v>68.19</v>
      </c>
      <c r="J15" s="8">
        <v>0.6</v>
      </c>
      <c r="K15" s="2">
        <v>34.5</v>
      </c>
      <c r="N15" s="2" t="s">
        <v>9</v>
      </c>
      <c r="O15" s="2">
        <v>0.72</v>
      </c>
      <c r="P15" s="8">
        <v>19.86</v>
      </c>
      <c r="Q15" s="8">
        <v>0.71</v>
      </c>
      <c r="R15" s="2">
        <v>21.59</v>
      </c>
      <c r="S15" s="6">
        <v>0.64</v>
      </c>
      <c r="T15" s="8">
        <v>15.37</v>
      </c>
      <c r="U15" s="6">
        <v>0.66</v>
      </c>
      <c r="V15" s="6">
        <v>68.19</v>
      </c>
      <c r="W15" s="8">
        <v>0.6</v>
      </c>
      <c r="X15" s="2">
        <v>34.5</v>
      </c>
    </row>
    <row r="16" spans="1:24" x14ac:dyDescent="0.3">
      <c r="A16" s="12" t="s">
        <v>46</v>
      </c>
      <c r="B16">
        <f>B13-B12</f>
        <v>4.0000000000000036E-2</v>
      </c>
      <c r="C16">
        <f t="shared" ref="C16:K16" si="2">C13-C12</f>
        <v>-1.6000000000000014</v>
      </c>
      <c r="D16">
        <f t="shared" si="2"/>
        <v>2.0000000000000018E-2</v>
      </c>
      <c r="E16">
        <f t="shared" si="2"/>
        <v>-1.0300000000000011</v>
      </c>
      <c r="F16">
        <f t="shared" si="2"/>
        <v>0</v>
      </c>
      <c r="G16">
        <f t="shared" si="2"/>
        <v>-0.62999999999999901</v>
      </c>
      <c r="H16">
        <f t="shared" si="2"/>
        <v>-2.0000000000000018E-2</v>
      </c>
      <c r="I16">
        <f t="shared" si="2"/>
        <v>0.17000000000000171</v>
      </c>
      <c r="J16">
        <f t="shared" si="2"/>
        <v>2.0000000000000018E-2</v>
      </c>
      <c r="K16">
        <f t="shared" si="2"/>
        <v>-1.4099999999999966</v>
      </c>
    </row>
    <row r="17" spans="1:12" hidden="1" x14ac:dyDescent="0.3">
      <c r="A17" s="12" t="s">
        <v>47</v>
      </c>
      <c r="B17">
        <f>B13-B15</f>
        <v>6.0000000000000053E-2</v>
      </c>
      <c r="C17">
        <f t="shared" ref="C17:K17" si="3">C13-C15</f>
        <v>-0.85999999999999943</v>
      </c>
      <c r="D17">
        <f t="shared" si="3"/>
        <v>0</v>
      </c>
      <c r="E17">
        <f t="shared" si="3"/>
        <v>-1.0700000000000003</v>
      </c>
      <c r="F17">
        <f t="shared" si="3"/>
        <v>-1.0000000000000009E-2</v>
      </c>
      <c r="G17">
        <f t="shared" si="3"/>
        <v>-0.63999999999999879</v>
      </c>
      <c r="H17">
        <f t="shared" si="3"/>
        <v>-2.0000000000000018E-2</v>
      </c>
      <c r="I17">
        <f t="shared" si="3"/>
        <v>3.2999999999999972</v>
      </c>
      <c r="J17">
        <f t="shared" si="3"/>
        <v>1.0000000000000009E-2</v>
      </c>
      <c r="K17">
        <f t="shared" si="3"/>
        <v>-7.9999999999998295E-2</v>
      </c>
      <c r="L17" t="s">
        <v>45</v>
      </c>
    </row>
    <row r="19" spans="1:12" x14ac:dyDescent="0.3">
      <c r="A19" s="2" t="s">
        <v>39</v>
      </c>
      <c r="B19" s="2" t="s">
        <v>40</v>
      </c>
      <c r="C19" s="2" t="s">
        <v>41</v>
      </c>
    </row>
    <row r="20" spans="1:12" x14ac:dyDescent="0.3">
      <c r="A20" s="2" t="s">
        <v>8</v>
      </c>
      <c r="B20" s="10">
        <v>0.17</v>
      </c>
      <c r="C20" s="10">
        <v>0.44</v>
      </c>
    </row>
    <row r="21" spans="1:12" x14ac:dyDescent="0.3">
      <c r="A21" s="2" t="s">
        <v>9</v>
      </c>
      <c r="B21" s="11">
        <v>0.26</v>
      </c>
      <c r="C21" s="11">
        <v>0.5383</v>
      </c>
    </row>
    <row r="22" spans="1:12" x14ac:dyDescent="0.3">
      <c r="A22" t="s">
        <v>10</v>
      </c>
      <c r="B22">
        <f>B20-B21</f>
        <v>-0.09</v>
      </c>
      <c r="C22">
        <f>C20-C21</f>
        <v>-9.8299999999999998E-2</v>
      </c>
    </row>
    <row r="23" spans="1:12" ht="9.65" customHeight="1" x14ac:dyDescent="0.3"/>
    <row r="25" spans="1:12" x14ac:dyDescent="0.3">
      <c r="A25" s="2"/>
      <c r="B25" s="2" t="s">
        <v>42</v>
      </c>
      <c r="C25" s="2" t="s">
        <v>41</v>
      </c>
    </row>
    <row r="26" spans="1:12" x14ac:dyDescent="0.3">
      <c r="A26" s="2" t="s">
        <v>43</v>
      </c>
      <c r="B26" s="6">
        <v>0.27800000000000002</v>
      </c>
      <c r="C26" s="2">
        <v>0.44800000000000001</v>
      </c>
    </row>
    <row r="27" spans="1:12" x14ac:dyDescent="0.3">
      <c r="A27" s="2" t="s">
        <v>44</v>
      </c>
      <c r="B27" s="8">
        <v>0.14899999999999999</v>
      </c>
      <c r="C27" s="2">
        <v>0.34</v>
      </c>
    </row>
    <row r="28" spans="1:12" x14ac:dyDescent="0.3">
      <c r="A28" s="2" t="s">
        <v>9</v>
      </c>
      <c r="B28" s="8">
        <v>0.26</v>
      </c>
      <c r="C28" s="6">
        <v>0.5383</v>
      </c>
    </row>
  </sheetData>
  <mergeCells count="10">
    <mergeCell ref="B10:C10"/>
    <mergeCell ref="D10:E10"/>
    <mergeCell ref="F10:G10"/>
    <mergeCell ref="H10:I10"/>
    <mergeCell ref="J10:K10"/>
    <mergeCell ref="O10:P10"/>
    <mergeCell ref="Q10:R10"/>
    <mergeCell ref="S10:T10"/>
    <mergeCell ref="U10:V10"/>
    <mergeCell ref="W10:X10"/>
  </mergeCells>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F2FA6-24B3-42F2-B04C-4F9EF38E20A2}">
  <dimension ref="A1:L9"/>
  <sheetViews>
    <sheetView workbookViewId="0">
      <selection activeCell="N3" sqref="N3"/>
    </sheetView>
  </sheetViews>
  <sheetFormatPr defaultRowHeight="14" x14ac:dyDescent="0.3"/>
  <cols>
    <col min="2" max="2" width="14.33203125" customWidth="1"/>
    <col min="3" max="3" width="8.58203125" hidden="1" customWidth="1"/>
    <col min="4" max="4" width="13.33203125" customWidth="1"/>
    <col min="5" max="5" width="16.08203125" customWidth="1"/>
    <col min="8" max="8" width="17" customWidth="1"/>
    <col min="14" max="14" width="22.58203125" customWidth="1"/>
  </cols>
  <sheetData>
    <row r="1" spans="1:12" x14ac:dyDescent="0.3">
      <c r="A1">
        <v>0.5</v>
      </c>
    </row>
    <row r="2" spans="1:12" x14ac:dyDescent="0.3">
      <c r="B2" t="s">
        <v>32</v>
      </c>
      <c r="C2">
        <v>0.5</v>
      </c>
      <c r="D2" t="s">
        <v>33</v>
      </c>
      <c r="E2" t="s">
        <v>15</v>
      </c>
      <c r="F2" t="s">
        <v>16</v>
      </c>
      <c r="G2" t="s">
        <v>17</v>
      </c>
      <c r="H2" t="s">
        <v>18</v>
      </c>
      <c r="I2" t="s">
        <v>19</v>
      </c>
      <c r="J2" t="s">
        <v>20</v>
      </c>
      <c r="K2" t="s">
        <v>21</v>
      </c>
      <c r="L2" t="s">
        <v>25</v>
      </c>
    </row>
    <row r="3" spans="1:12" x14ac:dyDescent="0.3">
      <c r="A3" t="s">
        <v>14</v>
      </c>
      <c r="B3">
        <v>728</v>
      </c>
      <c r="C3">
        <v>2872</v>
      </c>
      <c r="D3">
        <v>728</v>
      </c>
      <c r="E3">
        <v>7455.07</v>
      </c>
      <c r="F3">
        <v>0.02</v>
      </c>
      <c r="G3">
        <v>0</v>
      </c>
      <c r="H3">
        <v>16.96</v>
      </c>
      <c r="I3">
        <v>142.04</v>
      </c>
      <c r="J3">
        <f>SUM(F3:I3)</f>
        <v>159.01999999999998</v>
      </c>
      <c r="K3">
        <v>161</v>
      </c>
      <c r="L3">
        <f>727/(727+873)</f>
        <v>0.45437499999999997</v>
      </c>
    </row>
    <row r="4" spans="1:12" x14ac:dyDescent="0.3">
      <c r="A4" t="s">
        <v>22</v>
      </c>
      <c r="B4">
        <v>23339</v>
      </c>
      <c r="C4">
        <v>99091</v>
      </c>
      <c r="D4">
        <v>23535</v>
      </c>
      <c r="E4">
        <v>7455.07</v>
      </c>
      <c r="F4">
        <v>0.03</v>
      </c>
      <c r="G4">
        <v>0</v>
      </c>
      <c r="H4">
        <v>19.97</v>
      </c>
      <c r="I4">
        <v>155.09</v>
      </c>
      <c r="J4">
        <f>SUM(F4:I4)</f>
        <v>175.09</v>
      </c>
      <c r="K4">
        <v>176.6</v>
      </c>
      <c r="L4">
        <f>948/960</f>
        <v>0.98750000000000004</v>
      </c>
    </row>
    <row r="5" spans="1:12" x14ac:dyDescent="0.3">
      <c r="A5" t="s">
        <v>24</v>
      </c>
      <c r="B5">
        <v>15831</v>
      </c>
      <c r="C5">
        <v>412484</v>
      </c>
      <c r="D5">
        <v>16077</v>
      </c>
      <c r="E5">
        <v>7455.07</v>
      </c>
      <c r="F5">
        <v>0.02</v>
      </c>
      <c r="G5">
        <v>0</v>
      </c>
      <c r="H5">
        <v>18.97</v>
      </c>
      <c r="I5">
        <v>152.86000000000001</v>
      </c>
      <c r="J5">
        <f>SUM(F5:I5)</f>
        <v>171.85000000000002</v>
      </c>
      <c r="K5">
        <v>173.07</v>
      </c>
      <c r="L5">
        <f>209/212</f>
        <v>0.98584905660377353</v>
      </c>
    </row>
    <row r="6" spans="1:12" x14ac:dyDescent="0.3">
      <c r="A6" t="s">
        <v>26</v>
      </c>
      <c r="B6">
        <v>11151</v>
      </c>
      <c r="C6">
        <v>184687</v>
      </c>
      <c r="D6">
        <v>12282</v>
      </c>
      <c r="E6">
        <v>8109.58</v>
      </c>
      <c r="F6">
        <v>0.02</v>
      </c>
      <c r="G6">
        <v>0</v>
      </c>
      <c r="H6">
        <v>17.059999999999999</v>
      </c>
      <c r="I6">
        <v>20.94</v>
      </c>
      <c r="J6">
        <f t="shared" ref="J6:J9" si="0">SUM(F6:I6)</f>
        <v>38.019999999999996</v>
      </c>
      <c r="K6">
        <v>39.21</v>
      </c>
      <c r="L6">
        <f>413/(413+28)</f>
        <v>0.93650793650793651</v>
      </c>
    </row>
    <row r="7" spans="1:12" x14ac:dyDescent="0.3">
      <c r="A7" t="s">
        <v>27</v>
      </c>
      <c r="B7">
        <v>38380</v>
      </c>
      <c r="C7">
        <v>607580</v>
      </c>
      <c r="D7">
        <v>39805</v>
      </c>
      <c r="E7">
        <v>8109.58</v>
      </c>
      <c r="F7">
        <v>0.04</v>
      </c>
      <c r="G7">
        <v>0</v>
      </c>
      <c r="H7">
        <v>20.96</v>
      </c>
      <c r="I7">
        <v>17.39</v>
      </c>
      <c r="J7">
        <f t="shared" si="0"/>
        <v>38.39</v>
      </c>
      <c r="K7">
        <v>39.57</v>
      </c>
      <c r="L7">
        <f>588/(588+50)</f>
        <v>0.92163009404388718</v>
      </c>
    </row>
    <row r="8" spans="1:12" x14ac:dyDescent="0.3">
      <c r="A8" t="s">
        <v>28</v>
      </c>
      <c r="B8" s="9">
        <v>4155</v>
      </c>
      <c r="C8">
        <v>44902</v>
      </c>
      <c r="D8">
        <v>4340</v>
      </c>
      <c r="E8">
        <v>8109.58</v>
      </c>
      <c r="F8">
        <v>0.04</v>
      </c>
      <c r="G8">
        <v>0</v>
      </c>
      <c r="H8">
        <v>16.61</v>
      </c>
      <c r="I8">
        <v>147.75</v>
      </c>
      <c r="J8">
        <f t="shared" si="0"/>
        <v>164.4</v>
      </c>
      <c r="K8">
        <v>165.57</v>
      </c>
      <c r="L8">
        <f>1350/(1350+235)</f>
        <v>0.8517350157728707</v>
      </c>
    </row>
    <row r="9" spans="1:12" x14ac:dyDescent="0.3">
      <c r="A9" t="s">
        <v>29</v>
      </c>
      <c r="B9" s="9">
        <v>5271</v>
      </c>
      <c r="C9">
        <v>12524</v>
      </c>
      <c r="D9">
        <v>5271</v>
      </c>
      <c r="E9">
        <v>8109.58</v>
      </c>
      <c r="F9">
        <v>0.02</v>
      </c>
      <c r="G9">
        <v>0</v>
      </c>
      <c r="H9">
        <v>16.79</v>
      </c>
      <c r="I9">
        <v>17.32</v>
      </c>
      <c r="J9">
        <f t="shared" si="0"/>
        <v>34.129999999999995</v>
      </c>
      <c r="K9">
        <v>35.32</v>
      </c>
      <c r="L9">
        <f>1838/(1838+162)</f>
        <v>0.91900000000000004</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E7A6F-07FC-4D61-9EB4-B19B45EE1719}">
  <dimension ref="A1:K26"/>
  <sheetViews>
    <sheetView tabSelected="1" workbookViewId="0">
      <selection activeCell="H8" sqref="H8"/>
    </sheetView>
  </sheetViews>
  <sheetFormatPr defaultRowHeight="14" x14ac:dyDescent="0.3"/>
  <cols>
    <col min="1" max="1" width="21.75" customWidth="1"/>
    <col min="2" max="2" width="16.58203125" customWidth="1"/>
    <col min="3" max="3" width="11.08203125" customWidth="1"/>
  </cols>
  <sheetData>
    <row r="1" spans="1:11" x14ac:dyDescent="0.3">
      <c r="A1" s="1" t="s">
        <v>0</v>
      </c>
    </row>
    <row r="2" spans="1:11" x14ac:dyDescent="0.3">
      <c r="A2" s="2"/>
      <c r="B2" s="3" t="s">
        <v>1</v>
      </c>
      <c r="C2" s="3"/>
      <c r="D2" s="3" t="s">
        <v>2</v>
      </c>
      <c r="E2" s="3"/>
      <c r="F2" s="3" t="s">
        <v>3</v>
      </c>
      <c r="G2" s="3"/>
      <c r="H2" s="3" t="s">
        <v>4</v>
      </c>
      <c r="I2" s="3"/>
      <c r="J2" s="3" t="s">
        <v>5</v>
      </c>
      <c r="K2" s="3"/>
    </row>
    <row r="3" spans="1:11" x14ac:dyDescent="0.3">
      <c r="A3" s="2"/>
      <c r="B3" s="2" t="s">
        <v>6</v>
      </c>
      <c r="C3" s="2" t="s">
        <v>7</v>
      </c>
      <c r="D3" s="2" t="s">
        <v>6</v>
      </c>
      <c r="E3" s="2" t="s">
        <v>7</v>
      </c>
      <c r="F3" s="2" t="s">
        <v>6</v>
      </c>
      <c r="G3" s="2" t="s">
        <v>7</v>
      </c>
      <c r="H3" s="2" t="s">
        <v>6</v>
      </c>
      <c r="I3" s="2" t="s">
        <v>7</v>
      </c>
      <c r="J3" s="2" t="s">
        <v>6</v>
      </c>
      <c r="K3" s="2" t="s">
        <v>7</v>
      </c>
    </row>
    <row r="4" spans="1:11" x14ac:dyDescent="0.3">
      <c r="A4" s="2" t="s">
        <v>8</v>
      </c>
      <c r="B4" s="4">
        <v>0.75</v>
      </c>
      <c r="C4" s="5">
        <v>20.37</v>
      </c>
      <c r="D4" s="6">
        <v>0.71</v>
      </c>
      <c r="E4" s="6">
        <v>21.21</v>
      </c>
      <c r="F4" s="7">
        <v>0.63</v>
      </c>
      <c r="G4" s="4">
        <v>15.12</v>
      </c>
      <c r="H4" s="4">
        <v>0.66</v>
      </c>
      <c r="I4" s="5">
        <v>70.31</v>
      </c>
      <c r="J4" s="5">
        <v>0.59</v>
      </c>
      <c r="K4" s="4">
        <v>35.92</v>
      </c>
    </row>
    <row r="5" spans="1:11" x14ac:dyDescent="0.3">
      <c r="A5" s="2" t="s">
        <v>9</v>
      </c>
      <c r="B5" s="7">
        <v>0.72</v>
      </c>
      <c r="C5" s="4">
        <v>19.86</v>
      </c>
      <c r="D5" s="4">
        <v>0.71</v>
      </c>
      <c r="E5" s="5">
        <v>21.59</v>
      </c>
      <c r="F5" s="4">
        <v>0.64</v>
      </c>
      <c r="G5" s="5">
        <v>15.37</v>
      </c>
      <c r="H5" s="4">
        <v>0.66</v>
      </c>
      <c r="I5" s="4">
        <v>68.19</v>
      </c>
      <c r="J5" s="4">
        <v>0.6</v>
      </c>
      <c r="K5" s="7">
        <v>34.5</v>
      </c>
    </row>
    <row r="6" spans="1:11" x14ac:dyDescent="0.3">
      <c r="A6" t="s">
        <v>10</v>
      </c>
      <c r="B6">
        <f>B4-B5</f>
        <v>3.0000000000000027E-2</v>
      </c>
      <c r="C6">
        <f t="shared" ref="C6:K6" si="0">C4-C5</f>
        <v>0.51000000000000156</v>
      </c>
      <c r="D6">
        <f t="shared" si="0"/>
        <v>0</v>
      </c>
      <c r="E6">
        <f t="shared" si="0"/>
        <v>-0.37999999999999901</v>
      </c>
      <c r="F6">
        <f t="shared" si="0"/>
        <v>-1.0000000000000009E-2</v>
      </c>
      <c r="G6">
        <f t="shared" si="0"/>
        <v>-0.25</v>
      </c>
      <c r="H6">
        <f t="shared" si="0"/>
        <v>0</v>
      </c>
      <c r="I6">
        <f t="shared" si="0"/>
        <v>2.1200000000000045</v>
      </c>
      <c r="J6">
        <f t="shared" si="0"/>
        <v>-1.0000000000000009E-2</v>
      </c>
      <c r="K6">
        <f t="shared" si="0"/>
        <v>1.4200000000000017</v>
      </c>
    </row>
    <row r="10" spans="1:11" x14ac:dyDescent="0.3">
      <c r="A10" s="1" t="s">
        <v>11</v>
      </c>
      <c r="B10" s="13" t="s">
        <v>1</v>
      </c>
      <c r="C10" s="13"/>
      <c r="D10" s="13" t="s">
        <v>2</v>
      </c>
      <c r="E10" s="13"/>
      <c r="F10" s="13" t="s">
        <v>3</v>
      </c>
      <c r="G10" s="13"/>
      <c r="H10" s="13" t="s">
        <v>4</v>
      </c>
      <c r="I10" s="13"/>
      <c r="J10" s="13" t="s">
        <v>5</v>
      </c>
      <c r="K10" s="13"/>
    </row>
    <row r="11" spans="1:11" x14ac:dyDescent="0.3">
      <c r="A11" s="2"/>
      <c r="B11" s="2" t="s">
        <v>6</v>
      </c>
      <c r="C11" s="8" t="s">
        <v>7</v>
      </c>
      <c r="D11" s="2" t="s">
        <v>6</v>
      </c>
      <c r="E11" s="2" t="s">
        <v>7</v>
      </c>
      <c r="F11" s="2" t="s">
        <v>6</v>
      </c>
      <c r="G11" s="2" t="s">
        <v>7</v>
      </c>
      <c r="H11" s="2" t="s">
        <v>6</v>
      </c>
      <c r="I11" s="2" t="s">
        <v>7</v>
      </c>
      <c r="J11" s="2" t="s">
        <v>6</v>
      </c>
      <c r="K11" s="2" t="s">
        <v>7</v>
      </c>
    </row>
    <row r="12" spans="1:11" x14ac:dyDescent="0.3">
      <c r="A12" s="2" t="s">
        <v>12</v>
      </c>
      <c r="B12" s="4">
        <v>0.76600000000000001</v>
      </c>
      <c r="C12" s="5">
        <v>19.899999999999999</v>
      </c>
      <c r="D12" s="4">
        <v>0.73</v>
      </c>
      <c r="E12" s="4">
        <v>20.37</v>
      </c>
      <c r="F12" s="5">
        <v>0.63</v>
      </c>
      <c r="G12" s="4">
        <v>14.66</v>
      </c>
      <c r="H12" s="5">
        <v>0.65</v>
      </c>
      <c r="I12" s="5">
        <v>73.540000000000006</v>
      </c>
      <c r="J12" s="4">
        <v>0.61</v>
      </c>
      <c r="K12" s="4">
        <v>34.94</v>
      </c>
    </row>
    <row r="13" spans="1:11" x14ac:dyDescent="0.3">
      <c r="A13" s="2" t="s">
        <v>13</v>
      </c>
      <c r="B13" s="5">
        <v>0.74</v>
      </c>
      <c r="C13" s="4">
        <v>19.100000000000001</v>
      </c>
      <c r="D13" s="5">
        <v>0.66</v>
      </c>
      <c r="E13" s="5">
        <v>21.96</v>
      </c>
      <c r="F13" s="7">
        <v>0.63</v>
      </c>
      <c r="G13" s="7">
        <v>15.28</v>
      </c>
      <c r="H13" s="5">
        <v>0.64</v>
      </c>
      <c r="I13" s="5">
        <v>73.39</v>
      </c>
      <c r="J13" s="5">
        <v>0.56999999999999995</v>
      </c>
      <c r="K13" s="5">
        <v>35.409999999999997</v>
      </c>
    </row>
    <row r="14" spans="1:11" x14ac:dyDescent="0.3">
      <c r="A14" s="2" t="s">
        <v>9</v>
      </c>
      <c r="B14" s="2">
        <v>0.72</v>
      </c>
      <c r="C14" s="8">
        <v>19.86</v>
      </c>
      <c r="D14" s="8">
        <v>0.71</v>
      </c>
      <c r="E14" s="2">
        <v>21.59</v>
      </c>
      <c r="F14" s="6">
        <v>0.64</v>
      </c>
      <c r="G14" s="8">
        <v>15.37</v>
      </c>
      <c r="H14" s="6">
        <v>0.66</v>
      </c>
      <c r="I14" s="6">
        <v>68.19</v>
      </c>
      <c r="J14" s="8">
        <v>0.6</v>
      </c>
      <c r="K14" s="2">
        <v>34.5</v>
      </c>
    </row>
    <row r="17" spans="1:3" x14ac:dyDescent="0.3">
      <c r="A17" s="2" t="s">
        <v>39</v>
      </c>
      <c r="B17" s="2" t="s">
        <v>40</v>
      </c>
      <c r="C17" s="2" t="s">
        <v>41</v>
      </c>
    </row>
    <row r="18" spans="1:3" x14ac:dyDescent="0.3">
      <c r="A18" s="2" t="s">
        <v>8</v>
      </c>
      <c r="B18" s="10">
        <v>0.18</v>
      </c>
      <c r="C18" s="10">
        <v>0.44</v>
      </c>
    </row>
    <row r="19" spans="1:3" x14ac:dyDescent="0.3">
      <c r="A19" s="2" t="s">
        <v>9</v>
      </c>
      <c r="B19" s="11">
        <v>0.26</v>
      </c>
      <c r="C19" s="11">
        <v>0.5383</v>
      </c>
    </row>
    <row r="20" spans="1:3" x14ac:dyDescent="0.3">
      <c r="A20" t="s">
        <v>10</v>
      </c>
      <c r="B20">
        <f>B18-B19</f>
        <v>-8.0000000000000016E-2</v>
      </c>
      <c r="C20">
        <f>C18-C19</f>
        <v>-9.8299999999999998E-2</v>
      </c>
    </row>
    <row r="23" spans="1:3" x14ac:dyDescent="0.3">
      <c r="A23" s="2"/>
      <c r="B23" s="2" t="s">
        <v>42</v>
      </c>
      <c r="C23" s="2" t="s">
        <v>41</v>
      </c>
    </row>
    <row r="24" spans="1:3" x14ac:dyDescent="0.3">
      <c r="A24" s="2" t="s">
        <v>43</v>
      </c>
      <c r="B24" s="6">
        <v>0.28000000000000003</v>
      </c>
      <c r="C24" s="2">
        <v>0.43</v>
      </c>
    </row>
    <row r="25" spans="1:3" x14ac:dyDescent="0.3">
      <c r="A25" s="2" t="s">
        <v>44</v>
      </c>
      <c r="B25" s="8">
        <v>0.153</v>
      </c>
      <c r="C25" s="2">
        <v>0.32</v>
      </c>
    </row>
    <row r="26" spans="1:3" x14ac:dyDescent="0.3">
      <c r="A26" s="2" t="s">
        <v>9</v>
      </c>
      <c r="B26" s="8">
        <v>0.26</v>
      </c>
      <c r="C26" s="6">
        <v>0.5383</v>
      </c>
    </row>
  </sheetData>
  <mergeCells count="5">
    <mergeCell ref="B10:C10"/>
    <mergeCell ref="D10:E10"/>
    <mergeCell ref="F10:G10"/>
    <mergeCell ref="H10:I10"/>
    <mergeCell ref="J10:K10"/>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activated_nodes_rerun0.7</vt:lpstr>
      <vt:lpstr>0.7_result</vt:lpstr>
      <vt:lpstr>activated_nodes</vt:lpstr>
      <vt:lpstr>0.5_result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zhuweiqing</dc:creator>
  <cp:lastModifiedBy>Weiqing Zhu</cp:lastModifiedBy>
  <dcterms:created xsi:type="dcterms:W3CDTF">2015-06-05T18:17:20Z</dcterms:created>
  <dcterms:modified xsi:type="dcterms:W3CDTF">2025-01-01T20:22:15Z</dcterms:modified>
</cp:coreProperties>
</file>