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Steam\steamapps\common\VPet\mod\MyMod\"/>
    </mc:Choice>
  </mc:AlternateContent>
  <xr:revisionPtr revIDLastSave="0" documentId="13_ncr:1_{B740C28A-59B1-4105-942D-5F9CE21D78DD}" xr6:coauthVersionLast="47" xr6:coauthVersionMax="47" xr10:uidLastSave="{00000000-0000-0000-0000-000000000000}"/>
  <bookViews>
    <workbookView xWindow="405" yWindow="1845" windowWidth="20190" windowHeight="12165" activeTab="1" xr2:uid="{00000000-000D-0000-FFFF-FFFF00000000}"/>
  </bookViews>
  <sheets>
    <sheet name="食物-Food overload" sheetId="1" r:id="rId1"/>
    <sheet name="互动-Interactive overload-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I11" i="2"/>
  <c r="I10" i="2"/>
  <c r="I9" i="2"/>
  <c r="I8" i="2"/>
  <c r="I7" i="2"/>
  <c r="I6" i="2"/>
  <c r="I5" i="2"/>
  <c r="I4" i="2"/>
  <c r="I3" i="2"/>
  <c r="I2" i="2"/>
  <c r="C14" i="2"/>
  <c r="C15" i="2"/>
  <c r="D6" i="1"/>
  <c r="D4" i="1"/>
  <c r="C6" i="2"/>
  <c r="C4" i="2"/>
  <c r="C2" i="2"/>
  <c r="I1" i="2" l="1"/>
  <c r="D6" i="2" s="1"/>
  <c r="D4" i="2"/>
  <c r="D8" i="2" l="1"/>
  <c r="D10" i="2" s="1"/>
</calcChain>
</file>

<file path=xl/sharedStrings.xml><?xml version="1.0" encoding="utf-8"?>
<sst xmlns="http://schemas.openxmlformats.org/spreadsheetml/2006/main" count="33" uniqueCount="31">
  <si>
    <t>Strength：增加的体力值</t>
  </si>
  <si>
    <t>StrengthFood：增加的饱食度</t>
  </si>
  <si>
    <t>StrengthDrink：增加的口渴度</t>
  </si>
  <si>
    <t>Feeling：增加的心情值</t>
  </si>
  <si>
    <t>Health：增加的健康值</t>
  </si>
  <si>
    <t>Likability：增加的好感度</t>
  </si>
  <si>
    <r>
      <t>Exp</t>
    </r>
    <r>
      <rPr>
        <b/>
        <sz val="11"/>
        <color rgb="FF969696"/>
        <rFont val="微软雅黑"/>
        <family val="2"/>
        <charset val="134"/>
      </rPr>
      <t>：（吃此食物）获得的经验值</t>
    </r>
    <phoneticPr fontId="2" type="noConversion"/>
  </si>
  <si>
    <t>StrengthFood：减少的饱腹值</t>
  </si>
  <si>
    <t>StrengthDrink：减少的口渴值</t>
  </si>
  <si>
    <t>Feeling：减少的心情值</t>
  </si>
  <si>
    <t>MoneyBase：获取金钱/经验的基本倍率</t>
  </si>
  <si>
    <t>MoneyLevel：根据人物等级而额外获得金钱/经验的等级倍率</t>
  </si>
  <si>
    <t>FinishBonus：应该是完成完整的计时而获得的额外奖励的倍率（在倒计时停止前停止则不会获得该项奖励）</t>
  </si>
  <si>
    <t>食物数据 Food data</t>
    <phoneticPr fontId="2" type="noConversion"/>
  </si>
  <si>
    <t>互动数据 Interaction data</t>
    <phoneticPr fontId="2" type="noConversion"/>
  </si>
  <si>
    <t>运算结果
The result of the operation</t>
    <phoneticPr fontId="2" type="noConversion"/>
  </si>
  <si>
    <t>使用说明：
将数值填到对应区域即可（只可修改蓝色区域！！）
更新日期：2023/09/11
Instructions for use:
Fill in the value in the corresponding area (only the blue area can be modified!!) ）
Updated: 2023/09/11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</si>
  <si>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官方推荐的食物售价(Official recommended price)</t>
    </r>
    <r>
      <rPr>
        <sz val="11"/>
        <color theme="1"/>
        <rFont val="等线"/>
        <family val="2"/>
        <scheme val="minor"/>
      </rPr>
      <t>= ( Exp/3 + Strength/5 + StrengthFood/2 + StrengthDrink/3 + Feeling/5 ) / 3 + Health + Likability*10</t>
    </r>
    <phoneticPr fontId="2" type="noConversion"/>
  </si>
  <si>
    <r>
      <rPr>
        <b/>
        <sz val="12"/>
        <rFont val="等线"/>
        <family val="3"/>
        <charset val="134"/>
        <scheme val="minor"/>
      </rPr>
      <t>不超模的最低售价（Not OverLoad lowest selling price）</t>
    </r>
    <r>
      <rPr>
        <sz val="11"/>
        <rFont val="等线"/>
        <family val="3"/>
        <charset val="134"/>
        <scheme val="minor"/>
      </rPr>
      <t>= (推荐售价-10)*0.7</t>
    </r>
    <phoneticPr fontId="2" type="noConversion"/>
  </si>
  <si>
    <t>Type:</t>
    <phoneticPr fontId="2" type="noConversion"/>
  </si>
  <si>
    <r>
      <t>LevelLimit</t>
    </r>
    <r>
      <rPr>
        <b/>
        <sz val="11"/>
        <color rgb="FF969696"/>
        <rFont val="微软雅黑"/>
        <family val="2"/>
        <charset val="134"/>
      </rPr>
      <t>：需要多少等级之后才能进行此种互动，默认为</t>
    </r>
    <r>
      <rPr>
        <b/>
        <sz val="11"/>
        <color rgb="FF969696"/>
        <rFont val="Arial"/>
        <family val="2"/>
      </rPr>
      <t>0</t>
    </r>
    <phoneticPr fontId="2" type="noConversion"/>
  </si>
  <si>
    <t>声明：计算结果并不完全准确，仅供产考，请注意查验
Disclaimer: The calculation results are not completely accurate, only for the maternity examination, please pay attention to check</t>
    <phoneticPr fontId="2" type="noConversion"/>
  </si>
  <si>
    <t>本文档参考游戏开发者更新日志制作：https://github.com/LorisYounger/VPet/commit/ad5d40e57b2876950b5869eabe0a3f17647304f8</t>
    <phoneticPr fontId="2" type="noConversion"/>
  </si>
  <si>
    <t>允许最高收益earnings（MAX）=(LevelLimit+4)*6</t>
    <phoneticPr fontId="2" type="noConversion"/>
  </si>
  <si>
    <r>
      <rPr>
        <b/>
        <sz val="11"/>
        <color theme="1"/>
        <rFont val="微软雅黑"/>
        <family val="2"/>
        <charset val="134"/>
      </rPr>
      <t>开销(spend</t>
    </r>
    <r>
      <rPr>
        <b/>
        <sz val="11"/>
        <color theme="1"/>
        <rFont val="Arial"/>
        <family val="2"/>
      </rPr>
      <t>)</t>
    </r>
    <r>
      <rPr>
        <sz val="11"/>
        <color rgb="FF969696"/>
        <rFont val="Arial"/>
        <family val="2"/>
      </rPr>
      <t>=[(StrengthFood*2+1</t>
    </r>
    <r>
      <rPr>
        <sz val="11"/>
        <color rgb="FF969696"/>
        <rFont val="微软雅黑"/>
        <family val="2"/>
        <charset val="134"/>
      </rPr>
      <t>）</t>
    </r>
    <r>
      <rPr>
        <sz val="11"/>
        <color rgb="FF969696"/>
        <rFont val="Arial"/>
        <family val="2"/>
      </rPr>
      <t>^2 / 6 + (StrengthDrink*2+1) ^ 2 /9 + (Feeling*2+1) ^ 2 / 12 ] * [( LevelLimit/2 + 1) ^ 0.5 /4 + 1 ]-0.5</t>
    </r>
    <phoneticPr fontId="2" type="noConversion"/>
  </si>
  <si>
    <r>
      <rPr>
        <b/>
        <sz val="11"/>
        <color theme="1"/>
        <rFont val="微软雅黑"/>
        <family val="2"/>
        <charset val="134"/>
      </rPr>
      <t>收益开销比率(rel)</t>
    </r>
    <r>
      <rPr>
        <sz val="11"/>
        <color rgb="FF969696"/>
        <rFont val="Arial"/>
        <family val="2"/>
      </rPr>
      <t>=</t>
    </r>
    <r>
      <rPr>
        <sz val="11"/>
        <color rgb="FF969696"/>
        <rFont val="微软雅黑"/>
        <family val="2"/>
        <charset val="134"/>
      </rPr>
      <t>收益</t>
    </r>
    <r>
      <rPr>
        <sz val="11"/>
        <color rgb="FF969696"/>
        <rFont val="Arial"/>
        <family val="2"/>
      </rPr>
      <t xml:space="preserve"> /</t>
    </r>
    <r>
      <rPr>
        <sz val="11"/>
        <color rgb="FF969696"/>
        <rFont val="微软雅黑"/>
        <family val="2"/>
        <charset val="134"/>
      </rPr>
      <t>（</t>
    </r>
    <r>
      <rPr>
        <sz val="11"/>
        <color rgb="FF969696"/>
        <rFont val="Arial"/>
        <family val="2"/>
      </rPr>
      <t xml:space="preserve">12 * </t>
    </r>
    <r>
      <rPr>
        <sz val="11"/>
        <color rgb="FF969696"/>
        <rFont val="微软雅黑"/>
        <family val="2"/>
        <charset val="134"/>
      </rPr>
      <t>开销）</t>
    </r>
    <phoneticPr fontId="2" type="noConversion"/>
  </si>
  <si>
    <t>study</t>
  </si>
  <si>
    <r>
      <rPr>
        <b/>
        <sz val="11"/>
        <color theme="1"/>
        <rFont val="微软雅黑"/>
        <family val="2"/>
        <charset val="134"/>
      </rPr>
      <t>收益的金钱</t>
    </r>
    <r>
      <rPr>
        <b/>
        <sz val="11"/>
        <color theme="1"/>
        <rFont val="Arial"/>
        <family val="2"/>
      </rPr>
      <t>/</t>
    </r>
    <r>
      <rPr>
        <b/>
        <sz val="11"/>
        <color theme="1"/>
        <rFont val="微软雅黑"/>
        <family val="2"/>
        <charset val="134"/>
      </rPr>
      <t>经验(get)</t>
    </r>
    <r>
      <rPr>
        <sz val="11"/>
        <color rgb="FF969696"/>
        <rFont val="Arial"/>
        <family val="2"/>
      </rPr>
      <t>=[(MoneyBase+lv*MoneyLevel)*(1+FinishBonus/2)]/10----</t>
    </r>
    <r>
      <rPr>
        <sz val="11"/>
        <color rgb="FF969696"/>
        <rFont val="微软雅黑"/>
        <family val="2"/>
        <charset val="134"/>
      </rPr>
      <t>当lv等于如下数据的总和</t>
    </r>
    <r>
      <rPr>
        <sz val="11"/>
        <color rgb="FF969696"/>
        <rFont val="Arial"/>
        <family val="2"/>
      </rPr>
      <t>{ 1, 5, 10, 20, 30, 40, 50, 75, 100, 200 }</t>
    </r>
    <phoneticPr fontId="2" type="noConversion"/>
  </si>
  <si>
    <t>平均值：</t>
    <phoneticPr fontId="2" type="noConversion"/>
  </si>
  <si>
    <r>
      <rPr>
        <sz val="11"/>
        <color theme="1"/>
        <rFont val="微软雅黑"/>
        <family val="2"/>
        <charset val="134"/>
      </rPr>
      <t>官方推荐的收益开销比率为</t>
    </r>
    <r>
      <rPr>
        <sz val="11"/>
        <color theme="1"/>
        <rFont val="Arial"/>
        <family val="2"/>
      </rPr>
      <t>1-1.4</t>
    </r>
    <r>
      <rPr>
        <sz val="11"/>
        <color theme="1"/>
        <rFont val="微软雅黑"/>
        <family val="2"/>
        <charset val="134"/>
      </rPr>
      <t>之间，当这个比率超过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时就是超模</t>
    </r>
    <r>
      <rPr>
        <sz val="11"/>
        <color theme="1"/>
        <rFont val="Arial"/>
        <family val="2"/>
      </rPr>
      <t>(rel&gt;0.75  IsOverLoad)</t>
    </r>
    <phoneticPr fontId="2" type="noConversion"/>
  </si>
  <si>
    <t>使用说明：
将数值填到对应区域即可（只可修改蓝色区域！！）
更新日期：2023/10/26
Instructions for use:
Fill in the value in the corresponding area (only the blue area can be modified!!) ）
Updated: 2023/10/26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</si>
</sst>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等线"/>
      <family val="2"/>
      <scheme val="minor"/>
    </font>
    <font>
      <sz val="11"/>
      <color rgb="FF969696"/>
      <name val="Arial"/>
      <family val="2"/>
    </font>
    <font>
      <sz val="9"/>
      <name val="等线"/>
      <family val="3"/>
      <charset val="134"/>
      <scheme val="minor"/>
    </font>
    <font>
      <sz val="11"/>
      <color rgb="FF969696"/>
      <name val="微软雅黑"/>
      <family val="2"/>
      <charset val="134"/>
    </font>
    <font>
      <sz val="11"/>
      <color rgb="FF969696"/>
      <name val="Arial"/>
      <family val="2"/>
      <charset val="134"/>
    </font>
    <font>
      <b/>
      <sz val="11"/>
      <color rgb="FF969696"/>
      <name val="Arial"/>
      <family val="2"/>
    </font>
    <font>
      <b/>
      <sz val="11"/>
      <color rgb="FF969696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黑体"/>
      <family val="3"/>
      <charset val="134"/>
    </font>
    <font>
      <b/>
      <sz val="14"/>
      <color theme="9" tint="-0.249977111117893"/>
      <name val="等线"/>
      <family val="3"/>
      <charset val="134"/>
      <scheme val="minor"/>
    </font>
    <font>
      <b/>
      <sz val="18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8"/>
      <color rgb="FFC0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Arial"/>
      <family val="2"/>
      <charset val="134"/>
    </font>
    <font>
      <b/>
      <sz val="1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2"/>
      <color theme="0" tint="-0.499984740745262"/>
      <name val="Arial"/>
      <family val="2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8"/>
      <color rgb="FFC00000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B283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2" fillId="7" borderId="0" applyNumberFormat="0" applyBorder="0" applyAlignment="0" applyProtection="0">
      <alignment vertical="center"/>
    </xf>
  </cellStyleXfs>
  <cellXfs count="95">
    <xf numFmtId="0" fontId="0" fillId="0" borderId="0" xfId="0"/>
    <xf numFmtId="0" fontId="4" fillId="0" borderId="0" xfId="0" applyFont="1"/>
    <xf numFmtId="0" fontId="5" fillId="0" borderId="4" xfId="0" applyFont="1" applyBorder="1" applyAlignment="1">
      <alignment horizontal="left" vertical="center" wrapText="1" indent="1"/>
    </xf>
    <xf numFmtId="0" fontId="0" fillId="0" borderId="5" xfId="0" applyBorder="1"/>
    <xf numFmtId="0" fontId="5" fillId="0" borderId="6" xfId="0" applyFont="1" applyBorder="1" applyAlignment="1">
      <alignment horizontal="left" vertical="center" wrapText="1" indent="1"/>
    </xf>
    <xf numFmtId="0" fontId="0" fillId="3" borderId="5" xfId="0" applyFill="1" applyBorder="1"/>
    <xf numFmtId="0" fontId="0" fillId="3" borderId="7" xfId="0" applyFill="1" applyBorder="1"/>
    <xf numFmtId="0" fontId="8" fillId="5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0" fillId="6" borderId="18" xfId="0" applyFont="1" applyFill="1" applyBorder="1" applyAlignment="1">
      <alignment horizontal="center" vertical="center" wrapText="1"/>
    </xf>
    <xf numFmtId="0" fontId="31" fillId="6" borderId="5" xfId="0" applyFont="1" applyFill="1" applyBorder="1" applyAlignment="1">
      <alignment horizontal="center" vertical="center"/>
    </xf>
    <xf numFmtId="0" fontId="4" fillId="0" borderId="4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33" fillId="7" borderId="24" xfId="1" applyFont="1" applyBorder="1" applyAlignment="1">
      <alignment horizontal="right"/>
    </xf>
    <xf numFmtId="0" fontId="33" fillId="7" borderId="25" xfId="1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3" fillId="0" borderId="4" xfId="0" applyFont="1" applyBorder="1" applyAlignment="1">
      <alignment horizontal="center" wrapText="1"/>
    </xf>
    <xf numFmtId="0" fontId="24" fillId="0" borderId="1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wrapText="1"/>
    </xf>
    <xf numFmtId="0" fontId="29" fillId="0" borderId="23" xfId="0" applyFont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5" fillId="5" borderId="4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zoomScaleNormal="100" workbookViewId="0">
      <selection activeCell="D14" sqref="D14:P14"/>
    </sheetView>
  </sheetViews>
  <sheetFormatPr defaultRowHeight="14.25" x14ac:dyDescent="0.2"/>
  <cols>
    <col min="1" max="1" width="21.375" customWidth="1"/>
    <col min="4" max="4" width="9.25" customWidth="1"/>
    <col min="16" max="16" width="17.875" customWidth="1"/>
  </cols>
  <sheetData>
    <row r="1" spans="1:16" ht="30" customHeight="1" thickTop="1" thickBot="1" x14ac:dyDescent="0.25">
      <c r="A1" s="59" t="s">
        <v>13</v>
      </c>
      <c r="B1" s="60"/>
      <c r="D1" s="41" t="s">
        <v>15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1:16" ht="30.75" thickBot="1" x14ac:dyDescent="0.25">
      <c r="A2" s="2" t="s">
        <v>6</v>
      </c>
      <c r="B2" s="5">
        <v>200</v>
      </c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1:16" ht="15" thickBot="1" x14ac:dyDescent="0.25">
      <c r="A3" s="30"/>
      <c r="B3" s="31"/>
      <c r="D3" s="47" t="s">
        <v>17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1:16" ht="30.75" thickBot="1" x14ac:dyDescent="0.25">
      <c r="A4" s="2" t="s">
        <v>0</v>
      </c>
      <c r="B4" s="5">
        <v>10</v>
      </c>
      <c r="D4" s="32">
        <f>(B2/3+B4/5+B6/2+B8/3++B10/5)/3+B12+B14*10</f>
        <v>52.444444444444443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</row>
    <row r="5" spans="1:16" ht="18.75" thickBot="1" x14ac:dyDescent="0.3">
      <c r="A5" s="30"/>
      <c r="B5" s="31"/>
      <c r="D5" s="35" t="s">
        <v>18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7"/>
    </row>
    <row r="6" spans="1:16" ht="30.75" thickBot="1" x14ac:dyDescent="0.25">
      <c r="A6" s="2" t="s">
        <v>1</v>
      </c>
      <c r="B6" s="5">
        <v>0</v>
      </c>
      <c r="D6" s="38">
        <f>(D4-10)*0.7</f>
        <v>29.711111111111109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</row>
    <row r="7" spans="1:16" ht="18.75" customHeight="1" thickBot="1" x14ac:dyDescent="0.25">
      <c r="A7" s="30"/>
      <c r="B7" s="31"/>
      <c r="D7" s="50" t="s">
        <v>16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2"/>
    </row>
    <row r="8" spans="1:16" ht="30.75" thickBot="1" x14ac:dyDescent="0.25">
      <c r="A8" s="2" t="s">
        <v>2</v>
      </c>
      <c r="B8" s="5">
        <v>-10</v>
      </c>
      <c r="D8" s="53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2"/>
    </row>
    <row r="9" spans="1:16" ht="15" thickBot="1" x14ac:dyDescent="0.25">
      <c r="A9" s="30"/>
      <c r="B9" s="31"/>
      <c r="D9" s="53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2"/>
    </row>
    <row r="10" spans="1:16" ht="30.75" thickBot="1" x14ac:dyDescent="0.25">
      <c r="A10" s="2" t="s">
        <v>3</v>
      </c>
      <c r="B10" s="5">
        <v>10</v>
      </c>
      <c r="D10" s="54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</row>
    <row r="11" spans="1:16" ht="15" thickBot="1" x14ac:dyDescent="0.25">
      <c r="A11" s="30"/>
      <c r="B11" s="31"/>
    </row>
    <row r="12" spans="1:16" ht="30" customHeight="1" thickBot="1" x14ac:dyDescent="0.25">
      <c r="A12" s="2" t="s">
        <v>4</v>
      </c>
      <c r="B12" s="5">
        <v>30</v>
      </c>
      <c r="D12" s="57" t="s">
        <v>21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</row>
    <row r="13" spans="1:16" ht="15" thickBot="1" x14ac:dyDescent="0.25">
      <c r="A13" s="30"/>
      <c r="B13" s="31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 ht="30.75" thickBot="1" x14ac:dyDescent="0.25">
      <c r="A14" s="4" t="s">
        <v>5</v>
      </c>
      <c r="B14" s="6">
        <v>0</v>
      </c>
      <c r="D14" s="29" t="s">
        <v>22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1:16" ht="15" thickTop="1" x14ac:dyDescent="0.2"/>
    <row r="16" spans="1:16" x14ac:dyDescent="0.2">
      <c r="A16" s="1"/>
    </row>
    <row r="17" spans="1:1" x14ac:dyDescent="0.2">
      <c r="A17" s="1"/>
    </row>
  </sheetData>
  <mergeCells count="15">
    <mergeCell ref="D1:P2"/>
    <mergeCell ref="D3:P3"/>
    <mergeCell ref="D7:P10"/>
    <mergeCell ref="D12:P13"/>
    <mergeCell ref="A1:B1"/>
    <mergeCell ref="A3:B3"/>
    <mergeCell ref="A5:B5"/>
    <mergeCell ref="A7:B7"/>
    <mergeCell ref="A9:B9"/>
    <mergeCell ref="A11:B11"/>
    <mergeCell ref="D14:P14"/>
    <mergeCell ref="A13:B13"/>
    <mergeCell ref="D4:P4"/>
    <mergeCell ref="D5:P5"/>
    <mergeCell ref="D6:P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14EA-AC43-4C2D-AC1A-EA2484B5B5AE}">
  <dimension ref="A1:I16"/>
  <sheetViews>
    <sheetView tabSelected="1" zoomScale="85" zoomScaleNormal="85" workbookViewId="0">
      <selection activeCell="D11" sqref="D11"/>
    </sheetView>
  </sheetViews>
  <sheetFormatPr defaultRowHeight="14.25" x14ac:dyDescent="0.2"/>
  <cols>
    <col min="1" max="1" width="38" customWidth="1"/>
    <col min="2" max="2" width="10.625" customWidth="1"/>
    <col min="3" max="3" width="12.5" customWidth="1"/>
    <col min="4" max="4" width="99" customWidth="1"/>
    <col min="5" max="5" width="21.25" customWidth="1"/>
    <col min="6" max="6" width="9.25" customWidth="1"/>
  </cols>
  <sheetData>
    <row r="1" spans="1:9" ht="30" customHeight="1" thickTop="1" thickBot="1" x14ac:dyDescent="0.4">
      <c r="A1" s="89" t="s">
        <v>14</v>
      </c>
      <c r="B1" s="90"/>
      <c r="C1" s="91"/>
      <c r="D1" s="68" t="s">
        <v>15</v>
      </c>
      <c r="E1" s="69"/>
      <c r="F1" s="70"/>
      <c r="H1" s="27" t="s">
        <v>28</v>
      </c>
      <c r="I1" s="28">
        <f>(I2+I3+I4+I5+I6+I7+I8+I9+I10+I11)/10</f>
        <v>2268.875</v>
      </c>
    </row>
    <row r="2" spans="1:9" ht="25.5" customHeight="1" thickBot="1" x14ac:dyDescent="0.25">
      <c r="A2" s="11" t="s">
        <v>7</v>
      </c>
      <c r="B2" s="12">
        <v>7</v>
      </c>
      <c r="C2" s="13">
        <f>IF(B2&lt;0,-1,1)</f>
        <v>1</v>
      </c>
      <c r="D2" s="71"/>
      <c r="E2" s="72"/>
      <c r="F2" s="73"/>
      <c r="H2" s="23">
        <v>1</v>
      </c>
      <c r="I2" s="24">
        <f>(B10+H2*B12)*(1+B14/2)</f>
        <v>901.25</v>
      </c>
    </row>
    <row r="3" spans="1:9" ht="25.5" customHeight="1" thickBot="1" x14ac:dyDescent="0.35">
      <c r="A3" s="30"/>
      <c r="B3" s="88"/>
      <c r="C3" s="31"/>
      <c r="D3" s="85" t="s">
        <v>24</v>
      </c>
      <c r="E3" s="86"/>
      <c r="F3" s="87"/>
      <c r="H3" s="23">
        <v>5</v>
      </c>
      <c r="I3" s="24">
        <f>(B10+H3*B12)*(1+B14/2)</f>
        <v>1006.25</v>
      </c>
    </row>
    <row r="4" spans="1:9" ht="25.5" customHeight="1" thickBot="1" x14ac:dyDescent="0.25">
      <c r="A4" s="11" t="s">
        <v>8</v>
      </c>
      <c r="B4" s="12">
        <v>12</v>
      </c>
      <c r="C4" s="7">
        <f t="shared" ref="C4" si="0">IF(B4&lt;0,-1,1)</f>
        <v>1</v>
      </c>
      <c r="D4" s="76">
        <f>(C2*(B2*2+1)^2/6+C4*(B4*2+1)^2/9+C6*C15*(B6*2+1)^2/12)*((B8/2+1)^0.5/4+1)-0.5</f>
        <v>265.0719038766083</v>
      </c>
      <c r="E4" s="77"/>
      <c r="F4" s="78"/>
      <c r="H4" s="23">
        <v>10</v>
      </c>
      <c r="I4" s="24">
        <f>(B10+H4*B12)*(1+B14/2)</f>
        <v>1137.5</v>
      </c>
    </row>
    <row r="5" spans="1:9" ht="25.5" customHeight="1" thickBot="1" x14ac:dyDescent="0.35">
      <c r="A5" s="30"/>
      <c r="B5" s="88"/>
      <c r="C5" s="31"/>
      <c r="D5" s="22" t="s">
        <v>27</v>
      </c>
      <c r="E5" s="20" t="s">
        <v>23</v>
      </c>
      <c r="F5" s="21">
        <f>(B8+4)*3</f>
        <v>192</v>
      </c>
      <c r="H5" s="23">
        <v>20</v>
      </c>
      <c r="I5" s="24">
        <f>(B10+H5*B12)*(1+B14/2)</f>
        <v>1400</v>
      </c>
    </row>
    <row r="6" spans="1:9" ht="25.5" customHeight="1" thickBot="1" x14ac:dyDescent="0.25">
      <c r="A6" s="11" t="s">
        <v>9</v>
      </c>
      <c r="B6" s="12">
        <v>3</v>
      </c>
      <c r="C6" s="7">
        <f>IF(B6&lt;0,-1,1)</f>
        <v>1</v>
      </c>
      <c r="D6" s="76">
        <f>IF(B15="work",I1,I1/12)</f>
        <v>189.07291666666666</v>
      </c>
      <c r="E6" s="77"/>
      <c r="F6" s="78"/>
      <c r="H6" s="23">
        <v>30</v>
      </c>
      <c r="I6" s="24">
        <f>(B10+H6*B12)*(1+B14/2)</f>
        <v>1662.5</v>
      </c>
    </row>
    <row r="7" spans="1:9" ht="25.5" customHeight="1" thickBot="1" x14ac:dyDescent="0.35">
      <c r="A7" s="92"/>
      <c r="B7" s="93"/>
      <c r="C7" s="94"/>
      <c r="D7" s="85" t="s">
        <v>25</v>
      </c>
      <c r="E7" s="80"/>
      <c r="F7" s="81"/>
      <c r="H7" s="23">
        <v>40</v>
      </c>
      <c r="I7" s="24">
        <f>(B10+H7*B12)*(1+B14/2)</f>
        <v>1925</v>
      </c>
    </row>
    <row r="8" spans="1:9" ht="30.75" thickBot="1" x14ac:dyDescent="0.25">
      <c r="A8" s="11" t="s">
        <v>20</v>
      </c>
      <c r="B8" s="12">
        <v>60</v>
      </c>
      <c r="D8" s="76">
        <f>D6/D4</f>
        <v>0.71328916381375751</v>
      </c>
      <c r="E8" s="77"/>
      <c r="F8" s="78"/>
      <c r="H8" s="23">
        <v>50</v>
      </c>
      <c r="I8" s="24">
        <f>(B10+H8*B12)*(1+B14/2)</f>
        <v>2187.5</v>
      </c>
    </row>
    <row r="9" spans="1:9" ht="25.5" customHeight="1" thickBot="1" x14ac:dyDescent="0.35">
      <c r="A9" s="30"/>
      <c r="B9" s="88"/>
      <c r="C9" s="31"/>
      <c r="D9" s="79" t="s">
        <v>29</v>
      </c>
      <c r="E9" s="80"/>
      <c r="F9" s="81"/>
      <c r="H9" s="23">
        <v>75</v>
      </c>
      <c r="I9" s="24">
        <f>(B10+H9*B12)*(1+B14/2)</f>
        <v>2843.75</v>
      </c>
    </row>
    <row r="10" spans="1:9" ht="30" customHeight="1" thickBot="1" x14ac:dyDescent="0.25">
      <c r="A10" s="11" t="s">
        <v>10</v>
      </c>
      <c r="B10" s="12">
        <v>500</v>
      </c>
      <c r="C10" s="10"/>
      <c r="D10" s="82" t="str">
        <f>IF(OR(D8&lt;0,D4&lt;=0,D8&gt;0.75,C14&lt;0,ABS(D6)&gt;(B8+4)*3),"超模-IsOverLoad","未超模-NotOverLoad")</f>
        <v>未超模-NotOverLoad</v>
      </c>
      <c r="E10" s="83"/>
      <c r="F10" s="84"/>
      <c r="H10" s="23">
        <v>100</v>
      </c>
      <c r="I10" s="24">
        <f>(B10+H10*B12)*(1+B14/2)</f>
        <v>3500</v>
      </c>
    </row>
    <row r="11" spans="1:9" ht="25.5" customHeight="1" thickBot="1" x14ac:dyDescent="0.25">
      <c r="A11" s="30"/>
      <c r="B11" s="88"/>
      <c r="C11" s="31"/>
      <c r="D11" s="8"/>
      <c r="E11" s="9"/>
      <c r="F11" s="3"/>
      <c r="H11" s="25">
        <v>200</v>
      </c>
      <c r="I11" s="26">
        <f>(B10+H11*B12)*(1+B14/2)</f>
        <v>6125</v>
      </c>
    </row>
    <row r="12" spans="1:9" ht="30.75" thickBot="1" x14ac:dyDescent="0.25">
      <c r="A12" s="11" t="s">
        <v>11</v>
      </c>
      <c r="B12" s="12">
        <v>15</v>
      </c>
      <c r="C12" s="10"/>
      <c r="D12" s="61" t="s">
        <v>30</v>
      </c>
      <c r="E12" s="62"/>
      <c r="F12" s="63"/>
    </row>
    <row r="13" spans="1:9" ht="25.5" customHeight="1" thickBot="1" x14ac:dyDescent="0.25">
      <c r="A13" s="30"/>
      <c r="B13" s="88"/>
      <c r="C13" s="31"/>
      <c r="D13" s="64"/>
      <c r="E13" s="62"/>
      <c r="F13" s="63"/>
    </row>
    <row r="14" spans="1:9" ht="45.75" thickBot="1" x14ac:dyDescent="0.25">
      <c r="A14" s="14" t="s">
        <v>12</v>
      </c>
      <c r="B14" s="15">
        <v>1.5</v>
      </c>
      <c r="C14" s="16">
        <f>IF(B14&lt;=0,-1,1)</f>
        <v>1</v>
      </c>
      <c r="D14" s="65"/>
      <c r="E14" s="66"/>
      <c r="F14" s="67"/>
    </row>
    <row r="15" spans="1:9" ht="30" customHeight="1" thickTop="1" thickBot="1" x14ac:dyDescent="0.25">
      <c r="A15" s="17" t="s">
        <v>19</v>
      </c>
      <c r="B15" s="19" t="s">
        <v>26</v>
      </c>
      <c r="C15" s="18">
        <f>IF(B15="Play",-1,1)</f>
        <v>1</v>
      </c>
      <c r="D15" s="74" t="s">
        <v>21</v>
      </c>
      <c r="E15" s="75"/>
      <c r="F15" s="75"/>
    </row>
    <row r="16" spans="1:9" ht="15" thickTop="1" x14ac:dyDescent="0.2"/>
  </sheetData>
  <mergeCells count="17">
    <mergeCell ref="A11:C11"/>
    <mergeCell ref="A13:C13"/>
    <mergeCell ref="A1:C1"/>
    <mergeCell ref="A3:C3"/>
    <mergeCell ref="A5:C5"/>
    <mergeCell ref="A7:C7"/>
    <mergeCell ref="A9:C9"/>
    <mergeCell ref="D12:F14"/>
    <mergeCell ref="D1:F2"/>
    <mergeCell ref="D15:F15"/>
    <mergeCell ref="D8:F8"/>
    <mergeCell ref="D9:F9"/>
    <mergeCell ref="D10:F10"/>
    <mergeCell ref="D3:F3"/>
    <mergeCell ref="D4:F4"/>
    <mergeCell ref="D6:F6"/>
    <mergeCell ref="D7:F7"/>
  </mergeCells>
  <phoneticPr fontId="2" type="noConversion"/>
  <dataValidations count="1">
    <dataValidation type="list" allowBlank="1" showInputMessage="1" showErrorMessage="1" sqref="B15" xr:uid="{8EECFCDB-13A9-427A-B976-88F45C6045A5}">
      <formula1>"study,play,work"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食物-Food overload</vt:lpstr>
      <vt:lpstr>互动-Interactive overload-1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StarkLuo</dc:creator>
  <cp:lastModifiedBy>Stark Ro</cp:lastModifiedBy>
  <dcterms:created xsi:type="dcterms:W3CDTF">2015-06-05T18:19:34Z</dcterms:created>
  <dcterms:modified xsi:type="dcterms:W3CDTF">2023-11-10T11:43:50Z</dcterms:modified>
</cp:coreProperties>
</file>