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TCC/inputs/"/>
    </mc:Choice>
  </mc:AlternateContent>
  <xr:revisionPtr revIDLastSave="1038" documentId="11_3FB5E2CC00CC6C769BFFAB7EF9CD73304C1AC99C" xr6:coauthVersionLast="47" xr6:coauthVersionMax="47" xr10:uidLastSave="{13C77B20-6D5F-4E99-81F6-70C0D90B3361}"/>
  <bookViews>
    <workbookView xWindow="-19310" yWindow="-110" windowWidth="19420" windowHeight="1042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7" l="1"/>
  <c r="B108" i="7" l="1"/>
  <c r="C65" i="7"/>
  <c r="D65" i="7"/>
  <c r="E65" i="7"/>
  <c r="F65" i="7"/>
  <c r="G65" i="7"/>
  <c r="H65" i="7"/>
  <c r="I65" i="7"/>
  <c r="J65" i="7"/>
  <c r="K65" i="7"/>
  <c r="C66" i="7"/>
  <c r="D66" i="7"/>
  <c r="E66" i="7"/>
  <c r="F66" i="7"/>
  <c r="G66" i="7"/>
  <c r="H66" i="7"/>
  <c r="I66" i="7"/>
  <c r="J66" i="7"/>
  <c r="K66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1" i="7"/>
  <c r="D71" i="7"/>
  <c r="E71" i="7"/>
  <c r="F71" i="7"/>
  <c r="G71" i="7"/>
  <c r="H71" i="7"/>
  <c r="I71" i="7"/>
  <c r="J71" i="7"/>
  <c r="K71" i="7"/>
  <c r="C72" i="7"/>
  <c r="D72" i="7"/>
  <c r="E72" i="7"/>
  <c r="F72" i="7"/>
  <c r="G72" i="7"/>
  <c r="H72" i="7"/>
  <c r="I72" i="7"/>
  <c r="J72" i="7"/>
  <c r="K72" i="7"/>
  <c r="C73" i="7"/>
  <c r="D73" i="7"/>
  <c r="E73" i="7"/>
  <c r="F73" i="7"/>
  <c r="G73" i="7"/>
  <c r="H73" i="7"/>
  <c r="I73" i="7"/>
  <c r="J73" i="7"/>
  <c r="K73" i="7"/>
  <c r="C74" i="7"/>
  <c r="D74" i="7"/>
  <c r="E74" i="7"/>
  <c r="F74" i="7"/>
  <c r="G74" i="7"/>
  <c r="H74" i="7"/>
  <c r="I74" i="7"/>
  <c r="J74" i="7"/>
  <c r="K74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65" i="7"/>
  <c r="F80" i="7" l="1"/>
  <c r="G80" i="7"/>
  <c r="I80" i="7"/>
  <c r="E80" i="7"/>
  <c r="D80" i="7"/>
  <c r="H80" i="7"/>
  <c r="K80" i="7"/>
  <c r="C80" i="7"/>
  <c r="J80" i="7"/>
  <c r="B80" i="7"/>
  <c r="H7" i="5"/>
  <c r="H89" i="7" s="1"/>
  <c r="E5" i="6"/>
  <c r="E5" i="5" s="1"/>
  <c r="E87" i="7" s="1"/>
  <c r="H2" i="5"/>
  <c r="H84" i="7" s="1"/>
  <c r="H13" i="5"/>
  <c r="H95" i="7" s="1"/>
  <c r="I13" i="5"/>
  <c r="I95" i="7" s="1"/>
  <c r="J13" i="5"/>
  <c r="J95" i="7" s="1"/>
  <c r="K13" i="5"/>
  <c r="K95" i="7" s="1"/>
  <c r="H14" i="5"/>
  <c r="H96" i="7" s="1"/>
  <c r="I14" i="5"/>
  <c r="I96" i="7" s="1"/>
  <c r="J14" i="5"/>
  <c r="J96" i="7" s="1"/>
  <c r="K14" i="5"/>
  <c r="K96" i="7" s="1"/>
  <c r="H15" i="5"/>
  <c r="H97" i="7" s="1"/>
  <c r="I15" i="5"/>
  <c r="I97" i="7" s="1"/>
  <c r="J15" i="5"/>
  <c r="J97" i="7" s="1"/>
  <c r="K15" i="5"/>
  <c r="K97" i="7" s="1"/>
  <c r="G14" i="5"/>
  <c r="G96" i="7" s="1"/>
  <c r="G15" i="5"/>
  <c r="G97" i="7" s="1"/>
  <c r="F14" i="5"/>
  <c r="F96" i="7" s="1"/>
  <c r="F15" i="5"/>
  <c r="F97" i="7" s="1"/>
  <c r="E14" i="5"/>
  <c r="E96" i="7" s="1"/>
  <c r="E15" i="5"/>
  <c r="E97" i="7" s="1"/>
  <c r="D14" i="5"/>
  <c r="D96" i="7" s="1"/>
  <c r="D15" i="5"/>
  <c r="D97" i="7" s="1"/>
  <c r="C14" i="5"/>
  <c r="C96" i="7" s="1"/>
  <c r="C15" i="5"/>
  <c r="C97" i="7" s="1"/>
  <c r="B14" i="5"/>
  <c r="B96" i="7" s="1"/>
  <c r="B15" i="5"/>
  <c r="B97" i="7" s="1"/>
  <c r="I2" i="5"/>
  <c r="I84" i="7" s="1"/>
  <c r="J2" i="5"/>
  <c r="J84" i="7" s="1"/>
  <c r="K2" i="5"/>
  <c r="K84" i="7" s="1"/>
  <c r="H3" i="5"/>
  <c r="H85" i="7" s="1"/>
  <c r="I3" i="5"/>
  <c r="I85" i="7" s="1"/>
  <c r="J3" i="5"/>
  <c r="J85" i="7" s="1"/>
  <c r="K3" i="5"/>
  <c r="K85" i="7" s="1"/>
  <c r="H4" i="5"/>
  <c r="H86" i="7" s="1"/>
  <c r="I4" i="5"/>
  <c r="I86" i="7" s="1"/>
  <c r="J4" i="5"/>
  <c r="J86" i="7" s="1"/>
  <c r="K4" i="5"/>
  <c r="K86" i="7" s="1"/>
  <c r="H5" i="5"/>
  <c r="H87" i="7" s="1"/>
  <c r="I5" i="5"/>
  <c r="I87" i="7" s="1"/>
  <c r="J5" i="5"/>
  <c r="J87" i="7" s="1"/>
  <c r="K5" i="5"/>
  <c r="K87" i="7" s="1"/>
  <c r="H6" i="5"/>
  <c r="H88" i="7" s="1"/>
  <c r="I6" i="5"/>
  <c r="I88" i="7" s="1"/>
  <c r="J6" i="5"/>
  <c r="J88" i="7" s="1"/>
  <c r="K6" i="5"/>
  <c r="K88" i="7" s="1"/>
  <c r="I7" i="5"/>
  <c r="I89" i="7" s="1"/>
  <c r="J7" i="5"/>
  <c r="J89" i="7" s="1"/>
  <c r="K7" i="5"/>
  <c r="K89" i="7" s="1"/>
  <c r="H8" i="5"/>
  <c r="H90" i="7" s="1"/>
  <c r="I8" i="5"/>
  <c r="I90" i="7" s="1"/>
  <c r="J8" i="5"/>
  <c r="J90" i="7" s="1"/>
  <c r="K8" i="5"/>
  <c r="K90" i="7" s="1"/>
  <c r="H9" i="5"/>
  <c r="H91" i="7" s="1"/>
  <c r="I9" i="5"/>
  <c r="I91" i="7" s="1"/>
  <c r="J9" i="5"/>
  <c r="J91" i="7" s="1"/>
  <c r="K9" i="5"/>
  <c r="K91" i="7" s="1"/>
  <c r="H10" i="5"/>
  <c r="H92" i="7" s="1"/>
  <c r="I10" i="5"/>
  <c r="I92" i="7" s="1"/>
  <c r="J10" i="5"/>
  <c r="J92" i="7" s="1"/>
  <c r="K10" i="5"/>
  <c r="K92" i="7" s="1"/>
  <c r="H11" i="5"/>
  <c r="H93" i="7" s="1"/>
  <c r="I11" i="5"/>
  <c r="I93" i="7" s="1"/>
  <c r="J11" i="5"/>
  <c r="J93" i="7" s="1"/>
  <c r="K11" i="5"/>
  <c r="K93" i="7" s="1"/>
  <c r="H12" i="5"/>
  <c r="H94" i="7" s="1"/>
  <c r="I12" i="5"/>
  <c r="I94" i="7" s="1"/>
  <c r="J12" i="5"/>
  <c r="J94" i="7" s="1"/>
  <c r="K12" i="5"/>
  <c r="K94" i="7" s="1"/>
  <c r="C7" i="5"/>
  <c r="C89" i="7" s="1"/>
  <c r="D7" i="5"/>
  <c r="D89" i="7" s="1"/>
  <c r="E7" i="5"/>
  <c r="E89" i="7" s="1"/>
  <c r="F7" i="5"/>
  <c r="F89" i="7" s="1"/>
  <c r="G7" i="5"/>
  <c r="G89" i="7" s="1"/>
  <c r="C8" i="5"/>
  <c r="C90" i="7" s="1"/>
  <c r="D8" i="5"/>
  <c r="D90" i="7" s="1"/>
  <c r="E8" i="5"/>
  <c r="E90" i="7" s="1"/>
  <c r="F8" i="5"/>
  <c r="F90" i="7" s="1"/>
  <c r="G8" i="5"/>
  <c r="G90" i="7" s="1"/>
  <c r="C9" i="5"/>
  <c r="C91" i="7" s="1"/>
  <c r="D9" i="5"/>
  <c r="D91" i="7" s="1"/>
  <c r="E9" i="5"/>
  <c r="E91" i="7" s="1"/>
  <c r="F9" i="5"/>
  <c r="F91" i="7" s="1"/>
  <c r="G9" i="5"/>
  <c r="G91" i="7" s="1"/>
  <c r="C10" i="5"/>
  <c r="C92" i="7" s="1"/>
  <c r="D10" i="5"/>
  <c r="D92" i="7" s="1"/>
  <c r="E10" i="5"/>
  <c r="E92" i="7" s="1"/>
  <c r="F10" i="5"/>
  <c r="F92" i="7" s="1"/>
  <c r="G10" i="5"/>
  <c r="G92" i="7" s="1"/>
  <c r="C11" i="5"/>
  <c r="C93" i="7" s="1"/>
  <c r="D11" i="5"/>
  <c r="D93" i="7" s="1"/>
  <c r="E11" i="5"/>
  <c r="E93" i="7" s="1"/>
  <c r="F11" i="5"/>
  <c r="F93" i="7" s="1"/>
  <c r="G11" i="5"/>
  <c r="G93" i="7" s="1"/>
  <c r="C12" i="5"/>
  <c r="C94" i="7" s="1"/>
  <c r="D12" i="5"/>
  <c r="D94" i="7" s="1"/>
  <c r="E12" i="5"/>
  <c r="E94" i="7" s="1"/>
  <c r="F12" i="5"/>
  <c r="F94" i="7" s="1"/>
  <c r="G12" i="5"/>
  <c r="G94" i="7" s="1"/>
  <c r="C13" i="5"/>
  <c r="C95" i="7" s="1"/>
  <c r="D13" i="5"/>
  <c r="D95" i="7" s="1"/>
  <c r="E13" i="5"/>
  <c r="E95" i="7" s="1"/>
  <c r="F13" i="5"/>
  <c r="F95" i="7" s="1"/>
  <c r="G13" i="5"/>
  <c r="G95" i="7" s="1"/>
  <c r="B8" i="5"/>
  <c r="B90" i="7" s="1"/>
  <c r="B9" i="5"/>
  <c r="B91" i="7" s="1"/>
  <c r="B10" i="5"/>
  <c r="B92" i="7" s="1"/>
  <c r="B11" i="5"/>
  <c r="B93" i="7" s="1"/>
  <c r="B12" i="5"/>
  <c r="B94" i="7" s="1"/>
  <c r="B13" i="5"/>
  <c r="B95" i="7" s="1"/>
  <c r="H8" i="3"/>
  <c r="H9" i="3"/>
  <c r="B9" i="3" s="1"/>
  <c r="H10" i="3"/>
  <c r="B10" i="3" s="1"/>
  <c r="H11" i="3"/>
  <c r="B11" i="3" s="1"/>
  <c r="H12" i="3"/>
  <c r="B12" i="3" s="1"/>
  <c r="H13" i="3"/>
  <c r="H14" i="3"/>
  <c r="B14" i="3" s="1"/>
  <c r="H15" i="3"/>
  <c r="B15" i="3" s="1"/>
  <c r="B8" i="3"/>
  <c r="B13" i="3"/>
  <c r="H3" i="3"/>
  <c r="B3" i="3" s="1"/>
  <c r="H4" i="3"/>
  <c r="B4" i="3" s="1"/>
  <c r="H5" i="3"/>
  <c r="B5" i="3" s="1"/>
  <c r="H6" i="3"/>
  <c r="B6" i="3" s="1"/>
  <c r="H7" i="3"/>
  <c r="B7" i="3" s="1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7" i="6"/>
  <c r="A6" i="6"/>
  <c r="A5" i="6"/>
  <c r="A4" i="6"/>
  <c r="A3" i="6"/>
  <c r="A2" i="6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7" i="4"/>
  <c r="A6" i="4"/>
  <c r="A5" i="4"/>
  <c r="A4" i="4"/>
  <c r="A3" i="4"/>
  <c r="A2" i="4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7" i="2"/>
  <c r="A6" i="2"/>
  <c r="A5" i="2"/>
  <c r="A4" i="2"/>
  <c r="A3" i="2"/>
  <c r="A2" i="2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7" i="3"/>
  <c r="A6" i="3"/>
  <c r="A5" i="3"/>
  <c r="A4" i="3"/>
  <c r="A3" i="3"/>
  <c r="A2" i="3"/>
  <c r="A2" i="5"/>
  <c r="A3" i="5"/>
  <c r="A4" i="5"/>
  <c r="A5" i="5"/>
  <c r="A31" i="5"/>
  <c r="A32" i="5"/>
  <c r="A33" i="5"/>
  <c r="A34" i="5"/>
  <c r="A19" i="5"/>
  <c r="A20" i="5"/>
  <c r="A21" i="5"/>
  <c r="A22" i="5"/>
  <c r="A23" i="5"/>
  <c r="A24" i="5"/>
  <c r="A25" i="5"/>
  <c r="A26" i="5"/>
  <c r="A27" i="5"/>
  <c r="A28" i="5"/>
  <c r="A29" i="5"/>
  <c r="A30" i="5"/>
  <c r="A18" i="5"/>
  <c r="A16" i="5"/>
  <c r="A7" i="5"/>
  <c r="A6" i="5"/>
  <c r="D2" i="5"/>
  <c r="D84" i="7" s="1"/>
  <c r="E2" i="5"/>
  <c r="E84" i="7" s="1"/>
  <c r="F2" i="5"/>
  <c r="F84" i="7" s="1"/>
  <c r="G2" i="5"/>
  <c r="G84" i="7" s="1"/>
  <c r="D3" i="5"/>
  <c r="D85" i="7" s="1"/>
  <c r="E3" i="5"/>
  <c r="E85" i="7" s="1"/>
  <c r="F3" i="5"/>
  <c r="F85" i="7" s="1"/>
  <c r="G3" i="5"/>
  <c r="G85" i="7" s="1"/>
  <c r="D4" i="5"/>
  <c r="D86" i="7" s="1"/>
  <c r="E4" i="5"/>
  <c r="E86" i="7" s="1"/>
  <c r="F4" i="5"/>
  <c r="F86" i="7" s="1"/>
  <c r="G4" i="5"/>
  <c r="G86" i="7" s="1"/>
  <c r="D5" i="5"/>
  <c r="D87" i="7" s="1"/>
  <c r="F5" i="5"/>
  <c r="F87" i="7" s="1"/>
  <c r="G5" i="5"/>
  <c r="G87" i="7" s="1"/>
  <c r="D6" i="5"/>
  <c r="D88" i="7" s="1"/>
  <c r="E6" i="5"/>
  <c r="E88" i="7" s="1"/>
  <c r="F6" i="5"/>
  <c r="F88" i="7" s="1"/>
  <c r="G6" i="5"/>
  <c r="G88" i="7" s="1"/>
  <c r="C3" i="5"/>
  <c r="C85" i="7" s="1"/>
  <c r="C4" i="5"/>
  <c r="C86" i="7" s="1"/>
  <c r="C5" i="5"/>
  <c r="C87" i="7" s="1"/>
  <c r="C6" i="5"/>
  <c r="C88" i="7" s="1"/>
  <c r="C2" i="5"/>
  <c r="C84" i="7" s="1"/>
  <c r="B3" i="5"/>
  <c r="B85" i="7" s="1"/>
  <c r="B4" i="5"/>
  <c r="B86" i="7" s="1"/>
  <c r="B5" i="5"/>
  <c r="B87" i="7" s="1"/>
  <c r="B6" i="5"/>
  <c r="B88" i="7" s="1"/>
  <c r="B7" i="5"/>
  <c r="B89" i="7" s="1"/>
  <c r="B2" i="5"/>
  <c r="B84" i="7" s="1"/>
  <c r="H2" i="3"/>
  <c r="B2" i="3" s="1"/>
  <c r="D99" i="7" l="1"/>
  <c r="E99" i="7"/>
  <c r="J99" i="7"/>
  <c r="K99" i="7"/>
  <c r="C99" i="7"/>
  <c r="I99" i="7"/>
  <c r="B99" i="7"/>
  <c r="B100" i="7" s="1"/>
  <c r="H99" i="7"/>
  <c r="G99" i="7"/>
  <c r="F99" i="7"/>
  <c r="B102" i="7" l="1"/>
  <c r="F102" i="7" s="1"/>
</calcChain>
</file>

<file path=xl/sharedStrings.xml><?xml version="1.0" encoding="utf-8"?>
<sst xmlns="http://schemas.openxmlformats.org/spreadsheetml/2006/main" count="182" uniqueCount="68">
  <si>
    <t>Conjunto de Toners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</si>
  <si>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</si>
  <si>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</si>
  <si>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</si>
  <si>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</si>
  <si>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</si>
  <si>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</si>
  <si>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</si>
  <si>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</si>
  <si>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</si>
  <si>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</si>
  <si>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</si>
  <si>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</si>
  <si>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</si>
  <si>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</si>
  <si>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</si>
  <si>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</si>
  <si>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</si>
  <si>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</si>
  <si>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</si>
  <si>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</si>
  <si>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</si>
  <si>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tn1</t>
  </si>
  <si>
    <t>tn2</t>
  </si>
  <si>
    <t>tn3</t>
  </si>
  <si>
    <t>tn4</t>
  </si>
  <si>
    <t>tn5</t>
  </si>
  <si>
    <t>tn6</t>
  </si>
  <si>
    <t>t7</t>
  </si>
  <si>
    <t>t8</t>
  </si>
  <si>
    <t>t9</t>
  </si>
  <si>
    <t>t10</t>
  </si>
  <si>
    <t>tn7</t>
  </si>
  <si>
    <t>tn8</t>
  </si>
  <si>
    <t>tn9</t>
  </si>
  <si>
    <t>tn10</t>
  </si>
  <si>
    <t>tn11</t>
  </si>
  <si>
    <t>tn12</t>
  </si>
  <si>
    <t>tn13</t>
  </si>
  <si>
    <t>tn14</t>
  </si>
  <si>
    <t>0.00543</t>
  </si>
  <si>
    <t>0.01580</t>
  </si>
  <si>
    <t>0.01239</t>
  </si>
  <si>
    <t>0.00852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</si>
  <si>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</si>
  <si>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</si>
  <si>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</si>
  <si>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</si>
  <si>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</si>
  <si>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</si>
  <si>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</si>
  <si>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</si>
  <si>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</si>
  <si>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</si>
  <si>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</si>
  <si>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</si>
  <si>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</si>
  <si>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</si>
  <si>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</si>
  <si>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</si>
  <si>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TN13</t>
  </si>
  <si>
    <t>TN14</t>
  </si>
  <si>
    <t>CUSTO DE OPORTUNIDADE</t>
  </si>
  <si>
    <t>Valor Função Objetivo:</t>
  </si>
  <si>
    <t>Diferença:</t>
  </si>
  <si>
    <t>Valor gasto com compra em 10 meses:</t>
  </si>
  <si>
    <t>*Não incluso o custo de oportunidade</t>
  </si>
  <si>
    <t>Metodo lojista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</si>
</sst>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6" xfId="0" applyBorder="1"/>
    <xf numFmtId="168" fontId="0" fillId="0" borderId="0" xfId="0" applyNumberFormat="1"/>
    <xf numFmtId="168" fontId="0" fillId="2" borderId="0" xfId="0" applyNumberFormat="1" applyFill="1"/>
    <xf numFmtId="168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'X-Y'!$B$3:$B$16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0-4869-A0F5-10BE7C62F7E4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'X-Y'!$C$3:$C$16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7</c:v>
                </c:pt>
                <c:pt idx="12">
                  <c:v>63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0-4869-A0F5-10BE7C62F7E4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'X-Y'!$D$3:$D$16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  <c:pt idx="11">
                  <c:v>2</c:v>
                </c:pt>
                <c:pt idx="12">
                  <c:v>136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90-4869-A0F5-10BE7C62F7E4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'X-Y'!$E$3:$E$16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57</c:v>
                </c:pt>
                <c:pt idx="10">
                  <c:v>0</c:v>
                </c:pt>
                <c:pt idx="11">
                  <c:v>3</c:v>
                </c:pt>
                <c:pt idx="12">
                  <c:v>108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90-4869-A0F5-10BE7C62F7E4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72</c:v>
                </c:pt>
                <c:pt idx="10">
                  <c:v>7</c:v>
                </c:pt>
                <c:pt idx="11">
                  <c:v>14</c:v>
                </c:pt>
                <c:pt idx="12">
                  <c:v>146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90-4869-A0F5-10BE7C62F7E4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16</c:v>
                </c:pt>
                <c:pt idx="9">
                  <c:v>16</c:v>
                </c:pt>
                <c:pt idx="10">
                  <c:v>5</c:v>
                </c:pt>
                <c:pt idx="11">
                  <c:v>7</c:v>
                </c:pt>
                <c:pt idx="12">
                  <c:v>91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90-4869-A0F5-10BE7C62F7E4}"/>
            </c:ext>
          </c:extLst>
        </c:ser>
        <c:ser>
          <c:idx val="6"/>
          <c:order val="6"/>
          <c:tx>
            <c:strRef>
              <c:f>'X-Y'!$H$2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'X-Y'!$H$3:$H$16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30</c:v>
                </c:pt>
                <c:pt idx="10">
                  <c:v>6</c:v>
                </c:pt>
                <c:pt idx="11">
                  <c:v>5</c:v>
                </c:pt>
                <c:pt idx="12">
                  <c:v>114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90-4869-A0F5-10BE7C62F7E4}"/>
            </c:ext>
          </c:extLst>
        </c:ser>
        <c:ser>
          <c:idx val="7"/>
          <c:order val="7"/>
          <c:tx>
            <c:strRef>
              <c:f>'X-Y'!$I$2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'X-Y'!$I$3:$I$16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153</c:v>
                </c:pt>
                <c:pt idx="10">
                  <c:v>11</c:v>
                </c:pt>
                <c:pt idx="11">
                  <c:v>7</c:v>
                </c:pt>
                <c:pt idx="12">
                  <c:v>106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90-4869-A0F5-10BE7C62F7E4}"/>
            </c:ext>
          </c:extLst>
        </c:ser>
        <c:ser>
          <c:idx val="8"/>
          <c:order val="8"/>
          <c:tx>
            <c:strRef>
              <c:f>'X-Y'!$J$2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40</c:v>
                </c:pt>
                <c:pt idx="10">
                  <c:v>4</c:v>
                </c:pt>
                <c:pt idx="11">
                  <c:v>12</c:v>
                </c:pt>
                <c:pt idx="12">
                  <c:v>65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90-4869-A0F5-10BE7C62F7E4}"/>
            </c:ext>
          </c:extLst>
        </c:ser>
        <c:ser>
          <c:idx val="9"/>
          <c:order val="9"/>
          <c:tx>
            <c:strRef>
              <c:f>'X-Y'!$K$2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'X-Y'!$A$3:$A$16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0-4869-A0F5-10BE7C6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85135663"/>
        <c:axId val="1885138159"/>
      </c:barChart>
      <c:catAx>
        <c:axId val="188513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85138159"/>
        <c:crosses val="autoZero"/>
        <c:auto val="1"/>
        <c:lblAlgn val="ctr"/>
        <c:lblOffset val="100"/>
        <c:tickMarkSkip val="1"/>
        <c:noMultiLvlLbl val="0"/>
      </c:catAx>
      <c:valAx>
        <c:axId val="18851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88513566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'X-Y'!$B$19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'X-Y'!$B$20:$B$33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38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4-42B2-B8D5-C1BD00370D08}"/>
            </c:ext>
          </c:extLst>
        </c:ser>
        <c:ser>
          <c:idx val="1"/>
          <c:order val="1"/>
          <c:tx>
            <c:strRef>
              <c:f>'X-Y'!$C$19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'X-Y'!$C$20:$C$33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10</c:v>
                </c:pt>
                <c:pt idx="11">
                  <c:v>2</c:v>
                </c:pt>
                <c:pt idx="12">
                  <c:v>7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4-42B2-B8D5-C1BD00370D08}"/>
            </c:ext>
          </c:extLst>
        </c:ser>
        <c:ser>
          <c:idx val="2"/>
          <c:order val="2"/>
          <c:tx>
            <c:strRef>
              <c:f>'X-Y'!$D$19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'X-Y'!$D$20:$D$33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4-42B2-B8D5-C1BD00370D08}"/>
            </c:ext>
          </c:extLst>
        </c:ser>
        <c:ser>
          <c:idx val="3"/>
          <c:order val="3"/>
          <c:tx>
            <c:strRef>
              <c:f>'X-Y'!$E$19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'X-Y'!$E$20:$E$33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4-42B2-B8D5-C1BD00370D08}"/>
            </c:ext>
          </c:extLst>
        </c:ser>
        <c:ser>
          <c:idx val="4"/>
          <c:order val="4"/>
          <c:tx>
            <c:strRef>
              <c:f>'X-Y'!$F$19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'X-Y'!$F$20:$F$33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14-42B2-B8D5-C1BD00370D08}"/>
            </c:ext>
          </c:extLst>
        </c:ser>
        <c:ser>
          <c:idx val="5"/>
          <c:order val="5"/>
          <c:tx>
            <c:strRef>
              <c:f>'X-Y'!$G$19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'X-Y'!$G$20:$G$33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14-42B2-B8D5-C1BD00370D08}"/>
            </c:ext>
          </c:extLst>
        </c:ser>
        <c:ser>
          <c:idx val="6"/>
          <c:order val="6"/>
          <c:tx>
            <c:strRef>
              <c:f>'X-Y'!$H$19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'X-Y'!$H$20:$H$33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14-42B2-B8D5-C1BD00370D08}"/>
            </c:ext>
          </c:extLst>
        </c:ser>
        <c:ser>
          <c:idx val="7"/>
          <c:order val="7"/>
          <c:tx>
            <c:strRef>
              <c:f>'X-Y'!$I$19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'X-Y'!$I$20:$I$33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14-42B2-B8D5-C1BD00370D08}"/>
            </c:ext>
          </c:extLst>
        </c:ser>
        <c:ser>
          <c:idx val="8"/>
          <c:order val="8"/>
          <c:tx>
            <c:strRef>
              <c:f>'X-Y'!$J$19</c:f>
              <c:strCache>
                <c:ptCount val="1"/>
                <c:pt idx="0">
                  <c:v>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'X-Y'!$J$20:$J$33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14-42B2-B8D5-C1BD00370D08}"/>
            </c:ext>
          </c:extLst>
        </c:ser>
        <c:ser>
          <c:idx val="9"/>
          <c:order val="9"/>
          <c:tx>
            <c:strRef>
              <c:f>'X-Y'!$K$19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'X-Y'!$A$20:$A$33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'X-Y'!$K$20:$K$33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14-42B2-B8D5-C1BD0037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607775"/>
        <c:axId val="1991608191"/>
      </c:barChart>
      <c:catAx>
        <c:axId val="19916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991608191"/>
        <c:crosses val="autoZero"/>
        <c:auto val="1"/>
        <c:lblAlgn val="ctr"/>
        <c:lblOffset val="100"/>
        <c:noMultiLvlLbl val="0"/>
      </c:catAx>
      <c:valAx>
        <c:axId val="1991608191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991607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custoToner!$B$2:$B$15</c:f>
              <c:numCache>
                <c:formatCode>0.00</c:formatCode>
                <c:ptCount val="14"/>
                <c:pt idx="0">
                  <c:v>167.39</c:v>
                </c:pt>
                <c:pt idx="1">
                  <c:v>160</c:v>
                </c:pt>
                <c:pt idx="2">
                  <c:v>160</c:v>
                </c:pt>
                <c:pt idx="3">
                  <c:v>116.72</c:v>
                </c:pt>
                <c:pt idx="4">
                  <c:v>225</c:v>
                </c:pt>
                <c:pt idx="5">
                  <c:v>225</c:v>
                </c:pt>
                <c:pt idx="6">
                  <c:v>225.05</c:v>
                </c:pt>
                <c:pt idx="7">
                  <c:v>262.11</c:v>
                </c:pt>
                <c:pt idx="8">
                  <c:v>53.48</c:v>
                </c:pt>
                <c:pt idx="9">
                  <c:v>66.03</c:v>
                </c:pt>
                <c:pt idx="10">
                  <c:v>260.01</c:v>
                </c:pt>
                <c:pt idx="11">
                  <c:v>147.62</c:v>
                </c:pt>
                <c:pt idx="12">
                  <c:v>86.2</c:v>
                </c:pt>
                <c:pt idx="13">
                  <c:v>51.65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437-B19E-B67F0500371B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custoToner!$C$2:$C$15</c:f>
              <c:numCache>
                <c:formatCode>0.00</c:formatCode>
                <c:ptCount val="14"/>
                <c:pt idx="0">
                  <c:v>166.8</c:v>
                </c:pt>
                <c:pt idx="1">
                  <c:v>160.19999999999999</c:v>
                </c:pt>
                <c:pt idx="2">
                  <c:v>160.19999999999999</c:v>
                </c:pt>
                <c:pt idx="3">
                  <c:v>116.8</c:v>
                </c:pt>
                <c:pt idx="4">
                  <c:v>225</c:v>
                </c:pt>
                <c:pt idx="5">
                  <c:v>225</c:v>
                </c:pt>
                <c:pt idx="6">
                  <c:v>225.01</c:v>
                </c:pt>
                <c:pt idx="7">
                  <c:v>262.10000000000002</c:v>
                </c:pt>
                <c:pt idx="8">
                  <c:v>53.47</c:v>
                </c:pt>
                <c:pt idx="9">
                  <c:v>66.02</c:v>
                </c:pt>
                <c:pt idx="10">
                  <c:v>264.39</c:v>
                </c:pt>
                <c:pt idx="11">
                  <c:v>147.62</c:v>
                </c:pt>
                <c:pt idx="12">
                  <c:v>86</c:v>
                </c:pt>
                <c:pt idx="13">
                  <c:v>52.05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5-4437-B19E-B67F0500371B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custoToner!$D$2:$D$15</c:f>
              <c:numCache>
                <c:formatCode>0.00</c:formatCode>
                <c:ptCount val="1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262.19</c:v>
                </c:pt>
                <c:pt idx="8">
                  <c:v>53.47</c:v>
                </c:pt>
                <c:pt idx="9">
                  <c:v>65.930000000000007</c:v>
                </c:pt>
                <c:pt idx="10">
                  <c:v>270.54000000000002</c:v>
                </c:pt>
                <c:pt idx="11">
                  <c:v>147.62</c:v>
                </c:pt>
                <c:pt idx="12">
                  <c:v>86.01</c:v>
                </c:pt>
                <c:pt idx="13">
                  <c:v>52.35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5-4437-B19E-B67F0500371B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custoToner!$E$2:$E$15</c:f>
              <c:numCache>
                <c:formatCode>0.00</c:formatCode>
                <c:ptCount val="14"/>
                <c:pt idx="0">
                  <c:v>160.21</c:v>
                </c:pt>
                <c:pt idx="1">
                  <c:v>160.21</c:v>
                </c:pt>
                <c:pt idx="2">
                  <c:v>160.21</c:v>
                </c:pt>
                <c:pt idx="3">
                  <c:v>116.88</c:v>
                </c:pt>
                <c:pt idx="4">
                  <c:v>219.05</c:v>
                </c:pt>
                <c:pt idx="5">
                  <c:v>219.05</c:v>
                </c:pt>
                <c:pt idx="6">
                  <c:v>219.05</c:v>
                </c:pt>
                <c:pt idx="7">
                  <c:v>262.19</c:v>
                </c:pt>
                <c:pt idx="8">
                  <c:v>54.21</c:v>
                </c:pt>
                <c:pt idx="9">
                  <c:v>65.83</c:v>
                </c:pt>
                <c:pt idx="10">
                  <c:v>281.60000000000002</c:v>
                </c:pt>
                <c:pt idx="11">
                  <c:v>147.62</c:v>
                </c:pt>
                <c:pt idx="12">
                  <c:v>86</c:v>
                </c:pt>
                <c:pt idx="13">
                  <c:v>52.67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5-4437-B19E-B67F0500371B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custoToner!$F$2:$F$15</c:f>
              <c:numCache>
                <c:formatCode>0.00</c:formatCode>
                <c:ptCount val="14"/>
                <c:pt idx="0">
                  <c:v>161</c:v>
                </c:pt>
                <c:pt idx="1">
                  <c:v>161</c:v>
                </c:pt>
                <c:pt idx="2">
                  <c:v>160</c:v>
                </c:pt>
                <c:pt idx="3">
                  <c:v>116.91</c:v>
                </c:pt>
                <c:pt idx="4">
                  <c:v>218.86</c:v>
                </c:pt>
                <c:pt idx="5">
                  <c:v>219.05</c:v>
                </c:pt>
                <c:pt idx="6">
                  <c:v>219.05</c:v>
                </c:pt>
                <c:pt idx="7">
                  <c:v>262.3</c:v>
                </c:pt>
                <c:pt idx="8">
                  <c:v>55.1</c:v>
                </c:pt>
                <c:pt idx="9">
                  <c:v>65.709999999999994</c:v>
                </c:pt>
                <c:pt idx="10">
                  <c:v>294.43</c:v>
                </c:pt>
                <c:pt idx="11">
                  <c:v>147.62</c:v>
                </c:pt>
                <c:pt idx="12">
                  <c:v>86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F5-4437-B19E-B67F0500371B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custoToner!$G$2:$G$15</c:f>
              <c:numCache>
                <c:formatCode>0.00</c:formatCode>
                <c:ptCount val="14"/>
                <c:pt idx="0">
                  <c:v>162.31</c:v>
                </c:pt>
                <c:pt idx="1">
                  <c:v>160.51</c:v>
                </c:pt>
                <c:pt idx="2">
                  <c:v>160.51</c:v>
                </c:pt>
                <c:pt idx="3">
                  <c:v>116.72</c:v>
                </c:pt>
                <c:pt idx="4">
                  <c:v>217.56</c:v>
                </c:pt>
                <c:pt idx="5">
                  <c:v>217.56</c:v>
                </c:pt>
                <c:pt idx="6">
                  <c:v>217.56</c:v>
                </c:pt>
                <c:pt idx="7">
                  <c:v>261.92</c:v>
                </c:pt>
                <c:pt idx="8">
                  <c:v>57.52</c:v>
                </c:pt>
                <c:pt idx="9">
                  <c:v>65.709999999999994</c:v>
                </c:pt>
                <c:pt idx="10">
                  <c:v>295</c:v>
                </c:pt>
                <c:pt idx="11">
                  <c:v>167.19</c:v>
                </c:pt>
                <c:pt idx="12">
                  <c:v>86</c:v>
                </c:pt>
                <c:pt idx="13">
                  <c:v>55.29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F5-4437-B19E-B67F0500371B}"/>
            </c:ext>
          </c:extLst>
        </c:ser>
        <c:ser>
          <c:idx val="6"/>
          <c:order val="6"/>
          <c:tx>
            <c:strRef>
              <c:f>custoToner!$H$1</c:f>
              <c:strCache>
                <c:ptCount val="1"/>
                <c:pt idx="0">
                  <c:v>t7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custoToner!$H$2:$H$15</c:f>
              <c:numCache>
                <c:formatCode>0.00</c:formatCode>
                <c:ptCount val="14"/>
                <c:pt idx="0">
                  <c:v>163.19</c:v>
                </c:pt>
                <c:pt idx="1">
                  <c:v>160</c:v>
                </c:pt>
                <c:pt idx="2">
                  <c:v>160</c:v>
                </c:pt>
                <c:pt idx="3">
                  <c:v>116.8</c:v>
                </c:pt>
                <c:pt idx="4">
                  <c:v>217.42</c:v>
                </c:pt>
                <c:pt idx="5">
                  <c:v>218.31</c:v>
                </c:pt>
                <c:pt idx="6">
                  <c:v>218.31</c:v>
                </c:pt>
                <c:pt idx="7">
                  <c:v>261.95</c:v>
                </c:pt>
                <c:pt idx="8">
                  <c:v>59.78</c:v>
                </c:pt>
                <c:pt idx="9">
                  <c:v>64.760000000000005</c:v>
                </c:pt>
                <c:pt idx="10">
                  <c:v>294.51</c:v>
                </c:pt>
                <c:pt idx="11">
                  <c:v>167.21</c:v>
                </c:pt>
                <c:pt idx="12">
                  <c:v>86.05</c:v>
                </c:pt>
                <c:pt idx="13">
                  <c:v>55.15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F5-4437-B19E-B67F0500371B}"/>
            </c:ext>
          </c:extLst>
        </c:ser>
        <c:ser>
          <c:idx val="7"/>
          <c:order val="7"/>
          <c:tx>
            <c:strRef>
              <c:f>custoToner!$I$1</c:f>
              <c:strCache>
                <c:ptCount val="1"/>
                <c:pt idx="0">
                  <c:v>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custoToner!$I$2:$I$15</c:f>
              <c:numCache>
                <c:formatCode>0.00</c:formatCode>
                <c:ptCount val="14"/>
                <c:pt idx="0">
                  <c:v>165.22</c:v>
                </c:pt>
                <c:pt idx="1">
                  <c:v>160.11000000000001</c:v>
                </c:pt>
                <c:pt idx="2">
                  <c:v>160.11000000000001</c:v>
                </c:pt>
                <c:pt idx="3">
                  <c:v>117</c:v>
                </c:pt>
                <c:pt idx="4">
                  <c:v>218.06</c:v>
                </c:pt>
                <c:pt idx="5">
                  <c:v>217.94</c:v>
                </c:pt>
                <c:pt idx="6">
                  <c:v>217.94</c:v>
                </c:pt>
                <c:pt idx="7">
                  <c:v>262.20999999999998</c:v>
                </c:pt>
                <c:pt idx="8">
                  <c:v>59.92</c:v>
                </c:pt>
                <c:pt idx="9">
                  <c:v>65.39</c:v>
                </c:pt>
                <c:pt idx="10">
                  <c:v>294.64999999999998</c:v>
                </c:pt>
                <c:pt idx="11">
                  <c:v>167.25</c:v>
                </c:pt>
                <c:pt idx="12">
                  <c:v>86.04</c:v>
                </c:pt>
                <c:pt idx="13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F5-4437-B19E-B67F0500371B}"/>
            </c:ext>
          </c:extLst>
        </c:ser>
        <c:ser>
          <c:idx val="8"/>
          <c:order val="8"/>
          <c:tx>
            <c:strRef>
              <c:f>custoToner!$J$1</c:f>
              <c:strCache>
                <c:ptCount val="1"/>
                <c:pt idx="0">
                  <c:v>t9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custoToner!$J$2:$J$15</c:f>
              <c:numCache>
                <c:formatCode>0.00</c:formatCode>
                <c:ptCount val="14"/>
                <c:pt idx="0">
                  <c:v>166.27</c:v>
                </c:pt>
                <c:pt idx="1">
                  <c:v>160</c:v>
                </c:pt>
                <c:pt idx="2">
                  <c:v>160</c:v>
                </c:pt>
                <c:pt idx="3">
                  <c:v>116.71</c:v>
                </c:pt>
                <c:pt idx="4">
                  <c:v>218.05</c:v>
                </c:pt>
                <c:pt idx="5">
                  <c:v>218.2</c:v>
                </c:pt>
                <c:pt idx="6">
                  <c:v>218.2</c:v>
                </c:pt>
                <c:pt idx="7">
                  <c:v>262.19</c:v>
                </c:pt>
                <c:pt idx="8">
                  <c:v>59.86</c:v>
                </c:pt>
                <c:pt idx="9">
                  <c:v>65.7</c:v>
                </c:pt>
                <c:pt idx="10">
                  <c:v>294.72000000000003</c:v>
                </c:pt>
                <c:pt idx="11">
                  <c:v>168.1</c:v>
                </c:pt>
                <c:pt idx="12">
                  <c:v>86.19</c:v>
                </c:pt>
                <c:pt idx="13">
                  <c:v>56.01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F5-4437-B19E-B67F0500371B}"/>
            </c:ext>
          </c:extLst>
        </c:ser>
        <c:ser>
          <c:idx val="9"/>
          <c:order val="9"/>
          <c:tx>
            <c:strRef>
              <c:f>custoToner!$K$1</c:f>
              <c:strCache>
                <c:ptCount val="1"/>
                <c:pt idx="0">
                  <c:v>t10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custoToner!$A$2:$A$15</c:f>
              <c:strCache>
                <c:ptCount val="14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  <c:pt idx="12">
                  <c:v>tn13</c:v>
                </c:pt>
                <c:pt idx="13">
                  <c:v>tn14</c:v>
                </c:pt>
              </c:strCache>
            </c:strRef>
          </c:cat>
          <c:val>
            <c:numRef>
              <c:f>custoToner!$K$2:$K$15</c:f>
              <c:numCache>
                <c:formatCode>0.00</c:formatCode>
                <c:ptCount val="14"/>
                <c:pt idx="0">
                  <c:v>166.39</c:v>
                </c:pt>
                <c:pt idx="1">
                  <c:v>160</c:v>
                </c:pt>
                <c:pt idx="2">
                  <c:v>160</c:v>
                </c:pt>
                <c:pt idx="3">
                  <c:v>117</c:v>
                </c:pt>
                <c:pt idx="4">
                  <c:v>218.1</c:v>
                </c:pt>
                <c:pt idx="5">
                  <c:v>218.16</c:v>
                </c:pt>
                <c:pt idx="6">
                  <c:v>218.16</c:v>
                </c:pt>
                <c:pt idx="7">
                  <c:v>262.23</c:v>
                </c:pt>
                <c:pt idx="8">
                  <c:v>59.9</c:v>
                </c:pt>
                <c:pt idx="9">
                  <c:v>66</c:v>
                </c:pt>
                <c:pt idx="10">
                  <c:v>294.63</c:v>
                </c:pt>
                <c:pt idx="11">
                  <c:v>168</c:v>
                </c:pt>
                <c:pt idx="12">
                  <c:v>86.14</c:v>
                </c:pt>
                <c:pt idx="13">
                  <c:v>55.71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F5-4437-B19E-B67F05003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307311"/>
        <c:axId val="64315631"/>
      </c:barChart>
      <c:catAx>
        <c:axId val="6430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64315631"/>
        <c:crosses val="autoZero"/>
        <c:auto val="1"/>
        <c:lblAlgn val="ctr"/>
        <c:lblOffset val="100"/>
        <c:noMultiLvlLbl val="0"/>
      </c:catAx>
      <c:valAx>
        <c:axId val="643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6430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</xdr:rowOff>
    </xdr:from>
    <xdr:to>
      <xdr:col>10</xdr:col>
      <xdr:colOff>390524</xdr:colOff>
      <xdr:row>61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99CAB-AAE5-42C6-8CE8-CD5DCBF1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42</xdr:row>
      <xdr:rowOff>28574</xdr:rowOff>
    </xdr:from>
    <xdr:to>
      <xdr:col>18</xdr:col>
      <xdr:colOff>104775</xdr:colOff>
      <xdr:row>61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2BCD5-D2C7-4D50-8FB8-DCEF9E0AE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151534</xdr:rowOff>
    </xdr:from>
    <xdr:to>
      <xdr:col>31</xdr:col>
      <xdr:colOff>16451</xdr:colOff>
      <xdr:row>41</xdr:row>
      <xdr:rowOff>142009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1151512-829D-4ACA-B18B-7F5785C4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B11" sqref="B11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32</v>
      </c>
      <c r="I1" s="13" t="s">
        <v>33</v>
      </c>
      <c r="J1" s="13" t="s">
        <v>34</v>
      </c>
      <c r="K1" s="13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</v>
      </c>
      <c r="B3" s="10">
        <v>3</v>
      </c>
      <c r="C3" s="10">
        <v>1</v>
      </c>
      <c r="D3" s="10">
        <v>4</v>
      </c>
      <c r="E3" s="10">
        <v>16</v>
      </c>
      <c r="F3" s="10">
        <v>3</v>
      </c>
      <c r="G3" s="10">
        <v>3</v>
      </c>
      <c r="H3" s="10">
        <v>3</v>
      </c>
      <c r="I3" s="10">
        <v>2</v>
      </c>
      <c r="J3" s="30">
        <v>9</v>
      </c>
      <c r="K3" s="30">
        <v>65</v>
      </c>
      <c r="L3" s="30">
        <v>13</v>
      </c>
      <c r="M3" s="30">
        <v>13</v>
      </c>
      <c r="N3" s="30">
        <v>70</v>
      </c>
      <c r="O3" s="30">
        <v>15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2</v>
      </c>
      <c r="B5" s="13">
        <v>10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3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4</v>
      </c>
      <c r="B9" s="8"/>
      <c r="C9" s="8"/>
      <c r="D9" s="8"/>
      <c r="E9" s="8"/>
      <c r="F9" s="8"/>
      <c r="G9" s="8"/>
    </row>
    <row r="10" spans="1:40" x14ac:dyDescent="0.2">
      <c r="A10" s="13" t="s">
        <v>5</v>
      </c>
      <c r="B10" s="11">
        <v>0.13150000000000001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="110" zoomScaleNormal="110" workbookViewId="0">
      <selection activeCell="B17" sqref="B17"/>
    </sheetView>
  </sheetViews>
  <sheetFormatPr defaultColWidth="11.5703125" defaultRowHeight="12.75" x14ac:dyDescent="0.2"/>
  <cols>
    <col min="1" max="1" width="11.5703125" style="29"/>
  </cols>
  <sheetData>
    <row r="1" spans="1:5" s="26" customFormat="1" x14ac:dyDescent="0.2">
      <c r="A1" s="25" t="s">
        <v>6</v>
      </c>
      <c r="B1" s="25" t="s">
        <v>7</v>
      </c>
    </row>
    <row r="2" spans="1:5" x14ac:dyDescent="0.2">
      <c r="A2" s="25" t="str">
        <f>IF(home!B1&lt;&gt;"",home!B1,"")</f>
        <v>tn1</v>
      </c>
      <c r="B2" s="19" t="s">
        <v>8</v>
      </c>
      <c r="E2" s="18"/>
    </row>
    <row r="3" spans="1:5" x14ac:dyDescent="0.2">
      <c r="A3" s="25" t="str">
        <f>IF(home!C1&lt;&gt;"",home!C1,"")</f>
        <v>tn2</v>
      </c>
      <c r="B3" s="19" t="s">
        <v>8</v>
      </c>
      <c r="E3" s="18"/>
    </row>
    <row r="4" spans="1:5" x14ac:dyDescent="0.2">
      <c r="A4" s="25" t="str">
        <f>IF(home!D1&lt;&gt;"",home!D1,"")</f>
        <v>tn3</v>
      </c>
      <c r="B4" s="19" t="s">
        <v>8</v>
      </c>
      <c r="E4" s="18"/>
    </row>
    <row r="5" spans="1:5" x14ac:dyDescent="0.2">
      <c r="A5" s="25" t="str">
        <f>IF(home!E1&lt;&gt;"",home!E1,"")</f>
        <v>tn4</v>
      </c>
      <c r="B5" s="19" t="s">
        <v>8</v>
      </c>
      <c r="E5" s="18"/>
    </row>
    <row r="6" spans="1:5" x14ac:dyDescent="0.2">
      <c r="A6" s="25" t="str">
        <f>IF(home!F1&lt;&gt;"",home!F1,"")</f>
        <v>tn5</v>
      </c>
      <c r="B6" s="19" t="s">
        <v>9</v>
      </c>
      <c r="E6" s="18"/>
    </row>
    <row r="7" spans="1:5" x14ac:dyDescent="0.2">
      <c r="A7" s="25" t="str">
        <f>IF(home!G1&lt;&gt;"",home!G1,"")</f>
        <v>tn6</v>
      </c>
      <c r="B7" s="19" t="s">
        <v>9</v>
      </c>
      <c r="E7" s="18"/>
    </row>
    <row r="8" spans="1:5" x14ac:dyDescent="0.2">
      <c r="A8" s="25" t="s">
        <v>32</v>
      </c>
      <c r="B8" s="19" t="s">
        <v>9</v>
      </c>
      <c r="E8" s="18"/>
    </row>
    <row r="9" spans="1:5" x14ac:dyDescent="0.2">
      <c r="A9" s="25" t="s">
        <v>33</v>
      </c>
      <c r="B9" s="19" t="s">
        <v>9</v>
      </c>
      <c r="E9" s="18"/>
    </row>
    <row r="10" spans="1:5" x14ac:dyDescent="0.2">
      <c r="A10" s="25" t="s">
        <v>34</v>
      </c>
      <c r="B10" s="19" t="s">
        <v>40</v>
      </c>
      <c r="E10" s="18"/>
    </row>
    <row r="11" spans="1:5" x14ac:dyDescent="0.2">
      <c r="A11" s="25" t="s">
        <v>35</v>
      </c>
      <c r="B11" s="19" t="s">
        <v>40</v>
      </c>
      <c r="E11" s="18"/>
    </row>
    <row r="12" spans="1:5" x14ac:dyDescent="0.2">
      <c r="A12" s="25" t="s">
        <v>36</v>
      </c>
      <c r="B12" s="19" t="s">
        <v>41</v>
      </c>
      <c r="E12" s="18"/>
    </row>
    <row r="13" spans="1:5" x14ac:dyDescent="0.2">
      <c r="A13" s="25" t="s">
        <v>37</v>
      </c>
      <c r="B13" s="19" t="s">
        <v>42</v>
      </c>
      <c r="E13" s="18"/>
    </row>
    <row r="14" spans="1:5" x14ac:dyDescent="0.2">
      <c r="A14" s="25" t="s">
        <v>38</v>
      </c>
      <c r="B14" s="19" t="s">
        <v>42</v>
      </c>
      <c r="E14" s="18"/>
    </row>
    <row r="15" spans="1:5" x14ac:dyDescent="0.2">
      <c r="A15" s="25" t="s">
        <v>39</v>
      </c>
      <c r="B15" s="19" t="s">
        <v>43</v>
      </c>
      <c r="E15" s="18"/>
    </row>
    <row r="16" spans="1: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zoomScale="110" zoomScaleNormal="110" workbookViewId="0">
      <selection activeCell="E1" sqref="E1:E1048576"/>
    </sheetView>
  </sheetViews>
  <sheetFormatPr defaultColWidth="11.5703125" defaultRowHeight="12.75" x14ac:dyDescent="0.2"/>
  <cols>
    <col min="1" max="1" width="11.5703125" style="26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6</v>
      </c>
      <c r="B1" s="21" t="s">
        <v>10</v>
      </c>
      <c r="C1" s="14"/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</row>
    <row r="2" spans="1:15" ht="12.95" customHeight="1" x14ac:dyDescent="0.2">
      <c r="A2" s="25" t="str">
        <f>IF(home!B1&lt;&gt;"",home!B1,"")</f>
        <v>tn1</v>
      </c>
      <c r="B2" s="27">
        <f t="shared" ref="B2:B15" si="0">IF(H2&lt;&gt;"",INT(H2+1),"")</f>
        <v>1</v>
      </c>
      <c r="C2" s="14"/>
      <c r="D2" s="4">
        <v>7</v>
      </c>
      <c r="E2" s="4">
        <v>2</v>
      </c>
      <c r="F2" s="3">
        <v>0.97</v>
      </c>
      <c r="G2" s="4">
        <v>1.88</v>
      </c>
      <c r="H2" s="28">
        <f>G2*(SQRT(D2/(home!$B$5*30)))*E2</f>
        <v>0.57434948710113187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tr">
        <f>IF(home!C1&lt;&gt;"",home!C1,"")</f>
        <v>tn2</v>
      </c>
      <c r="B3" s="27">
        <f t="shared" si="0"/>
        <v>1</v>
      </c>
      <c r="C3" s="14"/>
      <c r="D3" s="4">
        <v>7</v>
      </c>
      <c r="E3" s="4">
        <v>2</v>
      </c>
      <c r="F3" s="3">
        <v>0.97</v>
      </c>
      <c r="G3" s="8">
        <v>1.88</v>
      </c>
      <c r="H3" s="28">
        <f>G3*(SQRT(D3/(home!$B$5*30)))*E3</f>
        <v>0.57434948710113187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tr">
        <f>IF(home!D1&lt;&gt;"",home!D1,"")</f>
        <v>tn3</v>
      </c>
      <c r="B4" s="27">
        <f t="shared" si="0"/>
        <v>1</v>
      </c>
      <c r="C4" s="14"/>
      <c r="D4" s="4">
        <v>7</v>
      </c>
      <c r="E4" s="4">
        <v>2</v>
      </c>
      <c r="F4" s="3">
        <v>0.97</v>
      </c>
      <c r="G4" s="8">
        <v>1.88</v>
      </c>
      <c r="H4" s="28">
        <f>G4*(SQRT(D4/(home!$B$5*30)))*E4</f>
        <v>0.57434948710113187</v>
      </c>
      <c r="J4" s="22"/>
    </row>
    <row r="5" spans="1:15" ht="12.95" customHeight="1" x14ac:dyDescent="0.2">
      <c r="A5" s="25" t="str">
        <f>IF(home!E1&lt;&gt;"",home!E1,"")</f>
        <v>tn4</v>
      </c>
      <c r="B5" s="27">
        <f t="shared" si="0"/>
        <v>1</v>
      </c>
      <c r="C5" s="14"/>
      <c r="D5" s="4">
        <v>7</v>
      </c>
      <c r="E5" s="4">
        <v>3</v>
      </c>
      <c r="F5" s="3">
        <v>0.97</v>
      </c>
      <c r="G5" s="8">
        <v>1.88</v>
      </c>
      <c r="H5" s="28">
        <f>G5*(SQRT(D5/(home!$B$5*30)))*E5</f>
        <v>0.86152423065169781</v>
      </c>
      <c r="J5" s="22"/>
    </row>
    <row r="6" spans="1:15" ht="12.95" customHeight="1" x14ac:dyDescent="0.2">
      <c r="A6" s="25" t="str">
        <f>IF(home!F1&lt;&gt;"",home!F1,"")</f>
        <v>tn5</v>
      </c>
      <c r="B6" s="27">
        <f t="shared" si="0"/>
        <v>1</v>
      </c>
      <c r="C6" s="14"/>
      <c r="D6" s="4">
        <v>5</v>
      </c>
      <c r="E6" s="4">
        <v>2</v>
      </c>
      <c r="F6" s="3">
        <v>0.97</v>
      </c>
      <c r="G6" s="8">
        <v>1.88</v>
      </c>
      <c r="H6" s="28">
        <f>G6*(SQRT(D6/(home!$B$5*30)))*E6</f>
        <v>0.48541391272466283</v>
      </c>
      <c r="J6" s="22"/>
    </row>
    <row r="7" spans="1:15" ht="12.95" customHeight="1" x14ac:dyDescent="0.2">
      <c r="A7" s="25" t="str">
        <f>IF(home!G1&lt;&gt;"",home!G1,"")</f>
        <v>tn6</v>
      </c>
      <c r="B7" s="27">
        <f t="shared" si="0"/>
        <v>1</v>
      </c>
      <c r="C7" s="14"/>
      <c r="D7" s="4">
        <v>5</v>
      </c>
      <c r="E7" s="4">
        <v>2</v>
      </c>
      <c r="F7" s="3">
        <v>0.97</v>
      </c>
      <c r="G7" s="8">
        <v>1.88</v>
      </c>
      <c r="H7" s="28">
        <f>G7*(SQRT(D7/(home!$B$5*30)))*E7</f>
        <v>0.48541391272466283</v>
      </c>
      <c r="J7" s="22"/>
    </row>
    <row r="8" spans="1:15" ht="12.95" customHeight="1" x14ac:dyDescent="0.2">
      <c r="A8" s="25" t="s">
        <v>32</v>
      </c>
      <c r="B8" s="27">
        <f t="shared" si="0"/>
        <v>1</v>
      </c>
      <c r="C8" s="14"/>
      <c r="D8" s="4">
        <v>8</v>
      </c>
      <c r="E8" s="4">
        <v>2</v>
      </c>
      <c r="F8" s="3">
        <v>0.97</v>
      </c>
      <c r="G8" s="8">
        <v>1.88</v>
      </c>
      <c r="H8" s="28">
        <f>G8*(SQRT(D8/(home!$B$5*30)))*E8</f>
        <v>0.61400542885764997</v>
      </c>
      <c r="J8" s="22"/>
    </row>
    <row r="9" spans="1:15" ht="12.95" customHeight="1" x14ac:dyDescent="0.2">
      <c r="A9" s="25" t="s">
        <v>33</v>
      </c>
      <c r="B9" s="27">
        <f t="shared" si="0"/>
        <v>1</v>
      </c>
      <c r="C9" s="14"/>
      <c r="D9" s="4">
        <v>6</v>
      </c>
      <c r="E9" s="4">
        <v>2</v>
      </c>
      <c r="F9" s="3">
        <v>0.97</v>
      </c>
      <c r="G9" s="8">
        <v>1.88</v>
      </c>
      <c r="H9" s="28">
        <f>G9*(SQRT(D9/(home!$B$5*30)))*E9</f>
        <v>0.53174429945228374</v>
      </c>
      <c r="J9" s="22"/>
    </row>
    <row r="10" spans="1:15" ht="12.95" customHeight="1" x14ac:dyDescent="0.2">
      <c r="A10" s="25" t="s">
        <v>34</v>
      </c>
      <c r="B10" s="27">
        <f t="shared" si="0"/>
        <v>3</v>
      </c>
      <c r="C10" s="14"/>
      <c r="D10" s="4">
        <v>9</v>
      </c>
      <c r="E10" s="4">
        <v>8</v>
      </c>
      <c r="F10" s="3">
        <v>0.97</v>
      </c>
      <c r="G10" s="8">
        <v>1.88</v>
      </c>
      <c r="H10" s="28">
        <f>G10*(SQRT(D10/(home!$B$5*30)))*E10</f>
        <v>2.6050044145835911</v>
      </c>
      <c r="J10" s="22"/>
    </row>
    <row r="11" spans="1:15" ht="12.95" customHeight="1" x14ac:dyDescent="0.2">
      <c r="A11" s="25" t="s">
        <v>35</v>
      </c>
      <c r="B11" s="27">
        <f t="shared" si="0"/>
        <v>7</v>
      </c>
      <c r="C11" s="14"/>
      <c r="D11" s="4">
        <v>10</v>
      </c>
      <c r="E11" s="4">
        <v>20</v>
      </c>
      <c r="F11" s="3">
        <v>0.97</v>
      </c>
      <c r="G11" s="8">
        <v>1.88</v>
      </c>
      <c r="H11" s="28">
        <f>G11*(SQRT(D11/(home!$B$5*30)))*E11</f>
        <v>6.8647893873980816</v>
      </c>
      <c r="J11" s="22"/>
    </row>
    <row r="12" spans="1:15" ht="12.95" customHeight="1" x14ac:dyDescent="0.2">
      <c r="A12" s="25" t="s">
        <v>36</v>
      </c>
      <c r="B12" s="27">
        <f t="shared" si="0"/>
        <v>2</v>
      </c>
      <c r="C12" s="14"/>
      <c r="D12" s="4">
        <v>13</v>
      </c>
      <c r="E12" s="4">
        <v>5</v>
      </c>
      <c r="F12" s="3">
        <v>0.97</v>
      </c>
      <c r="G12" s="8">
        <v>1.88</v>
      </c>
      <c r="H12" s="28">
        <f>G12*(SQRT(D12/(home!$B$5*30)))*E12</f>
        <v>1.9567660394981645</v>
      </c>
      <c r="J12" s="22"/>
    </row>
    <row r="13" spans="1:15" ht="12.95" customHeight="1" x14ac:dyDescent="0.2">
      <c r="A13" s="25" t="s">
        <v>37</v>
      </c>
      <c r="B13" s="27">
        <f t="shared" si="0"/>
        <v>2</v>
      </c>
      <c r="C13" s="14"/>
      <c r="D13" s="4">
        <v>6</v>
      </c>
      <c r="E13" s="4">
        <v>5</v>
      </c>
      <c r="F13" s="3">
        <v>0.97</v>
      </c>
      <c r="G13" s="8">
        <v>1.88</v>
      </c>
      <c r="H13" s="28">
        <f>G13*(SQRT(D13/(home!$B$5*30)))*E13</f>
        <v>1.3293607486307093</v>
      </c>
      <c r="J13" s="22"/>
    </row>
    <row r="14" spans="1:15" ht="12.95" customHeight="1" x14ac:dyDescent="0.2">
      <c r="A14" s="25" t="s">
        <v>38</v>
      </c>
      <c r="B14" s="27">
        <f t="shared" si="0"/>
        <v>7</v>
      </c>
      <c r="C14" s="14"/>
      <c r="D14" s="4">
        <v>10</v>
      </c>
      <c r="E14" s="4">
        <v>18</v>
      </c>
      <c r="F14" s="3">
        <v>0.97</v>
      </c>
      <c r="G14" s="8">
        <v>1.88</v>
      </c>
      <c r="H14" s="28">
        <f>G14*(SQRT(D14/(home!$B$5*30)))*E14</f>
        <v>6.1783104486582729</v>
      </c>
      <c r="J14" s="22"/>
    </row>
    <row r="15" spans="1:15" ht="12.95" customHeight="1" x14ac:dyDescent="0.2">
      <c r="A15" s="25" t="s">
        <v>39</v>
      </c>
      <c r="B15" s="27">
        <f t="shared" si="0"/>
        <v>3</v>
      </c>
      <c r="C15" s="14"/>
      <c r="D15" s="4">
        <v>7</v>
      </c>
      <c r="E15" s="4">
        <v>7</v>
      </c>
      <c r="F15" s="3">
        <v>0.97</v>
      </c>
      <c r="G15" s="8">
        <v>1.88</v>
      </c>
      <c r="H15" s="28">
        <f>G15*(SQRT(D15/(home!$B$5*30)))*E15</f>
        <v>2.0102232048539617</v>
      </c>
      <c r="J15" s="22"/>
    </row>
    <row r="16" spans="1:15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zoomScale="110" zoomScaleNormal="110" workbookViewId="0">
      <selection activeCell="H11" sqref="H11"/>
    </sheetView>
  </sheetViews>
  <sheetFormatPr defaultColWidth="11.5703125" defaultRowHeight="12.75" x14ac:dyDescent="0.2"/>
  <cols>
    <col min="1" max="1" width="11.5703125" style="14"/>
    <col min="2" max="16384" width="11.5703125" style="4"/>
  </cols>
  <sheetData>
    <row r="1" spans="1:11" s="14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1" x14ac:dyDescent="0.2">
      <c r="A2" s="25" t="str">
        <f>IF(home!B1&lt;&gt;"",home!B1,"")</f>
        <v>tn1</v>
      </c>
      <c r="B2" s="4">
        <v>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2</v>
      </c>
      <c r="J2" s="4">
        <v>0</v>
      </c>
      <c r="K2" s="4">
        <v>0</v>
      </c>
    </row>
    <row r="3" spans="1:11" x14ac:dyDescent="0.2">
      <c r="A3" s="25" t="str">
        <f>IF(home!C1&lt;&gt;"",home!C1,"")</f>
        <v>tn2</v>
      </c>
      <c r="B3" s="4">
        <v>3</v>
      </c>
      <c r="C3" s="4">
        <v>2</v>
      </c>
      <c r="D3" s="4">
        <v>1</v>
      </c>
      <c r="E3" s="4">
        <v>1</v>
      </c>
      <c r="F3" s="4">
        <v>0</v>
      </c>
      <c r="G3" s="4">
        <v>0</v>
      </c>
      <c r="H3" s="4">
        <v>3</v>
      </c>
      <c r="I3" s="4">
        <v>3</v>
      </c>
      <c r="J3" s="4">
        <v>0</v>
      </c>
      <c r="K3" s="4">
        <v>0</v>
      </c>
    </row>
    <row r="4" spans="1:11" x14ac:dyDescent="0.2">
      <c r="A4" s="25" t="str">
        <f>IF(home!D1&lt;&gt;"",home!D1,"")</f>
        <v>tn3</v>
      </c>
      <c r="B4" s="4">
        <v>3</v>
      </c>
      <c r="C4" s="4">
        <v>0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1</v>
      </c>
      <c r="K4" s="4">
        <v>0</v>
      </c>
    </row>
    <row r="5" spans="1:11" x14ac:dyDescent="0.2">
      <c r="A5" s="25" t="str">
        <f>IF(home!E1&lt;&gt;"",home!E1,"")</f>
        <v>tn4</v>
      </c>
      <c r="B5" s="4">
        <v>4</v>
      </c>
      <c r="C5" s="4">
        <v>3</v>
      </c>
      <c r="D5" s="4">
        <v>0</v>
      </c>
      <c r="E5" s="4">
        <v>0</v>
      </c>
      <c r="F5" s="4">
        <v>1</v>
      </c>
      <c r="G5" s="4">
        <v>0</v>
      </c>
      <c r="H5" s="4">
        <v>2</v>
      </c>
      <c r="I5" s="4">
        <v>4</v>
      </c>
      <c r="J5" s="4">
        <v>0</v>
      </c>
      <c r="K5" s="4">
        <v>0</v>
      </c>
    </row>
    <row r="6" spans="1:11" x14ac:dyDescent="0.2">
      <c r="A6" s="25" t="str">
        <f>IF(home!F1&lt;&gt;"",home!F1,"")</f>
        <v>tn5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0</v>
      </c>
      <c r="J6" s="4">
        <v>0</v>
      </c>
      <c r="K6" s="4">
        <v>1</v>
      </c>
    </row>
    <row r="7" spans="1:11" x14ac:dyDescent="0.2">
      <c r="A7" s="25" t="str">
        <f>IF(home!G1&lt;&gt;"",home!G1,"")</f>
        <v>tn6</v>
      </c>
      <c r="B7" s="4">
        <v>0</v>
      </c>
      <c r="C7" s="4">
        <v>0</v>
      </c>
      <c r="D7" s="4">
        <v>2</v>
      </c>
      <c r="E7" s="4">
        <v>2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1</v>
      </c>
    </row>
    <row r="8" spans="1:11" x14ac:dyDescent="0.2">
      <c r="A8" s="25" t="s">
        <v>32</v>
      </c>
      <c r="B8" s="4">
        <v>0</v>
      </c>
      <c r="C8" s="4">
        <v>0</v>
      </c>
      <c r="D8" s="4">
        <v>2</v>
      </c>
      <c r="E8" s="4">
        <v>1</v>
      </c>
      <c r="F8" s="4">
        <v>0</v>
      </c>
      <c r="G8" s="4">
        <v>1</v>
      </c>
      <c r="H8" s="4">
        <v>1</v>
      </c>
      <c r="I8" s="4">
        <v>0</v>
      </c>
      <c r="J8" s="4">
        <v>0</v>
      </c>
      <c r="K8" s="4">
        <v>1</v>
      </c>
    </row>
    <row r="9" spans="1:11" x14ac:dyDescent="0.2">
      <c r="A9" s="25" t="s">
        <v>33</v>
      </c>
      <c r="B9" s="4">
        <v>0</v>
      </c>
      <c r="C9" s="4">
        <v>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 x14ac:dyDescent="0.2">
      <c r="A10" s="25" t="s">
        <v>34</v>
      </c>
      <c r="B10" s="4">
        <v>8</v>
      </c>
      <c r="C10" s="4">
        <v>4</v>
      </c>
      <c r="D10" s="4">
        <v>0</v>
      </c>
      <c r="E10" s="4">
        <v>3</v>
      </c>
      <c r="F10" s="4">
        <v>54</v>
      </c>
      <c r="G10" s="4">
        <v>16</v>
      </c>
      <c r="H10" s="4">
        <v>1</v>
      </c>
      <c r="I10" s="4">
        <v>5</v>
      </c>
      <c r="J10" s="4">
        <v>5</v>
      </c>
      <c r="K10" s="4">
        <v>1</v>
      </c>
    </row>
    <row r="11" spans="1:11" x14ac:dyDescent="0.2">
      <c r="A11" s="25" t="s">
        <v>35</v>
      </c>
      <c r="B11" s="4">
        <v>27</v>
      </c>
      <c r="C11" s="4">
        <v>40</v>
      </c>
      <c r="D11" s="4">
        <v>71</v>
      </c>
      <c r="E11" s="4">
        <v>57</v>
      </c>
      <c r="F11" s="4">
        <v>72</v>
      </c>
      <c r="G11" s="4">
        <v>16</v>
      </c>
      <c r="H11" s="4">
        <v>30</v>
      </c>
      <c r="I11" s="4">
        <v>153</v>
      </c>
      <c r="J11" s="4">
        <v>40</v>
      </c>
      <c r="K11" s="4">
        <v>7</v>
      </c>
    </row>
    <row r="12" spans="1:11" x14ac:dyDescent="0.2">
      <c r="A12" s="25" t="s">
        <v>36</v>
      </c>
      <c r="B12" s="4">
        <v>2</v>
      </c>
      <c r="C12" s="4">
        <v>1</v>
      </c>
      <c r="D12" s="4">
        <v>6</v>
      </c>
      <c r="E12" s="4">
        <v>2</v>
      </c>
      <c r="F12" s="4">
        <v>7</v>
      </c>
      <c r="G12" s="4">
        <v>5</v>
      </c>
      <c r="H12" s="4">
        <v>6</v>
      </c>
      <c r="I12" s="4">
        <v>11</v>
      </c>
      <c r="J12" s="4">
        <v>4</v>
      </c>
      <c r="K12" s="4">
        <v>5</v>
      </c>
    </row>
    <row r="13" spans="1:11" x14ac:dyDescent="0.2">
      <c r="A13" s="25" t="s">
        <v>37</v>
      </c>
      <c r="B13" s="4">
        <v>8</v>
      </c>
      <c r="C13" s="4">
        <v>10</v>
      </c>
      <c r="D13" s="4">
        <v>2</v>
      </c>
      <c r="E13" s="4">
        <v>3</v>
      </c>
      <c r="F13" s="4">
        <v>14</v>
      </c>
      <c r="G13" s="4">
        <v>7</v>
      </c>
      <c r="H13" s="4">
        <v>5</v>
      </c>
      <c r="I13" s="4">
        <v>7</v>
      </c>
      <c r="J13" s="4">
        <v>12</v>
      </c>
      <c r="K13" s="4">
        <v>5</v>
      </c>
    </row>
    <row r="14" spans="1:11" x14ac:dyDescent="0.2">
      <c r="A14" s="25" t="s">
        <v>38</v>
      </c>
      <c r="B14" s="4">
        <v>62</v>
      </c>
      <c r="C14" s="4">
        <v>64</v>
      </c>
      <c r="D14" s="4">
        <v>136</v>
      </c>
      <c r="E14" s="4">
        <v>108</v>
      </c>
      <c r="F14" s="4">
        <v>146</v>
      </c>
      <c r="G14" s="4">
        <v>91</v>
      </c>
      <c r="H14" s="4">
        <v>114</v>
      </c>
      <c r="I14" s="4">
        <v>106</v>
      </c>
      <c r="J14" s="4">
        <v>65</v>
      </c>
      <c r="K14" s="4">
        <v>29</v>
      </c>
    </row>
    <row r="15" spans="1:11" x14ac:dyDescent="0.2">
      <c r="A15" s="25" t="s">
        <v>39</v>
      </c>
      <c r="B15" s="4">
        <v>0</v>
      </c>
      <c r="C15" s="4">
        <v>6</v>
      </c>
      <c r="D15" s="4">
        <v>2</v>
      </c>
      <c r="E15" s="4">
        <v>3</v>
      </c>
      <c r="F15" s="4">
        <v>7</v>
      </c>
      <c r="G15" s="4">
        <v>13</v>
      </c>
      <c r="H15" s="4">
        <v>6</v>
      </c>
      <c r="I15" s="4">
        <v>4</v>
      </c>
      <c r="J15" s="4">
        <v>2</v>
      </c>
      <c r="K15" s="4">
        <v>1</v>
      </c>
    </row>
    <row r="16" spans="1:11" x14ac:dyDescent="0.2">
      <c r="A16" s="26" t="str">
        <f>IF(home!V1&lt;&gt;"",home!V1,"")</f>
        <v/>
      </c>
    </row>
    <row r="17" spans="1:1" x14ac:dyDescent="0.2">
      <c r="A17" s="26" t="str">
        <f>IF(home!W1&lt;&gt;"",home!W1,"")</f>
        <v/>
      </c>
    </row>
    <row r="18" spans="1:1" x14ac:dyDescent="0.2">
      <c r="A18" s="26" t="str">
        <f>IF(home!X1&lt;&gt;"",home!X1,"")</f>
        <v/>
      </c>
    </row>
    <row r="19" spans="1:1" x14ac:dyDescent="0.2">
      <c r="A19" s="26" t="str">
        <f>IF(home!Y1&lt;&gt;"",home!Y1,"")</f>
        <v/>
      </c>
    </row>
    <row r="20" spans="1:1" x14ac:dyDescent="0.2">
      <c r="A20" s="26" t="str">
        <f>IF(home!Z1&lt;&gt;"",home!Z1,"")</f>
        <v/>
      </c>
    </row>
    <row r="21" spans="1:1" x14ac:dyDescent="0.2">
      <c r="A21" s="26" t="str">
        <f>IF(home!AA1&lt;&gt;"",home!AA1,"")</f>
        <v/>
      </c>
    </row>
    <row r="22" spans="1:1" x14ac:dyDescent="0.2">
      <c r="A22" s="26" t="str">
        <f>IF(home!AB1&lt;&gt;"",home!AB1,"")</f>
        <v/>
      </c>
    </row>
    <row r="23" spans="1:1" x14ac:dyDescent="0.2">
      <c r="A23" s="26" t="str">
        <f>IF(home!AC1&lt;&gt;"",home!AC1,"")</f>
        <v/>
      </c>
    </row>
    <row r="24" spans="1:1" x14ac:dyDescent="0.2">
      <c r="A24" s="26" t="str">
        <f>IF(home!AD1&lt;&gt;"",home!AD1,"")</f>
        <v/>
      </c>
    </row>
    <row r="25" spans="1:1" x14ac:dyDescent="0.2">
      <c r="A25" s="26" t="str">
        <f>IF(home!AE1&lt;&gt;"",home!AE1,"")</f>
        <v/>
      </c>
    </row>
    <row r="26" spans="1:1" x14ac:dyDescent="0.2">
      <c r="A26" s="26" t="str">
        <f>IF(home!AF1&lt;&gt;"",home!AF1,"")</f>
        <v/>
      </c>
    </row>
    <row r="27" spans="1:1" x14ac:dyDescent="0.2">
      <c r="A27" s="26" t="str">
        <f>IF(home!AG1&lt;&gt;"",home!AG1,"")</f>
        <v/>
      </c>
    </row>
    <row r="28" spans="1:1" x14ac:dyDescent="0.2">
      <c r="A28" s="26" t="str">
        <f>IF(home!AH1&lt;&gt;"",home!AH1,"")</f>
        <v/>
      </c>
    </row>
    <row r="29" spans="1:1" x14ac:dyDescent="0.2">
      <c r="A29" s="26" t="str">
        <f>IF(home!AI1&lt;&gt;"",home!AI1,"")</f>
        <v/>
      </c>
    </row>
    <row r="30" spans="1:1" x14ac:dyDescent="0.2">
      <c r="A30" s="26" t="str">
        <f>IF(home!AJ1&lt;&gt;"",home!AJ1,"")</f>
        <v/>
      </c>
    </row>
    <row r="31" spans="1:1" x14ac:dyDescent="0.2">
      <c r="A31" s="26" t="str">
        <f>IF(home!AK1&lt;&gt;"",home!AK1,"")</f>
        <v/>
      </c>
    </row>
    <row r="32" spans="1:1" x14ac:dyDescent="0.2">
      <c r="A32" s="26" t="str">
        <f>IF(home!AL1&lt;&gt;"",home!AL1,"")</f>
        <v/>
      </c>
    </row>
    <row r="33" spans="1:1" x14ac:dyDescent="0.2">
      <c r="A33" s="26" t="str">
        <f>IF(home!AM1&lt;&gt;"",home!AM1,"")</f>
        <v/>
      </c>
    </row>
    <row r="34" spans="1:1" x14ac:dyDescent="0.2">
      <c r="A34" s="26" t="str">
        <f>IF(home!AN1&lt;&gt;"",home!AN1,"")</f>
        <v/>
      </c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zoomScale="110" zoomScaleNormal="110" workbookViewId="0">
      <selection activeCell="H4" sqref="H4"/>
    </sheetView>
  </sheetViews>
  <sheetFormatPr defaultColWidth="11.5703125" defaultRowHeight="12.75" x14ac:dyDescent="0.2"/>
  <cols>
    <col min="1" max="1" width="11.5703125" style="14"/>
  </cols>
  <sheetData>
    <row r="1" spans="1:13" s="29" customFormat="1" x14ac:dyDescent="0.2">
      <c r="A1" s="20" t="s">
        <v>6</v>
      </c>
      <c r="B1" s="21" t="s">
        <v>16</v>
      </c>
      <c r="C1" s="21" t="s">
        <v>17</v>
      </c>
      <c r="D1" s="21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  <c r="L1" s="14"/>
      <c r="M1" s="14"/>
    </row>
    <row r="2" spans="1:13" x14ac:dyDescent="0.2">
      <c r="A2" s="21" t="str">
        <f>IF(home!B1&lt;&gt;"",home!B1,"")</f>
        <v>tn1</v>
      </c>
      <c r="B2" s="8">
        <f>custoToner!B2*((1+home!$B$10)^(1/12)-1)</f>
        <v>1.7322401502072338</v>
      </c>
      <c r="C2" s="8">
        <f>custoToner!C2*((1+home!$B$10)^(1/12)-1)</f>
        <v>1.7261345185170358</v>
      </c>
      <c r="D2" s="8">
        <f>custoToner!D2*((1+home!$B$10)^(1/12)-1)</f>
        <v>1.6557645261554299</v>
      </c>
      <c r="E2" s="8">
        <f>custoToner!E2*((1+home!$B$10)^(1/12)-1)</f>
        <v>1.657937717096009</v>
      </c>
      <c r="F2" s="8">
        <f>custoToner!F2*((1+home!$B$10)^(1/12)-1)</f>
        <v>1.6661130544439013</v>
      </c>
      <c r="G2" s="8">
        <f>custoToner!G2*((1+home!$B$10)^(1/12)-1)</f>
        <v>1.679669626501799</v>
      </c>
      <c r="H2" s="8">
        <f>custoToner!H2*((1+home!$B$10)^(1/12)-1)</f>
        <v>1.6887763313956539</v>
      </c>
      <c r="I2" s="8">
        <f>custoToner!I2*((1+home!$B$10)^(1/12)-1)</f>
        <v>1.7097838438212507</v>
      </c>
      <c r="J2" s="8">
        <f>custoToner!J2*((1+home!$B$10)^(1/12)-1)</f>
        <v>1.720649798524146</v>
      </c>
      <c r="K2" s="8">
        <f>custoToner!K2*((1+home!$B$10)^(1/12)-1)</f>
        <v>1.7218916219187623</v>
      </c>
      <c r="L2" s="8"/>
      <c r="M2" s="8"/>
    </row>
    <row r="3" spans="1:13" x14ac:dyDescent="0.2">
      <c r="A3" s="22" t="str">
        <f>IF(home!C1&lt;&gt;"",home!C1,"")</f>
        <v>tn2</v>
      </c>
      <c r="B3" s="8">
        <f>custoToner!B3*((1+home!$B$10)^(1/12)-1)</f>
        <v>1.6557645261554299</v>
      </c>
      <c r="C3" s="8">
        <f>custoToner!C3*((1+home!$B$10)^(1/12)-1)</f>
        <v>1.6578342318131241</v>
      </c>
      <c r="D3" s="8">
        <f>custoToner!D3*((1+home!$B$10)^(1/12)-1)</f>
        <v>1.6557645261554299</v>
      </c>
      <c r="E3" s="8">
        <f>custoToner!E3*((1+home!$B$10)^(1/12)-1)</f>
        <v>1.657937717096009</v>
      </c>
      <c r="F3" s="8">
        <f>custoToner!F3*((1+home!$B$10)^(1/12)-1)</f>
        <v>1.6661130544439013</v>
      </c>
      <c r="G3" s="8">
        <f>custoToner!G3*((1+home!$B$10)^(1/12)-1)</f>
        <v>1.6610422755825502</v>
      </c>
      <c r="H3" s="8">
        <f>custoToner!H3*((1+home!$B$10)^(1/12)-1)</f>
        <v>1.6557645261554299</v>
      </c>
      <c r="I3" s="8">
        <f>custoToner!I3*((1+home!$B$10)^(1/12)-1)</f>
        <v>1.6569028642671619</v>
      </c>
      <c r="J3" s="8">
        <f>custoToner!J3*((1+home!$B$10)^(1/12)-1)</f>
        <v>1.6557645261554299</v>
      </c>
      <c r="K3" s="8">
        <f>custoToner!K3*((1+home!$B$10)^(1/12)-1)</f>
        <v>1.6557645261554299</v>
      </c>
      <c r="L3" s="8"/>
      <c r="M3" s="8"/>
    </row>
    <row r="4" spans="1:13" x14ac:dyDescent="0.2">
      <c r="A4" s="22" t="str">
        <f>IF(home!D1&lt;&gt;"",home!D1,"")</f>
        <v>tn3</v>
      </c>
      <c r="B4" s="8">
        <f>custoToner!B4*((1+home!$B$10)^(1/12)-1)</f>
        <v>1.6557645261554299</v>
      </c>
      <c r="C4" s="8">
        <f>custoToner!C4*((1+home!$B$10)^(1/12)-1)</f>
        <v>1.6578342318131241</v>
      </c>
      <c r="D4" s="8">
        <f>custoToner!D4*((1+home!$B$10)^(1/12)-1)</f>
        <v>1.6557645261554299</v>
      </c>
      <c r="E4" s="8">
        <f>custoToner!E4*((1+home!$B$10)^(1/12)-1)</f>
        <v>1.657937717096009</v>
      </c>
      <c r="F4" s="8">
        <f>custoToner!F4*((1+home!$B$10)^(1/12)-1)</f>
        <v>1.6557645261554299</v>
      </c>
      <c r="G4" s="8">
        <f>custoToner!G4*((1+home!$B$10)^(1/12)-1)</f>
        <v>1.6610422755825502</v>
      </c>
      <c r="H4" s="8">
        <f>custoToner!H4*((1+home!$B$10)^(1/12)-1)</f>
        <v>1.6557645261554299</v>
      </c>
      <c r="I4" s="8">
        <f>custoToner!I4*((1+home!$B$10)^(1/12)-1)</f>
        <v>1.6569028642671619</v>
      </c>
      <c r="J4" s="8">
        <f>custoToner!J4*((1+home!$B$10)^(1/12)-1)</f>
        <v>1.6557645261554299</v>
      </c>
      <c r="K4" s="8">
        <f>custoToner!K4*((1+home!$B$10)^(1/12)-1)</f>
        <v>1.6557645261554299</v>
      </c>
      <c r="L4" s="8"/>
      <c r="M4" s="8"/>
    </row>
    <row r="5" spans="1:13" x14ac:dyDescent="0.2">
      <c r="A5" s="21" t="str">
        <f>IF(home!E1&lt;&gt;"",home!E1,"")</f>
        <v>tn4</v>
      </c>
      <c r="B5" s="8">
        <f>custoToner!B5*((1+home!$B$10)^(1/12)-1)</f>
        <v>1.2078802218303861</v>
      </c>
      <c r="C5" s="8">
        <f>custoToner!C5*((1+home!$B$10)^(1/12)-1)</f>
        <v>1.2087081040934637</v>
      </c>
      <c r="D5" s="8">
        <f>custoToner!D5*((1+home!$B$10)^(1/12)-1)</f>
        <v>1.2107778097511581</v>
      </c>
      <c r="E5" s="8">
        <f>custoToner!E5*((1+home!$B$10)^(1/12)-1)</f>
        <v>1.2095359863565416</v>
      </c>
      <c r="F5" s="8">
        <f>custoToner!F5*((1+home!$B$10)^(1/12)-1)</f>
        <v>1.2098464422051955</v>
      </c>
      <c r="G5" s="8">
        <f>custoToner!G5*((1+home!$B$10)^(1/12)-1)</f>
        <v>1.2078802218303861</v>
      </c>
      <c r="H5" s="8">
        <f>custoToner!H5*((1+home!$B$10)^(1/12)-1)</f>
        <v>1.2087081040934637</v>
      </c>
      <c r="I5" s="8">
        <f>custoToner!I5*((1+home!$B$10)^(1/12)-1)</f>
        <v>1.2107778097511581</v>
      </c>
      <c r="J5" s="8">
        <f>custoToner!J5*((1+home!$B$10)^(1/12)-1)</f>
        <v>1.2077767365475014</v>
      </c>
      <c r="K5" s="8">
        <f>custoToner!K5*((1+home!$B$10)^(1/12)-1)</f>
        <v>1.2107778097511581</v>
      </c>
      <c r="L5" s="8"/>
      <c r="M5" s="8"/>
    </row>
    <row r="6" spans="1:13" x14ac:dyDescent="0.2">
      <c r="A6" s="22" t="str">
        <f>IF(home!F1&lt;&gt;"",home!F1,"")</f>
        <v>tn5</v>
      </c>
      <c r="B6" s="8">
        <f>custoToner!B6*((1+home!$B$10)^(1/12)-1)</f>
        <v>2.3284188649060731</v>
      </c>
      <c r="C6" s="8">
        <f>custoToner!C6*((1+home!$B$10)^(1/12)-1)</f>
        <v>2.3284188649060731</v>
      </c>
      <c r="D6" s="8">
        <f>custoToner!D6*((1+home!$B$10)^(1/12)-1)</f>
        <v>2.3284188649060731</v>
      </c>
      <c r="E6" s="8">
        <f>custoToner!E6*((1+home!$B$10)^(1/12)-1)</f>
        <v>2.2668451215896686</v>
      </c>
      <c r="F6" s="8">
        <f>custoToner!F6*((1+home!$B$10)^(1/12)-1)</f>
        <v>2.2648789012148587</v>
      </c>
      <c r="G6" s="8">
        <f>custoToner!G6*((1+home!$B$10)^(1/12)-1)</f>
        <v>2.251425814439846</v>
      </c>
      <c r="H6" s="8">
        <f>custoToner!H6*((1+home!$B$10)^(1/12)-1)</f>
        <v>2.2499770204794598</v>
      </c>
      <c r="I6" s="8">
        <f>custoToner!I6*((1+home!$B$10)^(1/12)-1)</f>
        <v>2.2566000785840816</v>
      </c>
      <c r="J6" s="8">
        <f>custoToner!J6*((1+home!$B$10)^(1/12)-1)</f>
        <v>2.2564965933011969</v>
      </c>
      <c r="K6" s="8">
        <f>custoToner!K6*((1+home!$B$10)^(1/12)-1)</f>
        <v>2.2570140197156205</v>
      </c>
      <c r="L6" s="8"/>
      <c r="M6" s="8"/>
    </row>
    <row r="7" spans="1:13" x14ac:dyDescent="0.2">
      <c r="A7" s="21" t="str">
        <f>IF(home!G1&lt;&gt;"",home!G1,"")</f>
        <v>tn6</v>
      </c>
      <c r="B7" s="8">
        <f>custoToner!B7*((1+home!$B$10)^(1/12)-1)</f>
        <v>2.3284188649060731</v>
      </c>
      <c r="C7" s="8">
        <f>custoToner!C7*((1+home!$B$10)^(1/12)-1)</f>
        <v>2.3284188649060731</v>
      </c>
      <c r="D7" s="8">
        <f>custoToner!D7*((1+home!$B$10)^(1/12)-1)</f>
        <v>2.3284188649060731</v>
      </c>
      <c r="E7" s="8">
        <f>custoToner!E7*((1+home!$B$10)^(1/12)-1)</f>
        <v>2.2668451215896686</v>
      </c>
      <c r="F7" s="8">
        <f>custoToner!F7*((1+home!$B$10)^(1/12)-1)</f>
        <v>2.2668451215896686</v>
      </c>
      <c r="G7" s="8">
        <f>custoToner!G7*((1+home!$B$10)^(1/12)-1)</f>
        <v>2.251425814439846</v>
      </c>
      <c r="H7" s="8">
        <f>custoToner!H7*((1+home!$B$10)^(1/12)-1)</f>
        <v>2.2591872106561994</v>
      </c>
      <c r="I7" s="8">
        <f>custoToner!I7*((1+home!$B$10)^(1/12)-1)</f>
        <v>2.2553582551894649</v>
      </c>
      <c r="J7" s="8">
        <f>custoToner!J7*((1+home!$B$10)^(1/12)-1)</f>
        <v>2.2580488725444674</v>
      </c>
      <c r="K7" s="8">
        <f>custoToner!K7*((1+home!$B$10)^(1/12)-1)</f>
        <v>2.2576349314129285</v>
      </c>
      <c r="L7" s="8"/>
      <c r="M7" s="8"/>
    </row>
    <row r="8" spans="1:13" x14ac:dyDescent="0.2">
      <c r="A8" s="14" t="s">
        <v>32</v>
      </c>
      <c r="B8" s="8">
        <f>custoToner!B8*((1+home!$B$10)^(1/12)-1)</f>
        <v>2.3289362913204972</v>
      </c>
      <c r="C8" s="8">
        <f>custoToner!C8*((1+home!$B$10)^(1/12)-1)</f>
        <v>2.3285223501889578</v>
      </c>
      <c r="D8" s="8">
        <f>custoToner!D8*((1+home!$B$10)^(1/12)-1)</f>
        <v>2.3284188649060731</v>
      </c>
      <c r="E8" s="8">
        <f>custoToner!E8*((1+home!$B$10)^(1/12)-1)</f>
        <v>2.2668451215896686</v>
      </c>
      <c r="F8" s="8">
        <f>custoToner!F8*((1+home!$B$10)^(1/12)-1)</f>
        <v>2.2668451215896686</v>
      </c>
      <c r="G8" s="8">
        <f>custoToner!G8*((1+home!$B$10)^(1/12)-1)</f>
        <v>2.251425814439846</v>
      </c>
      <c r="H8" s="8">
        <f>custoToner!H8*((1+home!$B$10)^(1/12)-1)</f>
        <v>2.2591872106561994</v>
      </c>
      <c r="I8" s="8">
        <f>custoToner!I8*((1+home!$B$10)^(1/12)-1)</f>
        <v>2.2553582551894649</v>
      </c>
      <c r="J8" s="8">
        <f>custoToner!J8*((1+home!$B$10)^(1/12)-1)</f>
        <v>2.2580488725444674</v>
      </c>
      <c r="K8" s="8">
        <f>custoToner!K8*((1+home!$B$10)^(1/12)-1)</f>
        <v>2.2576349314129285</v>
      </c>
      <c r="L8" s="8"/>
      <c r="M8" s="8"/>
    </row>
    <row r="9" spans="1:13" x14ac:dyDescent="0.2">
      <c r="A9" s="14" t="s">
        <v>33</v>
      </c>
      <c r="B9" s="8">
        <f>custoToner!B9*((1+home!$B$10)^(1/12)-1)</f>
        <v>2.7124527496912485</v>
      </c>
      <c r="C9" s="8">
        <f>custoToner!C9*((1+home!$B$10)^(1/12)-1)</f>
        <v>2.7123492644083638</v>
      </c>
      <c r="D9" s="8">
        <f>custoToner!D9*((1+home!$B$10)^(1/12)-1)</f>
        <v>2.7132806319543259</v>
      </c>
      <c r="E9" s="8">
        <f>custoToner!E9*((1+home!$B$10)^(1/12)-1)</f>
        <v>2.7132806319543259</v>
      </c>
      <c r="F9" s="8">
        <f>custoToner!F9*((1+home!$B$10)^(1/12)-1)</f>
        <v>2.7144189700660579</v>
      </c>
      <c r="G9" s="8">
        <f>custoToner!G9*((1+home!$B$10)^(1/12)-1)</f>
        <v>2.7104865293164391</v>
      </c>
      <c r="H9" s="8">
        <f>custoToner!H9*((1+home!$B$10)^(1/12)-1)</f>
        <v>2.7107969851650928</v>
      </c>
      <c r="I9" s="8">
        <f>custoToner!I9*((1+home!$B$10)^(1/12)-1)</f>
        <v>2.7134876025200954</v>
      </c>
      <c r="J9" s="8">
        <f>custoToner!J9*((1+home!$B$10)^(1/12)-1)</f>
        <v>2.7132806319543259</v>
      </c>
      <c r="K9" s="8">
        <f>custoToner!K9*((1+home!$B$10)^(1/12)-1)</f>
        <v>2.7136945730858653</v>
      </c>
      <c r="L9" s="8"/>
      <c r="M9" s="8"/>
    </row>
    <row r="10" spans="1:13" x14ac:dyDescent="0.2">
      <c r="A10" s="14" t="s">
        <v>34</v>
      </c>
      <c r="B10" s="8">
        <f>custoToner!B10*((1+home!$B$10)^(1/12)-1)</f>
        <v>0.55343929286745241</v>
      </c>
      <c r="C10" s="8">
        <f>custoToner!C10*((1+home!$B$10)^(1/12)-1)</f>
        <v>0.55333580758456768</v>
      </c>
      <c r="D10" s="8">
        <f>custoToner!D10*((1+home!$B$10)^(1/12)-1)</f>
        <v>0.55333580758456768</v>
      </c>
      <c r="E10" s="8">
        <f>custoToner!E10*((1+home!$B$10)^(1/12)-1)</f>
        <v>0.56099371851803659</v>
      </c>
      <c r="F10" s="8">
        <f>custoToner!F10*((1+home!$B$10)^(1/12)-1)</f>
        <v>0.57020390869477622</v>
      </c>
      <c r="G10" s="8">
        <f>custoToner!G10*((1+home!$B$10)^(1/12)-1)</f>
        <v>0.59524734715287708</v>
      </c>
      <c r="H10" s="8">
        <f>custoToner!H10*((1+home!$B$10)^(1/12)-1)</f>
        <v>0.61863502108482249</v>
      </c>
      <c r="I10" s="8">
        <f>custoToner!I10*((1+home!$B$10)^(1/12)-1)</f>
        <v>0.62008381504520849</v>
      </c>
      <c r="J10" s="8">
        <f>custoToner!J10*((1+home!$B$10)^(1/12)-1)</f>
        <v>0.61946290334790022</v>
      </c>
      <c r="K10" s="8">
        <f>custoToner!K10*((1+home!$B$10)^(1/12)-1)</f>
        <v>0.61987684447943903</v>
      </c>
      <c r="L10" s="8"/>
      <c r="M10" s="8"/>
    </row>
    <row r="11" spans="1:13" x14ac:dyDescent="0.2">
      <c r="A11" s="14" t="s">
        <v>35</v>
      </c>
      <c r="B11" s="8">
        <f>custoToner!B11*((1+home!$B$10)^(1/12)-1)</f>
        <v>0.68331332288776903</v>
      </c>
      <c r="C11" s="8">
        <f>custoToner!C11*((1+home!$B$10)^(1/12)-1)</f>
        <v>0.68320983760488418</v>
      </c>
      <c r="D11" s="8">
        <f>custoToner!D11*((1+home!$B$10)^(1/12)-1)</f>
        <v>0.68227847005892195</v>
      </c>
      <c r="E11" s="8">
        <f>custoToner!E11*((1+home!$B$10)^(1/12)-1)</f>
        <v>0.68124361723007465</v>
      </c>
      <c r="F11" s="8">
        <f>custoToner!F11*((1+home!$B$10)^(1/12)-1)</f>
        <v>0.680001793835458</v>
      </c>
      <c r="G11" s="8">
        <f>custoToner!G11*((1+home!$B$10)^(1/12)-1)</f>
        <v>0.680001793835458</v>
      </c>
      <c r="H11" s="8">
        <f>custoToner!H11*((1+home!$B$10)^(1/12)-1)</f>
        <v>0.67017069196141033</v>
      </c>
      <c r="I11" s="8">
        <f>custoToner!I11*((1+home!$B$10)^(1/12)-1)</f>
        <v>0.67669026478314731</v>
      </c>
      <c r="J11" s="8">
        <f>custoToner!J11*((1+home!$B$10)^(1/12)-1)</f>
        <v>0.67989830855257338</v>
      </c>
      <c r="K11" s="8">
        <f>custoToner!K11*((1+home!$B$10)^(1/12)-1)</f>
        <v>0.68300286703911484</v>
      </c>
      <c r="L11" s="8"/>
      <c r="M11" s="8"/>
    </row>
    <row r="12" spans="1:13" x14ac:dyDescent="0.2">
      <c r="A12" s="14" t="s">
        <v>36</v>
      </c>
      <c r="B12" s="8">
        <f>custoToner!B12*((1+home!$B$10)^(1/12)-1)</f>
        <v>2.6907208402854583</v>
      </c>
      <c r="C12" s="8">
        <f>custoToner!C12*((1+home!$B$10)^(1/12)-1)</f>
        <v>2.7360473941889629</v>
      </c>
      <c r="D12" s="8">
        <f>custoToner!D12*((1+home!$B$10)^(1/12)-1)</f>
        <v>2.7996908431630629</v>
      </c>
      <c r="E12" s="8">
        <f>custoToner!E12*((1+home!$B$10)^(1/12)-1)</f>
        <v>2.9141455660335569</v>
      </c>
      <c r="F12" s="8">
        <f>custoToner!F12*((1+home!$B$10)^(1/12)-1)</f>
        <v>3.0469171839746454</v>
      </c>
      <c r="G12" s="8">
        <f>custoToner!G12*((1+home!$B$10)^(1/12)-1)</f>
        <v>3.0528158450990741</v>
      </c>
      <c r="H12" s="8">
        <f>custoToner!H12*((1+home!$B$10)^(1/12)-1)</f>
        <v>3.0477450662377228</v>
      </c>
      <c r="I12" s="8">
        <f>custoToner!I12*((1+home!$B$10)^(1/12)-1)</f>
        <v>3.0491938601981086</v>
      </c>
      <c r="J12" s="8">
        <f>custoToner!J12*((1+home!$B$10)^(1/12)-1)</f>
        <v>3.0499182571783021</v>
      </c>
      <c r="K12" s="8">
        <f>custoToner!K12*((1+home!$B$10)^(1/12)-1)</f>
        <v>3.0489868896323395</v>
      </c>
      <c r="L12" s="8"/>
      <c r="M12" s="8"/>
    </row>
    <row r="13" spans="1:13" x14ac:dyDescent="0.2">
      <c r="A13" s="14" t="s">
        <v>37</v>
      </c>
      <c r="B13" s="8">
        <f>custoToner!B13*((1+home!$B$10)^(1/12)-1)</f>
        <v>1.5276497459441536</v>
      </c>
      <c r="C13" s="8">
        <f>custoToner!C13*((1+home!$B$10)^(1/12)-1)</f>
        <v>1.5276497459441536</v>
      </c>
      <c r="D13" s="8">
        <f>custoToner!D13*((1+home!$B$10)^(1/12)-1)</f>
        <v>1.5276497459441536</v>
      </c>
      <c r="E13" s="8">
        <f>custoToner!E13*((1+home!$B$10)^(1/12)-1)</f>
        <v>1.5276497459441536</v>
      </c>
      <c r="F13" s="8">
        <f>custoToner!F13*((1+home!$B$10)^(1/12)-1)</f>
        <v>1.5276497459441536</v>
      </c>
      <c r="G13" s="8">
        <f>custoToner!G13*((1+home!$B$10)^(1/12)-1)</f>
        <v>1.7301704445495396</v>
      </c>
      <c r="H13" s="8">
        <f>custoToner!H13*((1+home!$B$10)^(1/12)-1)</f>
        <v>1.7303774151153091</v>
      </c>
      <c r="I13" s="8">
        <f>custoToner!I13*((1+home!$B$10)^(1/12)-1)</f>
        <v>1.7307913562468478</v>
      </c>
      <c r="J13" s="8">
        <f>custoToner!J13*((1+home!$B$10)^(1/12)-1)</f>
        <v>1.7395876052920485</v>
      </c>
      <c r="K13" s="8">
        <f>custoToner!K13*((1+home!$B$10)^(1/12)-1)</f>
        <v>1.7385527524632014</v>
      </c>
      <c r="L13" s="8"/>
      <c r="M13" s="8"/>
    </row>
    <row r="14" spans="1:13" x14ac:dyDescent="0.2">
      <c r="A14" s="14" t="s">
        <v>38</v>
      </c>
      <c r="B14" s="8">
        <f>custoToner!B14*((1+home!$B$10)^(1/12)-1)</f>
        <v>0.89204313846623784</v>
      </c>
      <c r="C14" s="8">
        <f>custoToner!C14*((1+home!$B$10)^(1/12)-1)</f>
        <v>0.88997343280854357</v>
      </c>
      <c r="D14" s="8">
        <f>custoToner!D14*((1+home!$B$10)^(1/12)-1)</f>
        <v>0.8900769180914283</v>
      </c>
      <c r="E14" s="8">
        <f>custoToner!E14*((1+home!$B$10)^(1/12)-1)</f>
        <v>0.88997343280854357</v>
      </c>
      <c r="F14" s="8">
        <f>custoToner!F14*((1+home!$B$10)^(1/12)-1)</f>
        <v>0.88997343280854357</v>
      </c>
      <c r="G14" s="8">
        <f>custoToner!G14*((1+home!$B$10)^(1/12)-1)</f>
        <v>0.88997343280854357</v>
      </c>
      <c r="H14" s="8">
        <f>custoToner!H14*((1+home!$B$10)^(1/12)-1)</f>
        <v>0.89049085922296711</v>
      </c>
      <c r="I14" s="8">
        <f>custoToner!I14*((1+home!$B$10)^(1/12)-1)</f>
        <v>0.89038737394008249</v>
      </c>
      <c r="J14" s="8">
        <f>custoToner!J14*((1+home!$B$10)^(1/12)-1)</f>
        <v>0.89193965318335311</v>
      </c>
      <c r="K14" s="8">
        <f>custoToner!K14*((1+home!$B$10)^(1/12)-1)</f>
        <v>0.89142222676892957</v>
      </c>
      <c r="L14" s="8"/>
      <c r="M14" s="8"/>
    </row>
    <row r="15" spans="1:13" x14ac:dyDescent="0.2">
      <c r="A15" s="14" t="s">
        <v>39</v>
      </c>
      <c r="B15" s="8">
        <f>custoToner!B15*((1+home!$B$10)^(1/12)-1)</f>
        <v>0.53450148609954973</v>
      </c>
      <c r="C15" s="8">
        <f>custoToner!C15*((1+home!$B$10)^(1/12)-1)</f>
        <v>0.53864089741493826</v>
      </c>
      <c r="D15" s="8">
        <f>custoToner!D15*((1+home!$B$10)^(1/12)-1)</f>
        <v>0.54174545590147971</v>
      </c>
      <c r="E15" s="8">
        <f>custoToner!E15*((1+home!$B$10)^(1/12)-1)</f>
        <v>0.54505698495379062</v>
      </c>
      <c r="F15" s="8">
        <f>custoToner!F15*((1+home!$B$10)^(1/12)-1)</f>
        <v>0.54847199928898616</v>
      </c>
      <c r="G15" s="8">
        <f>custoToner!G15*((1+home!$B$10)^(1/12)-1)</f>
        <v>0.57217012906958575</v>
      </c>
      <c r="H15" s="8">
        <f>custoToner!H15*((1+home!$B$10)^(1/12)-1)</f>
        <v>0.57072133510919976</v>
      </c>
      <c r="I15" s="8">
        <f>custoToner!I15*((1+home!$B$10)^(1/12)-1)</f>
        <v>0.57641302566785901</v>
      </c>
      <c r="J15" s="8">
        <f>custoToner!J15*((1+home!$B$10)^(1/12)-1)</f>
        <v>0.5796210694372852</v>
      </c>
      <c r="K15" s="8">
        <f>custoToner!K15*((1+home!$B$10)^(1/12)-1)</f>
        <v>0.57651651095074374</v>
      </c>
      <c r="L15" s="8"/>
      <c r="M15" s="8"/>
    </row>
    <row r="16" spans="1:13" x14ac:dyDescent="0.2">
      <c r="A16" s="14" t="str">
        <f>IF(home!V1&lt;&gt;"",home!V1,"")</f>
        <v/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">
      <c r="B17" s="8"/>
      <c r="C17" s="8"/>
      <c r="D17" s="8"/>
      <c r="E17" s="8"/>
      <c r="F17" s="8"/>
      <c r="G17" s="8"/>
      <c r="H17" s="8"/>
      <c r="I17" s="8"/>
      <c r="J17" s="8"/>
      <c r="K17" s="8"/>
      <c r="L17" s="4"/>
      <c r="M17" s="4"/>
    </row>
    <row r="18" spans="1:13" x14ac:dyDescent="0.2">
      <c r="A18" s="14" t="str">
        <f>IF(home!X1&lt;&gt;"",home!X1,"")</f>
        <v/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4" t="str">
        <f>IF(home!Y1&lt;&gt;"",home!Y1,"")</f>
        <v/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14" t="str">
        <f>IF(home!Z1&lt;&gt;"",home!Z1,"")</f>
        <v/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14" t="str">
        <f>IF(home!AA1&lt;&gt;"",home!AA1,"")</f>
        <v/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14" t="str">
        <f>IF(home!AB1&lt;&gt;"",home!AB1,"")</f>
        <v/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14" t="str">
        <f>IF(home!AC1&lt;&gt;"",home!AC1,"")</f>
        <v/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14" t="str">
        <f>IF(home!AD1&lt;&gt;"",home!AD1,"")</f>
        <v/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">
      <c r="A25" s="14" t="str">
        <f>IF(home!AE1&lt;&gt;"",home!AE1,"")</f>
        <v/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">
      <c r="A26" s="14" t="str">
        <f>IF(home!AF1&lt;&gt;"",home!AF1,"")</f>
        <v/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2">
      <c r="A27" s="14" t="str">
        <f>IF(home!AG1&lt;&gt;"",home!AG1,"")</f>
        <v/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2">
      <c r="A28" s="14" t="str">
        <f>IF(home!AH1&lt;&gt;"",home!AH1,"")</f>
        <v/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2">
      <c r="A29" s="14" t="str">
        <f>IF(home!AI1&lt;&gt;"",home!AI1,"")</f>
        <v/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">
      <c r="A30" s="14" t="str">
        <f>IF(home!AJ1&lt;&gt;"",home!AJ1,"")</f>
        <v/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2">
      <c r="A31" s="14" t="str">
        <f>IF(home!AK1&lt;&gt;"",home!AK1,"")</f>
        <v/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x14ac:dyDescent="0.2">
      <c r="A32" s="14" t="str">
        <f>IF(home!AL1&lt;&gt;"",home!AL1,"")</f>
        <v/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 t="str">
        <f>IF(home!AM1&lt;&gt;"",home!AM1,"")</f>
        <v/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 t="str">
        <f>IF(home!AN1&lt;&gt;"",home!AN1,"")</f>
        <v/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</sheetData>
  <phoneticPr fontId="3" type="noConversion"/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zoomScale="110" zoomScaleNormal="110" workbookViewId="0">
      <selection activeCell="G7" sqref="G7"/>
    </sheetView>
  </sheetViews>
  <sheetFormatPr defaultColWidth="8.7109375" defaultRowHeight="12.75" x14ac:dyDescent="0.2"/>
  <cols>
    <col min="1" max="1" width="8.7109375" style="14"/>
    <col min="2" max="2" width="8.7109375" style="4"/>
    <col min="3" max="3" width="16.85546875" style="4" customWidth="1"/>
    <col min="4" max="11" width="10.42578125" style="4" bestFit="1" customWidth="1"/>
    <col min="12" max="16384" width="8.7109375" style="4"/>
  </cols>
  <sheetData>
    <row r="1" spans="1:23" s="14" customFormat="1" x14ac:dyDescent="0.2">
      <c r="A1" s="20" t="s">
        <v>6</v>
      </c>
      <c r="B1" s="21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23" x14ac:dyDescent="0.2">
      <c r="A2" s="25" t="str">
        <f>IF(home!B1&lt;&gt;"",home!B1,"")</f>
        <v>tn1</v>
      </c>
      <c r="B2" s="8">
        <v>167.39</v>
      </c>
      <c r="C2" s="8">
        <v>166.8</v>
      </c>
      <c r="D2" s="8">
        <v>160</v>
      </c>
      <c r="E2" s="8">
        <v>160.21</v>
      </c>
      <c r="F2" s="8">
        <v>161</v>
      </c>
      <c r="G2" s="8">
        <v>162.31</v>
      </c>
      <c r="H2" s="8">
        <v>163.19</v>
      </c>
      <c r="I2" s="8">
        <v>165.22</v>
      </c>
      <c r="J2" s="8">
        <v>166.27</v>
      </c>
      <c r="K2" s="8">
        <v>166.39</v>
      </c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x14ac:dyDescent="0.2">
      <c r="A3" s="25" t="str">
        <f>IF(home!C1&lt;&gt;"",home!C1,"")</f>
        <v>tn2</v>
      </c>
      <c r="B3" s="8">
        <v>160</v>
      </c>
      <c r="C3" s="8">
        <v>160.19999999999999</v>
      </c>
      <c r="D3" s="8">
        <v>160</v>
      </c>
      <c r="E3" s="8">
        <v>160.21</v>
      </c>
      <c r="F3" s="8">
        <v>161</v>
      </c>
      <c r="G3" s="8">
        <v>160.51</v>
      </c>
      <c r="H3" s="8">
        <v>160</v>
      </c>
      <c r="I3" s="8">
        <v>160.11000000000001</v>
      </c>
      <c r="J3" s="8">
        <v>160</v>
      </c>
      <c r="K3" s="8">
        <v>160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2">
      <c r="A4" s="25" t="str">
        <f>IF(home!D1&lt;&gt;"",home!D1,"")</f>
        <v>tn3</v>
      </c>
      <c r="B4" s="8">
        <v>160</v>
      </c>
      <c r="C4" s="8">
        <v>160.19999999999999</v>
      </c>
      <c r="D4" s="8">
        <v>160</v>
      </c>
      <c r="E4" s="8">
        <v>160.21</v>
      </c>
      <c r="F4" s="8">
        <v>160</v>
      </c>
      <c r="G4" s="8">
        <v>160.51</v>
      </c>
      <c r="H4" s="8">
        <v>160</v>
      </c>
      <c r="I4" s="8">
        <v>160.11000000000001</v>
      </c>
      <c r="J4" s="8">
        <v>160</v>
      </c>
      <c r="K4" s="8">
        <v>160</v>
      </c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">
      <c r="A5" s="25" t="str">
        <f>IF(home!E1&lt;&gt;"",home!E1,"")</f>
        <v>tn4</v>
      </c>
      <c r="B5" s="8">
        <v>116.72</v>
      </c>
      <c r="C5" s="8">
        <v>116.8</v>
      </c>
      <c r="D5" s="8">
        <v>117</v>
      </c>
      <c r="E5" s="8">
        <f>116.88</f>
        <v>116.88</v>
      </c>
      <c r="F5" s="8">
        <v>116.91</v>
      </c>
      <c r="G5" s="8">
        <v>116.72</v>
      </c>
      <c r="H5" s="8">
        <v>116.8</v>
      </c>
      <c r="I5" s="8">
        <v>117</v>
      </c>
      <c r="J5" s="8">
        <v>116.71</v>
      </c>
      <c r="K5" s="8">
        <v>117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">
      <c r="A6" s="25" t="str">
        <f>IF(home!F1&lt;&gt;"",home!F1,"")</f>
        <v>tn5</v>
      </c>
      <c r="B6" s="8">
        <v>225</v>
      </c>
      <c r="C6" s="8">
        <v>225</v>
      </c>
      <c r="D6" s="8">
        <v>225</v>
      </c>
      <c r="E6" s="8">
        <v>219.05</v>
      </c>
      <c r="F6" s="8">
        <v>218.86</v>
      </c>
      <c r="G6" s="8">
        <v>217.56</v>
      </c>
      <c r="H6" s="8">
        <v>217.42</v>
      </c>
      <c r="I6" s="8">
        <v>218.06</v>
      </c>
      <c r="J6" s="8">
        <v>218.05</v>
      </c>
      <c r="K6" s="8">
        <v>218.1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25" t="str">
        <f>IF(home!G1&lt;&gt;"",home!G1,"")</f>
        <v>tn6</v>
      </c>
      <c r="B7" s="8">
        <v>225</v>
      </c>
      <c r="C7" s="8">
        <v>225</v>
      </c>
      <c r="D7" s="8">
        <v>225</v>
      </c>
      <c r="E7" s="8">
        <v>219.05</v>
      </c>
      <c r="F7" s="8">
        <v>219.05</v>
      </c>
      <c r="G7" s="8">
        <v>217.56</v>
      </c>
      <c r="H7" s="8">
        <v>218.31</v>
      </c>
      <c r="I7" s="8">
        <v>217.94</v>
      </c>
      <c r="J7" s="8">
        <v>218.2</v>
      </c>
      <c r="K7" s="8">
        <v>218.16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">
      <c r="A8" s="25" t="s">
        <v>32</v>
      </c>
      <c r="B8" s="8">
        <v>225.05</v>
      </c>
      <c r="C8" s="8">
        <v>225.01</v>
      </c>
      <c r="D8" s="8">
        <v>225</v>
      </c>
      <c r="E8" s="8">
        <v>219.05</v>
      </c>
      <c r="F8" s="8">
        <v>219.05</v>
      </c>
      <c r="G8" s="8">
        <v>217.56</v>
      </c>
      <c r="H8" s="8">
        <v>218.31</v>
      </c>
      <c r="I8" s="8">
        <v>217.94</v>
      </c>
      <c r="J8" s="8">
        <v>218.2</v>
      </c>
      <c r="K8" s="8">
        <v>218.16</v>
      </c>
    </row>
    <row r="9" spans="1:23" x14ac:dyDescent="0.2">
      <c r="A9" s="25" t="s">
        <v>33</v>
      </c>
      <c r="B9" s="8">
        <v>262.11</v>
      </c>
      <c r="C9" s="8">
        <v>262.10000000000002</v>
      </c>
      <c r="D9" s="8">
        <v>262.19</v>
      </c>
      <c r="E9" s="8">
        <v>262.19</v>
      </c>
      <c r="F9" s="8">
        <v>262.3</v>
      </c>
      <c r="G9" s="8">
        <v>261.92</v>
      </c>
      <c r="H9" s="8">
        <v>261.95</v>
      </c>
      <c r="I9" s="8">
        <v>262.20999999999998</v>
      </c>
      <c r="J9" s="8">
        <v>262.19</v>
      </c>
      <c r="K9" s="8">
        <v>262.23</v>
      </c>
    </row>
    <row r="10" spans="1:23" x14ac:dyDescent="0.2">
      <c r="A10" s="25" t="s">
        <v>34</v>
      </c>
      <c r="B10" s="8">
        <v>53.48</v>
      </c>
      <c r="C10" s="8">
        <v>53.47</v>
      </c>
      <c r="D10" s="8">
        <v>53.47</v>
      </c>
      <c r="E10" s="8">
        <v>54.21</v>
      </c>
      <c r="F10" s="8">
        <v>55.1</v>
      </c>
      <c r="G10" s="8">
        <v>57.52</v>
      </c>
      <c r="H10" s="8">
        <v>59.78</v>
      </c>
      <c r="I10" s="8">
        <v>59.92</v>
      </c>
      <c r="J10" s="8">
        <v>59.86</v>
      </c>
      <c r="K10" s="8">
        <v>59.9</v>
      </c>
    </row>
    <row r="11" spans="1:23" x14ac:dyDescent="0.2">
      <c r="A11" s="25" t="s">
        <v>35</v>
      </c>
      <c r="B11" s="8">
        <v>66.03</v>
      </c>
      <c r="C11" s="8">
        <v>66.02</v>
      </c>
      <c r="D11" s="8">
        <v>65.930000000000007</v>
      </c>
      <c r="E11" s="8">
        <v>65.83</v>
      </c>
      <c r="F11" s="8">
        <v>65.709999999999994</v>
      </c>
      <c r="G11" s="8">
        <v>65.709999999999994</v>
      </c>
      <c r="H11" s="8">
        <v>64.760000000000005</v>
      </c>
      <c r="I11" s="8">
        <v>65.39</v>
      </c>
      <c r="J11" s="8">
        <v>65.7</v>
      </c>
      <c r="K11" s="8">
        <v>66</v>
      </c>
    </row>
    <row r="12" spans="1:23" x14ac:dyDescent="0.2">
      <c r="A12" s="25" t="s">
        <v>36</v>
      </c>
      <c r="B12" s="8">
        <v>260.01</v>
      </c>
      <c r="C12" s="8">
        <v>264.39</v>
      </c>
      <c r="D12" s="8">
        <v>270.54000000000002</v>
      </c>
      <c r="E12" s="8">
        <v>281.60000000000002</v>
      </c>
      <c r="F12" s="8">
        <v>294.43</v>
      </c>
      <c r="G12" s="8">
        <v>295</v>
      </c>
      <c r="H12" s="8">
        <v>294.51</v>
      </c>
      <c r="I12" s="8">
        <v>294.64999999999998</v>
      </c>
      <c r="J12" s="8">
        <v>294.72000000000003</v>
      </c>
      <c r="K12" s="8">
        <v>294.63</v>
      </c>
    </row>
    <row r="13" spans="1:23" x14ac:dyDescent="0.2">
      <c r="A13" s="25" t="s">
        <v>37</v>
      </c>
      <c r="B13" s="8">
        <v>147.62</v>
      </c>
      <c r="C13" s="8">
        <v>147.62</v>
      </c>
      <c r="D13" s="8">
        <v>147.62</v>
      </c>
      <c r="E13" s="8">
        <v>147.62</v>
      </c>
      <c r="F13" s="8">
        <v>147.62</v>
      </c>
      <c r="G13" s="8">
        <v>167.19</v>
      </c>
      <c r="H13" s="8">
        <v>167.21</v>
      </c>
      <c r="I13" s="8">
        <v>167.25</v>
      </c>
      <c r="J13" s="8">
        <v>168.1</v>
      </c>
      <c r="K13" s="8">
        <v>168</v>
      </c>
    </row>
    <row r="14" spans="1:23" x14ac:dyDescent="0.2">
      <c r="A14" s="25" t="s">
        <v>38</v>
      </c>
      <c r="B14" s="8">
        <v>86.2</v>
      </c>
      <c r="C14" s="8">
        <v>86</v>
      </c>
      <c r="D14" s="8">
        <v>86.01</v>
      </c>
      <c r="E14" s="8">
        <v>86</v>
      </c>
      <c r="F14" s="8">
        <v>86</v>
      </c>
      <c r="G14" s="8">
        <v>86</v>
      </c>
      <c r="H14" s="8">
        <v>86.05</v>
      </c>
      <c r="I14" s="8">
        <v>86.04</v>
      </c>
      <c r="J14" s="8">
        <v>86.19</v>
      </c>
      <c r="K14" s="8">
        <v>86.14</v>
      </c>
    </row>
    <row r="15" spans="1:23" x14ac:dyDescent="0.2">
      <c r="A15" s="25" t="s">
        <v>39</v>
      </c>
      <c r="B15" s="8">
        <v>51.65</v>
      </c>
      <c r="C15" s="8">
        <v>52.05</v>
      </c>
      <c r="D15" s="8">
        <v>52.35</v>
      </c>
      <c r="E15" s="8">
        <v>52.67</v>
      </c>
      <c r="F15" s="8">
        <v>53</v>
      </c>
      <c r="G15" s="8">
        <v>55.29</v>
      </c>
      <c r="H15" s="8">
        <v>55.15</v>
      </c>
      <c r="I15" s="8">
        <v>55.7</v>
      </c>
      <c r="J15" s="8">
        <v>56.01</v>
      </c>
      <c r="K15" s="8">
        <v>55.71</v>
      </c>
    </row>
    <row r="16" spans="1:23" x14ac:dyDescent="0.2">
      <c r="A16" s="26"/>
    </row>
    <row r="17" spans="1:1" x14ac:dyDescent="0.2">
      <c r="A17" s="26" t="str">
        <f>IF(home!Z1&lt;&gt;"",home!Z1,"")</f>
        <v/>
      </c>
    </row>
    <row r="18" spans="1:1" x14ac:dyDescent="0.2">
      <c r="A18" s="26" t="str">
        <f>IF(home!AA1&lt;&gt;"",home!AA1,"")</f>
        <v/>
      </c>
    </row>
    <row r="19" spans="1:1" x14ac:dyDescent="0.2">
      <c r="A19" s="26" t="str">
        <f>IF(home!AB1&lt;&gt;"",home!AB1,"")</f>
        <v/>
      </c>
    </row>
    <row r="20" spans="1:1" x14ac:dyDescent="0.2">
      <c r="A20" s="26" t="str">
        <f>IF(home!AC1&lt;&gt;"",home!AC1,"")</f>
        <v/>
      </c>
    </row>
    <row r="21" spans="1:1" x14ac:dyDescent="0.2">
      <c r="A21" s="26" t="str">
        <f>IF(home!AD1&lt;&gt;"",home!AD1,"")</f>
        <v/>
      </c>
    </row>
    <row r="22" spans="1:1" x14ac:dyDescent="0.2">
      <c r="A22" s="26" t="str">
        <f>IF(home!AE1&lt;&gt;"",home!AE1,"")</f>
        <v/>
      </c>
    </row>
    <row r="23" spans="1:1" x14ac:dyDescent="0.2">
      <c r="A23" s="26" t="str">
        <f>IF(home!AF1&lt;&gt;"",home!AF1,"")</f>
        <v/>
      </c>
    </row>
    <row r="24" spans="1:1" x14ac:dyDescent="0.2">
      <c r="A24" s="26" t="str">
        <f>IF(home!AG1&lt;&gt;"",home!AG1,"")</f>
        <v/>
      </c>
    </row>
    <row r="25" spans="1:1" x14ac:dyDescent="0.2">
      <c r="A25" s="26" t="str">
        <f>IF(home!AH1&lt;&gt;"",home!AH1,"")</f>
        <v/>
      </c>
    </row>
    <row r="26" spans="1:1" x14ac:dyDescent="0.2">
      <c r="A26" s="26" t="str">
        <f>IF(home!AI1&lt;&gt;"",home!AI1,"")</f>
        <v/>
      </c>
    </row>
    <row r="27" spans="1:1" x14ac:dyDescent="0.2">
      <c r="A27" s="26" t="str">
        <f>IF(home!AJ1&lt;&gt;"",home!AJ1,"")</f>
        <v/>
      </c>
    </row>
    <row r="28" spans="1:1" x14ac:dyDescent="0.2">
      <c r="A28" s="26" t="str">
        <f>IF(home!AK1&lt;&gt;"",home!AK1,"")</f>
        <v/>
      </c>
    </row>
    <row r="29" spans="1:1" x14ac:dyDescent="0.2">
      <c r="A29" s="26" t="str">
        <f>IF(home!AL1&lt;&gt;"",home!AL1,"")</f>
        <v/>
      </c>
    </row>
    <row r="30" spans="1:1" x14ac:dyDescent="0.2">
      <c r="A30" s="26" t="str">
        <f>IF(home!AM1&lt;&gt;"",home!AM1,"")</f>
        <v/>
      </c>
    </row>
    <row r="31" spans="1:1" x14ac:dyDescent="0.2">
      <c r="A31" s="26" t="str">
        <f>IF(home!AN1&lt;&gt;"",home!AN1,"")</f>
        <v/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DB46-F0D9-4D8C-822C-8765C8C1A601}">
  <dimension ref="A1:K115"/>
  <sheetViews>
    <sheetView tabSelected="1" topLeftCell="A91" workbookViewId="0">
      <selection activeCell="G109" sqref="G109"/>
    </sheetView>
  </sheetViews>
  <sheetFormatPr defaultRowHeight="12.75" x14ac:dyDescent="0.2"/>
  <cols>
    <col min="1" max="1" width="38.85546875" style="14" customWidth="1"/>
    <col min="2" max="2" width="14.85546875" bestFit="1" customWidth="1"/>
    <col min="3" max="3" width="12.140625" bestFit="1" customWidth="1"/>
    <col min="4" max="6" width="13.28515625" bestFit="1" customWidth="1"/>
    <col min="7" max="7" width="12.140625" bestFit="1" customWidth="1"/>
    <col min="8" max="9" width="13.28515625" bestFit="1" customWidth="1"/>
    <col min="10" max="11" width="12.140625" bestFit="1" customWidth="1"/>
  </cols>
  <sheetData>
    <row r="1" spans="1:11" s="14" customFormat="1" x14ac:dyDescent="0.2">
      <c r="A1" s="14" t="s">
        <v>44</v>
      </c>
    </row>
    <row r="2" spans="1:11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</row>
    <row r="3" spans="1:11" x14ac:dyDescent="0.2">
      <c r="A3" s="14" t="s">
        <v>22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</row>
    <row r="4" spans="1:11" x14ac:dyDescent="0.2">
      <c r="A4" s="14" t="s">
        <v>23</v>
      </c>
      <c r="B4">
        <v>3</v>
      </c>
      <c r="C4">
        <v>2</v>
      </c>
      <c r="D4">
        <v>1</v>
      </c>
      <c r="E4">
        <v>1</v>
      </c>
      <c r="F4">
        <v>0</v>
      </c>
      <c r="G4">
        <v>0</v>
      </c>
      <c r="H4">
        <v>3</v>
      </c>
      <c r="I4">
        <v>3</v>
      </c>
      <c r="J4">
        <v>0</v>
      </c>
      <c r="K4">
        <v>0</v>
      </c>
    </row>
    <row r="5" spans="1:11" x14ac:dyDescent="0.2">
      <c r="A5" s="14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2</v>
      </c>
      <c r="J5">
        <v>1</v>
      </c>
      <c r="K5">
        <v>0</v>
      </c>
    </row>
    <row r="6" spans="1:11" x14ac:dyDescent="0.2">
      <c r="A6" s="14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4" t="s">
        <v>26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</row>
    <row r="8" spans="1:11" x14ac:dyDescent="0.2">
      <c r="A8" s="14" t="s">
        <v>27</v>
      </c>
      <c r="B8">
        <v>0</v>
      </c>
      <c r="C8">
        <v>0</v>
      </c>
      <c r="D8">
        <v>0</v>
      </c>
      <c r="E8">
        <v>2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</row>
    <row r="9" spans="1:11" x14ac:dyDescent="0.2">
      <c r="A9" s="14" t="s">
        <v>32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</row>
    <row r="10" spans="1:11" x14ac:dyDescent="0.2">
      <c r="A10" s="14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4" t="s">
        <v>34</v>
      </c>
      <c r="B11">
        <v>2</v>
      </c>
      <c r="C11">
        <v>4</v>
      </c>
      <c r="D11">
        <v>0</v>
      </c>
      <c r="E11">
        <v>3</v>
      </c>
      <c r="F11">
        <v>54</v>
      </c>
      <c r="G11">
        <v>16</v>
      </c>
      <c r="H11">
        <v>1</v>
      </c>
      <c r="I11">
        <v>5</v>
      </c>
      <c r="J11">
        <v>5</v>
      </c>
      <c r="K11">
        <v>1</v>
      </c>
    </row>
    <row r="12" spans="1:11" x14ac:dyDescent="0.2">
      <c r="A12" s="14" t="s">
        <v>35</v>
      </c>
      <c r="B12">
        <v>0</v>
      </c>
      <c r="C12">
        <v>9</v>
      </c>
      <c r="D12">
        <v>71</v>
      </c>
      <c r="E12">
        <v>57</v>
      </c>
      <c r="F12">
        <v>72</v>
      </c>
      <c r="G12">
        <v>16</v>
      </c>
      <c r="H12">
        <v>30</v>
      </c>
      <c r="I12">
        <v>153</v>
      </c>
      <c r="J12">
        <v>40</v>
      </c>
      <c r="K12">
        <v>7</v>
      </c>
    </row>
    <row r="13" spans="1:11" x14ac:dyDescent="0.2">
      <c r="A13" s="14" t="s">
        <v>36</v>
      </c>
      <c r="B13">
        <v>0</v>
      </c>
      <c r="C13">
        <v>0</v>
      </c>
      <c r="D13">
        <v>0</v>
      </c>
      <c r="E13">
        <v>0</v>
      </c>
      <c r="F13">
        <v>7</v>
      </c>
      <c r="G13">
        <v>5</v>
      </c>
      <c r="H13">
        <v>6</v>
      </c>
      <c r="I13">
        <v>11</v>
      </c>
      <c r="J13">
        <v>4</v>
      </c>
      <c r="K13">
        <v>5</v>
      </c>
    </row>
    <row r="14" spans="1:11" x14ac:dyDescent="0.2">
      <c r="A14" s="14" t="s">
        <v>37</v>
      </c>
      <c r="B14">
        <v>0</v>
      </c>
      <c r="C14">
        <v>7</v>
      </c>
      <c r="D14">
        <v>2</v>
      </c>
      <c r="E14">
        <v>3</v>
      </c>
      <c r="F14">
        <v>14</v>
      </c>
      <c r="G14">
        <v>7</v>
      </c>
      <c r="H14">
        <v>5</v>
      </c>
      <c r="I14">
        <v>7</v>
      </c>
      <c r="J14">
        <v>12</v>
      </c>
      <c r="K14">
        <v>5</v>
      </c>
    </row>
    <row r="15" spans="1:11" x14ac:dyDescent="0.2">
      <c r="A15" s="14" t="s">
        <v>38</v>
      </c>
      <c r="B15">
        <v>0</v>
      </c>
      <c r="C15">
        <v>63</v>
      </c>
      <c r="D15">
        <v>136</v>
      </c>
      <c r="E15">
        <v>108</v>
      </c>
      <c r="F15">
        <v>146</v>
      </c>
      <c r="G15">
        <v>91</v>
      </c>
      <c r="H15">
        <v>114</v>
      </c>
      <c r="I15">
        <v>106</v>
      </c>
      <c r="J15">
        <v>65</v>
      </c>
      <c r="K15">
        <v>29</v>
      </c>
    </row>
    <row r="16" spans="1:11" x14ac:dyDescent="0.2">
      <c r="A16" s="14" t="s">
        <v>39</v>
      </c>
      <c r="B16">
        <v>0</v>
      </c>
      <c r="C16">
        <v>0</v>
      </c>
      <c r="D16">
        <v>0</v>
      </c>
      <c r="E16">
        <v>0</v>
      </c>
      <c r="F16">
        <v>6</v>
      </c>
      <c r="G16">
        <v>13</v>
      </c>
      <c r="H16">
        <v>6</v>
      </c>
      <c r="I16">
        <v>4</v>
      </c>
      <c r="J16">
        <v>2</v>
      </c>
      <c r="K16">
        <v>1</v>
      </c>
    </row>
    <row r="18" spans="1:11" x14ac:dyDescent="0.2">
      <c r="A18" s="14" t="s">
        <v>45</v>
      </c>
    </row>
    <row r="19" spans="1:11" s="29" customFormat="1" x14ac:dyDescent="0.2">
      <c r="A19" s="14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</row>
    <row r="20" spans="1:11" x14ac:dyDescent="0.2">
      <c r="A20" s="14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2">
      <c r="A21" s="14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s="14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s="14" t="s">
        <v>25</v>
      </c>
      <c r="B23">
        <v>12</v>
      </c>
      <c r="C23">
        <v>9</v>
      </c>
      <c r="D23">
        <v>9</v>
      </c>
      <c r="E23">
        <v>9</v>
      </c>
      <c r="F23">
        <v>8</v>
      </c>
      <c r="G23">
        <v>8</v>
      </c>
      <c r="H23">
        <v>6</v>
      </c>
      <c r="I23">
        <v>2</v>
      </c>
      <c r="J23">
        <v>2</v>
      </c>
      <c r="K23">
        <v>2</v>
      </c>
    </row>
    <row r="24" spans="1:11" x14ac:dyDescent="0.2">
      <c r="A24" s="14" t="s">
        <v>26</v>
      </c>
      <c r="B24">
        <v>3</v>
      </c>
      <c r="C24">
        <v>3</v>
      </c>
      <c r="D24">
        <v>2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s="14" t="s">
        <v>27</v>
      </c>
      <c r="B25">
        <v>3</v>
      </c>
      <c r="C25">
        <v>3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s="14" t="s">
        <v>32</v>
      </c>
      <c r="B26">
        <v>3</v>
      </c>
      <c r="C26">
        <v>3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s="14" t="s">
        <v>33</v>
      </c>
      <c r="B27">
        <v>2</v>
      </c>
      <c r="C27">
        <v>2</v>
      </c>
      <c r="D27">
        <v>2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2">
      <c r="A28" s="14" t="s">
        <v>34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</row>
    <row r="29" spans="1:11" x14ac:dyDescent="0.2">
      <c r="A29" s="14" t="s">
        <v>35</v>
      </c>
      <c r="B29">
        <v>38</v>
      </c>
      <c r="C29">
        <v>7</v>
      </c>
      <c r="D29">
        <v>7</v>
      </c>
      <c r="E29">
        <v>7</v>
      </c>
      <c r="F29">
        <v>7</v>
      </c>
      <c r="G29">
        <v>7</v>
      </c>
      <c r="H29">
        <v>7</v>
      </c>
      <c r="I29">
        <v>7</v>
      </c>
      <c r="J29">
        <v>7</v>
      </c>
      <c r="K29">
        <v>7</v>
      </c>
    </row>
    <row r="30" spans="1:11" x14ac:dyDescent="0.2">
      <c r="A30" s="14" t="s">
        <v>36</v>
      </c>
      <c r="B30">
        <v>11</v>
      </c>
      <c r="C30">
        <v>10</v>
      </c>
      <c r="D30">
        <v>4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</row>
    <row r="31" spans="1:11" x14ac:dyDescent="0.2">
      <c r="A31" s="14" t="s">
        <v>37</v>
      </c>
      <c r="B31">
        <v>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</row>
    <row r="32" spans="1:11" x14ac:dyDescent="0.2">
      <c r="A32" s="14" t="s">
        <v>38</v>
      </c>
      <c r="B32">
        <v>8</v>
      </c>
      <c r="C32">
        <v>7</v>
      </c>
      <c r="D32">
        <v>7</v>
      </c>
      <c r="E32">
        <v>7</v>
      </c>
      <c r="F32">
        <v>7</v>
      </c>
      <c r="G32">
        <v>7</v>
      </c>
      <c r="H32">
        <v>7</v>
      </c>
      <c r="I32">
        <v>7</v>
      </c>
      <c r="J32">
        <v>7</v>
      </c>
      <c r="K32">
        <v>7</v>
      </c>
    </row>
    <row r="33" spans="1:11" x14ac:dyDescent="0.2">
      <c r="A33" s="14" t="s">
        <v>39</v>
      </c>
      <c r="B33">
        <v>15</v>
      </c>
      <c r="C33">
        <v>9</v>
      </c>
      <c r="D33">
        <v>7</v>
      </c>
      <c r="E33">
        <v>4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</row>
    <row r="63" spans="1:2" x14ac:dyDescent="0.2">
      <c r="B63" s="29" t="s">
        <v>46</v>
      </c>
    </row>
    <row r="64" spans="1:2" x14ac:dyDescent="0.2">
      <c r="A64" s="14" t="s">
        <v>47</v>
      </c>
    </row>
    <row r="65" spans="1:11" x14ac:dyDescent="0.2">
      <c r="A65" s="14" t="s">
        <v>48</v>
      </c>
      <c r="B65" s="31">
        <f>B3*custoToner!B2</f>
        <v>167.39</v>
      </c>
      <c r="C65" s="31">
        <f>C3*custoToner!C2</f>
        <v>0</v>
      </c>
      <c r="D65" s="31">
        <f>D3*custoToner!D2</f>
        <v>0</v>
      </c>
      <c r="E65" s="31">
        <f>E3*custoToner!E2</f>
        <v>0</v>
      </c>
      <c r="F65" s="31">
        <f>F3*custoToner!F2</f>
        <v>0</v>
      </c>
      <c r="G65" s="31">
        <f>G3*custoToner!G2</f>
        <v>0</v>
      </c>
      <c r="H65" s="31">
        <f>H3*custoToner!H2</f>
        <v>0</v>
      </c>
      <c r="I65" s="31">
        <f>I3*custoToner!I2</f>
        <v>330.44</v>
      </c>
      <c r="J65" s="31">
        <f>J3*custoToner!J2</f>
        <v>0</v>
      </c>
      <c r="K65" s="31">
        <f>K3*custoToner!K2</f>
        <v>0</v>
      </c>
    </row>
    <row r="66" spans="1:11" x14ac:dyDescent="0.2">
      <c r="A66" s="14" t="s">
        <v>49</v>
      </c>
      <c r="B66" s="31">
        <f>B4*custoToner!B3</f>
        <v>480</v>
      </c>
      <c r="C66" s="31">
        <f>C4*custoToner!C3</f>
        <v>320.39999999999998</v>
      </c>
      <c r="D66" s="31">
        <f>D4*custoToner!D3</f>
        <v>160</v>
      </c>
      <c r="E66" s="31">
        <f>E4*custoToner!E3</f>
        <v>160.21</v>
      </c>
      <c r="F66" s="31">
        <f>F4*custoToner!F3</f>
        <v>0</v>
      </c>
      <c r="G66" s="31">
        <f>G4*custoToner!G3</f>
        <v>0</v>
      </c>
      <c r="H66" s="31">
        <f>H4*custoToner!H3</f>
        <v>480</v>
      </c>
      <c r="I66" s="31">
        <f>I4*custoToner!I3</f>
        <v>480.33000000000004</v>
      </c>
      <c r="J66" s="31">
        <f>J4*custoToner!J3</f>
        <v>0</v>
      </c>
      <c r="K66" s="31">
        <f>K4*custoToner!K3</f>
        <v>0</v>
      </c>
    </row>
    <row r="67" spans="1:11" x14ac:dyDescent="0.2">
      <c r="A67" s="14" t="s">
        <v>50</v>
      </c>
      <c r="B67" s="31">
        <f>B5*custoToner!B4</f>
        <v>0</v>
      </c>
      <c r="C67" s="31">
        <f>C5*custoToner!C4</f>
        <v>0</v>
      </c>
      <c r="D67" s="31">
        <f>D5*custoToner!D4</f>
        <v>160</v>
      </c>
      <c r="E67" s="31">
        <f>E5*custoToner!E4</f>
        <v>0</v>
      </c>
      <c r="F67" s="31">
        <f>F5*custoToner!F4</f>
        <v>0</v>
      </c>
      <c r="G67" s="31">
        <f>G5*custoToner!G4</f>
        <v>0</v>
      </c>
      <c r="H67" s="31">
        <f>H5*custoToner!H4</f>
        <v>0</v>
      </c>
      <c r="I67" s="31">
        <f>I5*custoToner!I4</f>
        <v>320.22000000000003</v>
      </c>
      <c r="J67" s="31">
        <f>J5*custoToner!J4</f>
        <v>160</v>
      </c>
      <c r="K67" s="31">
        <f>K5*custoToner!K4</f>
        <v>0</v>
      </c>
    </row>
    <row r="68" spans="1:11" x14ac:dyDescent="0.2">
      <c r="A68" s="14" t="s">
        <v>51</v>
      </c>
      <c r="B68" s="31">
        <f>B6*custoToner!B5</f>
        <v>0</v>
      </c>
      <c r="C68" s="31">
        <f>C6*custoToner!C5</f>
        <v>0</v>
      </c>
      <c r="D68" s="31">
        <f>D6*custoToner!D5</f>
        <v>0</v>
      </c>
      <c r="E68" s="31">
        <f>E6*custoToner!E5</f>
        <v>0</v>
      </c>
      <c r="F68" s="31">
        <f>F6*custoToner!F5</f>
        <v>0</v>
      </c>
      <c r="G68" s="31">
        <f>G6*custoToner!G5</f>
        <v>0</v>
      </c>
      <c r="H68" s="31">
        <f>H6*custoToner!H5</f>
        <v>0</v>
      </c>
      <c r="I68" s="31">
        <f>I6*custoToner!I5</f>
        <v>0</v>
      </c>
      <c r="J68" s="31">
        <f>J6*custoToner!J5</f>
        <v>0</v>
      </c>
      <c r="K68" s="31">
        <f>K6*custoToner!K5</f>
        <v>0</v>
      </c>
    </row>
    <row r="69" spans="1:11" x14ac:dyDescent="0.2">
      <c r="A69" s="14" t="s">
        <v>52</v>
      </c>
      <c r="B69" s="31">
        <f>B7*custoToner!B6</f>
        <v>0</v>
      </c>
      <c r="C69" s="31">
        <f>C7*custoToner!C6</f>
        <v>0</v>
      </c>
      <c r="D69" s="31">
        <f>D7*custoToner!D6</f>
        <v>0</v>
      </c>
      <c r="E69" s="31">
        <f>E7*custoToner!E6</f>
        <v>0</v>
      </c>
      <c r="F69" s="31">
        <f>F7*custoToner!F6</f>
        <v>218.86</v>
      </c>
      <c r="G69" s="31">
        <f>G7*custoToner!G6</f>
        <v>0</v>
      </c>
      <c r="H69" s="31">
        <f>H7*custoToner!H6</f>
        <v>217.42</v>
      </c>
      <c r="I69" s="31">
        <f>I7*custoToner!I6</f>
        <v>0</v>
      </c>
      <c r="J69" s="31">
        <f>J7*custoToner!J6</f>
        <v>0</v>
      </c>
      <c r="K69" s="31">
        <f>K7*custoToner!K6</f>
        <v>218.1</v>
      </c>
    </row>
    <row r="70" spans="1:11" x14ac:dyDescent="0.2">
      <c r="A70" s="14" t="s">
        <v>53</v>
      </c>
      <c r="B70" s="31">
        <f>B8*custoToner!B7</f>
        <v>0</v>
      </c>
      <c r="C70" s="31">
        <f>C8*custoToner!C7</f>
        <v>0</v>
      </c>
      <c r="D70" s="31">
        <f>D8*custoToner!D7</f>
        <v>0</v>
      </c>
      <c r="E70" s="31">
        <f>E8*custoToner!E7</f>
        <v>438.1</v>
      </c>
      <c r="F70" s="31">
        <f>F8*custoToner!F7</f>
        <v>219.05</v>
      </c>
      <c r="G70" s="31">
        <f>G8*custoToner!G7</f>
        <v>217.56</v>
      </c>
      <c r="H70" s="31">
        <f>H8*custoToner!H7</f>
        <v>218.31</v>
      </c>
      <c r="I70" s="31">
        <f>I8*custoToner!I7</f>
        <v>0</v>
      </c>
      <c r="J70" s="31">
        <f>J8*custoToner!J7</f>
        <v>0</v>
      </c>
      <c r="K70" s="31">
        <f>K8*custoToner!K7</f>
        <v>218.16</v>
      </c>
    </row>
    <row r="71" spans="1:11" x14ac:dyDescent="0.2">
      <c r="A71" s="14" t="s">
        <v>54</v>
      </c>
      <c r="B71" s="31">
        <f>B9*custoToner!B8</f>
        <v>0</v>
      </c>
      <c r="C71" s="31">
        <f>C9*custoToner!C8</f>
        <v>0</v>
      </c>
      <c r="D71" s="31">
        <f>D9*custoToner!D8</f>
        <v>0</v>
      </c>
      <c r="E71" s="31">
        <f>E9*custoToner!E8</f>
        <v>219.05</v>
      </c>
      <c r="F71" s="31">
        <f>F9*custoToner!F8</f>
        <v>0</v>
      </c>
      <c r="G71" s="31">
        <f>G9*custoToner!G8</f>
        <v>217.56</v>
      </c>
      <c r="H71" s="31">
        <f>H9*custoToner!H8</f>
        <v>218.31</v>
      </c>
      <c r="I71" s="31">
        <f>I9*custoToner!I8</f>
        <v>0</v>
      </c>
      <c r="J71" s="31">
        <f>J9*custoToner!J8</f>
        <v>0</v>
      </c>
      <c r="K71" s="31">
        <f>K9*custoToner!K8</f>
        <v>218.16</v>
      </c>
    </row>
    <row r="72" spans="1:11" x14ac:dyDescent="0.2">
      <c r="A72" s="14" t="s">
        <v>55</v>
      </c>
      <c r="B72" s="31">
        <f>B10*custoToner!B9</f>
        <v>0</v>
      </c>
      <c r="C72" s="31">
        <f>C10*custoToner!C9</f>
        <v>0</v>
      </c>
      <c r="D72" s="31">
        <f>D10*custoToner!D9</f>
        <v>0</v>
      </c>
      <c r="E72" s="31">
        <f>E10*custoToner!E9</f>
        <v>0</v>
      </c>
      <c r="F72" s="31">
        <f>F10*custoToner!F9</f>
        <v>0</v>
      </c>
      <c r="G72" s="31">
        <f>G10*custoToner!G9</f>
        <v>0</v>
      </c>
      <c r="H72" s="31">
        <f>H10*custoToner!H9</f>
        <v>0</v>
      </c>
      <c r="I72" s="31">
        <f>I10*custoToner!I9</f>
        <v>0</v>
      </c>
      <c r="J72" s="31">
        <f>J10*custoToner!J9</f>
        <v>0</v>
      </c>
      <c r="K72" s="31">
        <f>K10*custoToner!K9</f>
        <v>0</v>
      </c>
    </row>
    <row r="73" spans="1:11" x14ac:dyDescent="0.2">
      <c r="A73" s="14" t="s">
        <v>56</v>
      </c>
      <c r="B73" s="31">
        <f>B11*custoToner!B10</f>
        <v>106.96</v>
      </c>
      <c r="C73" s="31">
        <f>C11*custoToner!C10</f>
        <v>213.88</v>
      </c>
      <c r="D73" s="31">
        <f>D11*custoToner!D10</f>
        <v>0</v>
      </c>
      <c r="E73" s="31">
        <f>E11*custoToner!E10</f>
        <v>162.63</v>
      </c>
      <c r="F73" s="31">
        <f>F11*custoToner!F10</f>
        <v>2975.4</v>
      </c>
      <c r="G73" s="31">
        <f>G11*custoToner!G10</f>
        <v>920.32</v>
      </c>
      <c r="H73" s="31">
        <f>H11*custoToner!H10</f>
        <v>59.78</v>
      </c>
      <c r="I73" s="31">
        <f>I11*custoToner!I10</f>
        <v>299.60000000000002</v>
      </c>
      <c r="J73" s="31">
        <f>J11*custoToner!J10</f>
        <v>299.3</v>
      </c>
      <c r="K73" s="31">
        <f>K11*custoToner!K10</f>
        <v>59.9</v>
      </c>
    </row>
    <row r="74" spans="1:11" x14ac:dyDescent="0.2">
      <c r="A74" s="14" t="s">
        <v>57</v>
      </c>
      <c r="B74" s="31">
        <f>B12*custoToner!B11</f>
        <v>0</v>
      </c>
      <c r="C74" s="31">
        <f>C12*custoToner!C11</f>
        <v>594.17999999999995</v>
      </c>
      <c r="D74" s="31">
        <f>D12*custoToner!D11</f>
        <v>4681.0300000000007</v>
      </c>
      <c r="E74" s="31">
        <f>E12*custoToner!E11</f>
        <v>3752.31</v>
      </c>
      <c r="F74" s="31">
        <f>F12*custoToner!F11</f>
        <v>4731.12</v>
      </c>
      <c r="G74" s="31">
        <f>G12*custoToner!G11</f>
        <v>1051.3599999999999</v>
      </c>
      <c r="H74" s="31">
        <f>H12*custoToner!H11</f>
        <v>1942.8000000000002</v>
      </c>
      <c r="I74" s="31">
        <f>I12*custoToner!I11</f>
        <v>10004.67</v>
      </c>
      <c r="J74" s="31">
        <f>J12*custoToner!J11</f>
        <v>2628</v>
      </c>
      <c r="K74" s="31">
        <f>K12*custoToner!K11</f>
        <v>462</v>
      </c>
    </row>
    <row r="75" spans="1:11" x14ac:dyDescent="0.2">
      <c r="A75" s="14" t="s">
        <v>58</v>
      </c>
      <c r="B75" s="31">
        <f>B13*custoToner!B12</f>
        <v>0</v>
      </c>
      <c r="C75" s="31">
        <f>C13*custoToner!C12</f>
        <v>0</v>
      </c>
      <c r="D75" s="31">
        <f>D13*custoToner!D12</f>
        <v>0</v>
      </c>
      <c r="E75" s="31">
        <f>E13*custoToner!E12</f>
        <v>0</v>
      </c>
      <c r="F75" s="31">
        <f>F13*custoToner!F12</f>
        <v>2061.0100000000002</v>
      </c>
      <c r="G75" s="31">
        <f>G13*custoToner!G12</f>
        <v>1475</v>
      </c>
      <c r="H75" s="31">
        <f>H13*custoToner!H12</f>
        <v>1767.06</v>
      </c>
      <c r="I75" s="31">
        <f>I13*custoToner!I12</f>
        <v>3241.1499999999996</v>
      </c>
      <c r="J75" s="31">
        <f>J13*custoToner!J12</f>
        <v>1178.8800000000001</v>
      </c>
      <c r="K75" s="31">
        <f>K13*custoToner!K12</f>
        <v>1473.15</v>
      </c>
    </row>
    <row r="76" spans="1:11" x14ac:dyDescent="0.2">
      <c r="A76" s="14" t="s">
        <v>59</v>
      </c>
      <c r="B76" s="31">
        <f>B14*custoToner!B13</f>
        <v>0</v>
      </c>
      <c r="C76" s="31">
        <f>C14*custoToner!C13</f>
        <v>1033.3400000000001</v>
      </c>
      <c r="D76" s="31">
        <f>D14*custoToner!D13</f>
        <v>295.24</v>
      </c>
      <c r="E76" s="31">
        <f>E14*custoToner!E13</f>
        <v>442.86</v>
      </c>
      <c r="F76" s="31">
        <f>F14*custoToner!F13</f>
        <v>2066.6800000000003</v>
      </c>
      <c r="G76" s="31">
        <f>G14*custoToner!G13</f>
        <v>1170.33</v>
      </c>
      <c r="H76" s="31">
        <f>H14*custoToner!H13</f>
        <v>836.05000000000007</v>
      </c>
      <c r="I76" s="31">
        <f>I14*custoToner!I13</f>
        <v>1170.75</v>
      </c>
      <c r="J76" s="31">
        <f>J14*custoToner!J13</f>
        <v>2017.1999999999998</v>
      </c>
      <c r="K76" s="31">
        <f>K14*custoToner!K13</f>
        <v>840</v>
      </c>
    </row>
    <row r="77" spans="1:11" x14ac:dyDescent="0.2">
      <c r="A77" s="14" t="s">
        <v>60</v>
      </c>
      <c r="B77" s="31">
        <f>B15*custoToner!B14</f>
        <v>0</v>
      </c>
      <c r="C77" s="31">
        <f>C15*custoToner!C14</f>
        <v>5418</v>
      </c>
      <c r="D77" s="31">
        <f>D15*custoToner!D14</f>
        <v>11697.36</v>
      </c>
      <c r="E77" s="31">
        <f>E15*custoToner!E14</f>
        <v>9288</v>
      </c>
      <c r="F77" s="31">
        <f>F15*custoToner!F14</f>
        <v>12556</v>
      </c>
      <c r="G77" s="31">
        <f>G15*custoToner!G14</f>
        <v>7826</v>
      </c>
      <c r="H77" s="31">
        <f>H15*custoToner!H14</f>
        <v>9809.6999999999989</v>
      </c>
      <c r="I77" s="31">
        <f>I15*custoToner!I14</f>
        <v>9120.24</v>
      </c>
      <c r="J77" s="31">
        <f>J15*custoToner!J14</f>
        <v>5602.3499999999995</v>
      </c>
      <c r="K77" s="31">
        <f>K15*custoToner!K14</f>
        <v>2498.06</v>
      </c>
    </row>
    <row r="78" spans="1:11" x14ac:dyDescent="0.2">
      <c r="A78" s="14" t="s">
        <v>61</v>
      </c>
      <c r="B78" s="31">
        <f>B16*custoToner!B15</f>
        <v>0</v>
      </c>
      <c r="C78" s="31">
        <f>C16*custoToner!C15</f>
        <v>0</v>
      </c>
      <c r="D78" s="31">
        <f>D16*custoToner!D15</f>
        <v>0</v>
      </c>
      <c r="E78" s="31">
        <f>E16*custoToner!E15</f>
        <v>0</v>
      </c>
      <c r="F78" s="31">
        <f>F16*custoToner!F15</f>
        <v>318</v>
      </c>
      <c r="G78" s="31">
        <f>G16*custoToner!G15</f>
        <v>718.77</v>
      </c>
      <c r="H78" s="31">
        <f>H16*custoToner!H15</f>
        <v>330.9</v>
      </c>
      <c r="I78" s="31">
        <f>I16*custoToner!I15</f>
        <v>222.8</v>
      </c>
      <c r="J78" s="31">
        <f>J16*custoToner!J15</f>
        <v>112.02</v>
      </c>
      <c r="K78" s="31">
        <f>K16*custoToner!K15</f>
        <v>55.71</v>
      </c>
    </row>
    <row r="80" spans="1:11" x14ac:dyDescent="0.2">
      <c r="B80" s="31">
        <f>SUM(B65:B78)</f>
        <v>754.35</v>
      </c>
      <c r="C80" s="31">
        <f t="shared" ref="C80:K80" si="0">SUM(C65:C78)</f>
        <v>7579.8</v>
      </c>
      <c r="D80" s="31">
        <f t="shared" si="0"/>
        <v>16993.63</v>
      </c>
      <c r="E80" s="31">
        <f t="shared" si="0"/>
        <v>14463.16</v>
      </c>
      <c r="F80" s="31">
        <f t="shared" si="0"/>
        <v>25146.120000000003</v>
      </c>
      <c r="G80" s="31">
        <f t="shared" si="0"/>
        <v>13596.900000000001</v>
      </c>
      <c r="H80" s="31">
        <f t="shared" si="0"/>
        <v>15880.33</v>
      </c>
      <c r="I80" s="31">
        <f t="shared" si="0"/>
        <v>25190.2</v>
      </c>
      <c r="J80" s="31">
        <f t="shared" si="0"/>
        <v>11997.75</v>
      </c>
      <c r="K80" s="31">
        <f t="shared" si="0"/>
        <v>6043.2400000000007</v>
      </c>
    </row>
    <row r="81" spans="1:11" x14ac:dyDescent="0.2">
      <c r="B81" s="32">
        <f>SUM(B80:K80)</f>
        <v>137645.47999999998</v>
      </c>
    </row>
    <row r="83" spans="1:11" x14ac:dyDescent="0.2">
      <c r="A83" s="14" t="s">
        <v>62</v>
      </c>
    </row>
    <row r="84" spans="1:11" x14ac:dyDescent="0.2">
      <c r="A84" s="14" t="s">
        <v>48</v>
      </c>
      <c r="B84" s="31">
        <f>B20*custoCapital!B2</f>
        <v>1.7322401502072338</v>
      </c>
      <c r="C84" s="31">
        <f>C20*custoCapital!C2</f>
        <v>1.7261345185170358</v>
      </c>
      <c r="D84" s="31">
        <f>D20*custoCapital!D2</f>
        <v>1.6557645261554299</v>
      </c>
      <c r="E84" s="31">
        <f>E20*custoCapital!E2</f>
        <v>1.657937717096009</v>
      </c>
      <c r="F84" s="31">
        <f>F20*custoCapital!F2</f>
        <v>1.6661130544439013</v>
      </c>
      <c r="G84" s="31">
        <f>G20*custoCapital!G2</f>
        <v>1.679669626501799</v>
      </c>
      <c r="H84" s="31">
        <f>H20*custoCapital!H2</f>
        <v>1.6887763313956539</v>
      </c>
      <c r="I84" s="31">
        <f>I20*custoCapital!I2</f>
        <v>1.7097838438212507</v>
      </c>
      <c r="J84" s="31">
        <f>J20*custoCapital!J2</f>
        <v>1.720649798524146</v>
      </c>
      <c r="K84" s="31">
        <f>K20*custoCapital!K2</f>
        <v>1.7218916219187623</v>
      </c>
    </row>
    <row r="85" spans="1:11" x14ac:dyDescent="0.2">
      <c r="A85" s="14" t="s">
        <v>49</v>
      </c>
      <c r="B85" s="31">
        <f>B21*custoCapital!B3</f>
        <v>1.6557645261554299</v>
      </c>
      <c r="C85" s="31">
        <f>C21*custoCapital!C3</f>
        <v>1.6578342318131241</v>
      </c>
      <c r="D85" s="31">
        <f>D21*custoCapital!D3</f>
        <v>1.6557645261554299</v>
      </c>
      <c r="E85" s="31">
        <f>E21*custoCapital!E3</f>
        <v>1.657937717096009</v>
      </c>
      <c r="F85" s="31">
        <f>F21*custoCapital!F3</f>
        <v>1.6661130544439013</v>
      </c>
      <c r="G85" s="31">
        <f>G21*custoCapital!G3</f>
        <v>1.6610422755825502</v>
      </c>
      <c r="H85" s="31">
        <f>H21*custoCapital!H3</f>
        <v>1.6557645261554299</v>
      </c>
      <c r="I85" s="31">
        <f>I21*custoCapital!I3</f>
        <v>1.6569028642671619</v>
      </c>
      <c r="J85" s="31">
        <f>J21*custoCapital!J3</f>
        <v>1.6557645261554299</v>
      </c>
      <c r="K85" s="31">
        <f>K21*custoCapital!K3</f>
        <v>1.6557645261554299</v>
      </c>
    </row>
    <row r="86" spans="1:11" x14ac:dyDescent="0.2">
      <c r="A86" s="14" t="s">
        <v>50</v>
      </c>
      <c r="B86" s="31">
        <f>B22*custoCapital!B4</f>
        <v>1.6557645261554299</v>
      </c>
      <c r="C86" s="31">
        <f>C22*custoCapital!C4</f>
        <v>1.6578342318131241</v>
      </c>
      <c r="D86" s="31">
        <f>D22*custoCapital!D4</f>
        <v>1.6557645261554299</v>
      </c>
      <c r="E86" s="31">
        <f>E22*custoCapital!E4</f>
        <v>1.657937717096009</v>
      </c>
      <c r="F86" s="31">
        <f>F22*custoCapital!F4</f>
        <v>1.6557645261554299</v>
      </c>
      <c r="G86" s="31">
        <f>G22*custoCapital!G4</f>
        <v>1.6610422755825502</v>
      </c>
      <c r="H86" s="31">
        <f>H22*custoCapital!H4</f>
        <v>1.6557645261554299</v>
      </c>
      <c r="I86" s="31">
        <f>I22*custoCapital!I4</f>
        <v>1.6569028642671619</v>
      </c>
      <c r="J86" s="31">
        <f>J22*custoCapital!J4</f>
        <v>1.6557645261554299</v>
      </c>
      <c r="K86" s="31">
        <f>K22*custoCapital!K4</f>
        <v>1.6557645261554299</v>
      </c>
    </row>
    <row r="87" spans="1:11" x14ac:dyDescent="0.2">
      <c r="A87" s="14" t="s">
        <v>51</v>
      </c>
      <c r="B87" s="31">
        <f>B23*custoCapital!B5</f>
        <v>14.494562661964633</v>
      </c>
      <c r="C87" s="31">
        <f>C23*custoCapital!C5</f>
        <v>10.878372936841174</v>
      </c>
      <c r="D87" s="31">
        <f>D23*custoCapital!D5</f>
        <v>10.897000287760424</v>
      </c>
      <c r="E87" s="31">
        <f>E23*custoCapital!E5</f>
        <v>10.885823877208875</v>
      </c>
      <c r="F87" s="31">
        <f>F23*custoCapital!F5</f>
        <v>9.6787715376415644</v>
      </c>
      <c r="G87" s="31">
        <f>G23*custoCapital!G5</f>
        <v>9.663041774643089</v>
      </c>
      <c r="H87" s="31">
        <f>H23*custoCapital!H5</f>
        <v>7.2522486245607825</v>
      </c>
      <c r="I87" s="31">
        <f>I23*custoCapital!I5</f>
        <v>2.4215556195023162</v>
      </c>
      <c r="J87" s="31">
        <f>J23*custoCapital!J5</f>
        <v>2.4155534730950028</v>
      </c>
      <c r="K87" s="31">
        <f>K23*custoCapital!K5</f>
        <v>2.4215556195023162</v>
      </c>
    </row>
    <row r="88" spans="1:11" x14ac:dyDescent="0.2">
      <c r="A88" s="14" t="s">
        <v>52</v>
      </c>
      <c r="B88" s="31">
        <f>B24*custoCapital!B6</f>
        <v>6.9852565947182192</v>
      </c>
      <c r="C88" s="31">
        <f>C24*custoCapital!C6</f>
        <v>6.9852565947182192</v>
      </c>
      <c r="D88" s="31">
        <f>D24*custoCapital!D6</f>
        <v>4.6568377298121462</v>
      </c>
      <c r="E88" s="31">
        <f>E24*custoCapital!E6</f>
        <v>2.2668451215896686</v>
      </c>
      <c r="F88" s="31">
        <f>F24*custoCapital!F6</f>
        <v>2.2648789012148587</v>
      </c>
      <c r="G88" s="31">
        <f>G24*custoCapital!G6</f>
        <v>2.251425814439846</v>
      </c>
      <c r="H88" s="31">
        <f>H24*custoCapital!H6</f>
        <v>2.2499770204794598</v>
      </c>
      <c r="I88" s="31">
        <f>I24*custoCapital!I6</f>
        <v>2.2566000785840816</v>
      </c>
      <c r="J88" s="31">
        <f>J24*custoCapital!J6</f>
        <v>2.2564965933011969</v>
      </c>
      <c r="K88" s="31">
        <f>K24*custoCapital!K6</f>
        <v>2.2570140197156205</v>
      </c>
    </row>
    <row r="89" spans="1:11" x14ac:dyDescent="0.2">
      <c r="A89" s="14" t="s">
        <v>53</v>
      </c>
      <c r="B89" s="31">
        <f>B25*custoCapital!B7</f>
        <v>6.9852565947182192</v>
      </c>
      <c r="C89" s="31">
        <f>C25*custoCapital!C7</f>
        <v>6.9852565947182192</v>
      </c>
      <c r="D89" s="31">
        <f>D25*custoCapital!D7</f>
        <v>2.3284188649060731</v>
      </c>
      <c r="E89" s="31">
        <f>E25*custoCapital!E7</f>
        <v>2.2668451215896686</v>
      </c>
      <c r="F89" s="31">
        <f>F25*custoCapital!F7</f>
        <v>2.2668451215896686</v>
      </c>
      <c r="G89" s="31">
        <f>G25*custoCapital!G7</f>
        <v>2.251425814439846</v>
      </c>
      <c r="H89" s="31">
        <f>H25*custoCapital!H7</f>
        <v>2.2591872106561994</v>
      </c>
      <c r="I89" s="31">
        <f>I25*custoCapital!I7</f>
        <v>2.2553582551894649</v>
      </c>
      <c r="J89" s="31">
        <f>J25*custoCapital!J7</f>
        <v>2.2580488725444674</v>
      </c>
      <c r="K89" s="31">
        <f>K25*custoCapital!K7</f>
        <v>2.2576349314129285</v>
      </c>
    </row>
    <row r="90" spans="1:11" x14ac:dyDescent="0.2">
      <c r="A90" s="14" t="s">
        <v>54</v>
      </c>
      <c r="B90" s="31">
        <f>B26*custoCapital!B8</f>
        <v>6.9868088739614915</v>
      </c>
      <c r="C90" s="31">
        <f>C26*custoCapital!C8</f>
        <v>6.985567050566873</v>
      </c>
      <c r="D90" s="31">
        <f>D26*custoCapital!D8</f>
        <v>2.3284188649060731</v>
      </c>
      <c r="E90" s="31">
        <f>E26*custoCapital!E8</f>
        <v>2.2668451215896686</v>
      </c>
      <c r="F90" s="31">
        <f>F26*custoCapital!F8</f>
        <v>2.2668451215896686</v>
      </c>
      <c r="G90" s="31">
        <f>G26*custoCapital!G8</f>
        <v>2.251425814439846</v>
      </c>
      <c r="H90" s="31">
        <f>H26*custoCapital!H8</f>
        <v>2.2591872106561994</v>
      </c>
      <c r="I90" s="31">
        <f>I26*custoCapital!I8</f>
        <v>2.2553582551894649</v>
      </c>
      <c r="J90" s="31">
        <f>J26*custoCapital!J8</f>
        <v>2.2580488725444674</v>
      </c>
      <c r="K90" s="31">
        <f>K26*custoCapital!K8</f>
        <v>2.2576349314129285</v>
      </c>
    </row>
    <row r="91" spans="1:11" x14ac:dyDescent="0.2">
      <c r="A91" s="14" t="s">
        <v>55</v>
      </c>
      <c r="B91" s="31">
        <f>B27*custoCapital!B9</f>
        <v>5.424905499382497</v>
      </c>
      <c r="C91" s="31">
        <f>C27*custoCapital!C9</f>
        <v>5.4246985288167275</v>
      </c>
      <c r="D91" s="31">
        <f>D27*custoCapital!D9</f>
        <v>5.4265612639086518</v>
      </c>
      <c r="E91" s="31">
        <f>E27*custoCapital!E9</f>
        <v>2.7132806319543259</v>
      </c>
      <c r="F91" s="31">
        <f>F27*custoCapital!F9</f>
        <v>2.7144189700660579</v>
      </c>
      <c r="G91" s="31">
        <f>G27*custoCapital!G9</f>
        <v>2.7104865293164391</v>
      </c>
      <c r="H91" s="31">
        <f>H27*custoCapital!H9</f>
        <v>2.7107969851650928</v>
      </c>
      <c r="I91" s="31">
        <f>I27*custoCapital!I9</f>
        <v>2.7134876025200954</v>
      </c>
      <c r="J91" s="31">
        <f>J27*custoCapital!J9</f>
        <v>2.7132806319543259</v>
      </c>
      <c r="K91" s="31">
        <f>K27*custoCapital!K9</f>
        <v>2.7136945730858653</v>
      </c>
    </row>
    <row r="92" spans="1:11" x14ac:dyDescent="0.2">
      <c r="A92" s="14" t="s">
        <v>56</v>
      </c>
      <c r="B92" s="31">
        <f>B28*custoCapital!B10</f>
        <v>1.6603178786023571</v>
      </c>
      <c r="C92" s="31">
        <f>C28*custoCapital!C10</f>
        <v>1.6600074227537029</v>
      </c>
      <c r="D92" s="31">
        <f>D28*custoCapital!D10</f>
        <v>1.6600074227537029</v>
      </c>
      <c r="E92" s="31">
        <f>E28*custoCapital!E10</f>
        <v>1.6829811555541099</v>
      </c>
      <c r="F92" s="31">
        <f>F28*custoCapital!F10</f>
        <v>1.7106117260843288</v>
      </c>
      <c r="G92" s="31">
        <f>G28*custoCapital!G10</f>
        <v>1.7857420414586311</v>
      </c>
      <c r="H92" s="31">
        <f>H28*custoCapital!H10</f>
        <v>1.8559050632544674</v>
      </c>
      <c r="I92" s="31">
        <f>I28*custoCapital!I10</f>
        <v>1.8602514451356256</v>
      </c>
      <c r="J92" s="31">
        <f>J28*custoCapital!J10</f>
        <v>1.8583887100437007</v>
      </c>
      <c r="K92" s="31">
        <f>K28*custoCapital!K10</f>
        <v>1.8596305334383172</v>
      </c>
    </row>
    <row r="93" spans="1:11" x14ac:dyDescent="0.2">
      <c r="A93" s="14" t="s">
        <v>57</v>
      </c>
      <c r="B93" s="31">
        <f>B29*custoCapital!B11</f>
        <v>25.965906269735221</v>
      </c>
      <c r="C93" s="31">
        <f>C29*custoCapital!C11</f>
        <v>4.7824688632341896</v>
      </c>
      <c r="D93" s="31">
        <f>D29*custoCapital!D11</f>
        <v>4.7759492904124539</v>
      </c>
      <c r="E93" s="31">
        <f>E29*custoCapital!E11</f>
        <v>4.7687053206105228</v>
      </c>
      <c r="F93" s="31">
        <f>F29*custoCapital!F11</f>
        <v>4.7600125568482063</v>
      </c>
      <c r="G93" s="31">
        <f>G29*custoCapital!G11</f>
        <v>4.7600125568482063</v>
      </c>
      <c r="H93" s="31">
        <f>H29*custoCapital!H11</f>
        <v>4.6911948437298721</v>
      </c>
      <c r="I93" s="31">
        <f>I29*custoCapital!I11</f>
        <v>4.7368318534820313</v>
      </c>
      <c r="J93" s="31">
        <f>J29*custoCapital!J11</f>
        <v>4.7592881598680137</v>
      </c>
      <c r="K93" s="31">
        <f>K29*custoCapital!K11</f>
        <v>4.7810200692738043</v>
      </c>
    </row>
    <row r="94" spans="1:11" x14ac:dyDescent="0.2">
      <c r="A94" s="14" t="s">
        <v>58</v>
      </c>
      <c r="B94" s="31">
        <f>B30*custoCapital!B12</f>
        <v>29.59792924314004</v>
      </c>
      <c r="C94" s="31">
        <f>C30*custoCapital!C12</f>
        <v>27.36047394188963</v>
      </c>
      <c r="D94" s="31">
        <f>D30*custoCapital!D12</f>
        <v>11.198763372652252</v>
      </c>
      <c r="E94" s="31">
        <f>E30*custoCapital!E12</f>
        <v>5.8282911320671138</v>
      </c>
      <c r="F94" s="31">
        <f>F30*custoCapital!F12</f>
        <v>6.0938343679492908</v>
      </c>
      <c r="G94" s="31">
        <f>G30*custoCapital!G12</f>
        <v>6.1056316901981482</v>
      </c>
      <c r="H94" s="31">
        <f>H30*custoCapital!H12</f>
        <v>6.0954901324754456</v>
      </c>
      <c r="I94" s="31">
        <f>I30*custoCapital!I12</f>
        <v>6.0983877203962171</v>
      </c>
      <c r="J94" s="31">
        <f>J30*custoCapital!J12</f>
        <v>6.0998365143566042</v>
      </c>
      <c r="K94" s="31">
        <f>K30*custoCapital!K12</f>
        <v>6.0979737792646791</v>
      </c>
    </row>
    <row r="95" spans="1:11" x14ac:dyDescent="0.2">
      <c r="A95" s="14" t="s">
        <v>59</v>
      </c>
      <c r="B95" s="31">
        <f>B31*custoCapital!B13</f>
        <v>7.6382487297207682</v>
      </c>
      <c r="C95" s="31">
        <f>C31*custoCapital!C13</f>
        <v>3.0552994918883072</v>
      </c>
      <c r="D95" s="31">
        <f>D31*custoCapital!D13</f>
        <v>3.0552994918883072</v>
      </c>
      <c r="E95" s="31">
        <f>E31*custoCapital!E13</f>
        <v>3.0552994918883072</v>
      </c>
      <c r="F95" s="31">
        <f>F31*custoCapital!F13</f>
        <v>3.0552994918883072</v>
      </c>
      <c r="G95" s="31">
        <f>G31*custoCapital!G13</f>
        <v>3.4603408890990792</v>
      </c>
      <c r="H95" s="31">
        <f>H31*custoCapital!H13</f>
        <v>3.4607548302306181</v>
      </c>
      <c r="I95" s="31">
        <f>I31*custoCapital!I13</f>
        <v>3.4615827124936955</v>
      </c>
      <c r="J95" s="31">
        <f>J31*custoCapital!J13</f>
        <v>3.479175210584097</v>
      </c>
      <c r="K95" s="31">
        <f>K31*custoCapital!K13</f>
        <v>3.4771055049264028</v>
      </c>
    </row>
    <row r="96" spans="1:11" x14ac:dyDescent="0.2">
      <c r="A96" s="14" t="s">
        <v>60</v>
      </c>
      <c r="B96" s="31">
        <f>B32*custoCapital!B14</f>
        <v>7.1363451077299027</v>
      </c>
      <c r="C96" s="31">
        <f>C32*custoCapital!C14</f>
        <v>6.2298140296598046</v>
      </c>
      <c r="D96" s="31">
        <f>D32*custoCapital!D14</f>
        <v>6.2305384266399981</v>
      </c>
      <c r="E96" s="31">
        <f>E32*custoCapital!E14</f>
        <v>6.2298140296598046</v>
      </c>
      <c r="F96" s="31">
        <f>F32*custoCapital!F14</f>
        <v>6.2298140296598046</v>
      </c>
      <c r="G96" s="31">
        <f>G32*custoCapital!G14</f>
        <v>6.2298140296598046</v>
      </c>
      <c r="H96" s="31">
        <f>H32*custoCapital!H14</f>
        <v>6.2334360145607697</v>
      </c>
      <c r="I96" s="31">
        <f>I32*custoCapital!I14</f>
        <v>6.232711617580577</v>
      </c>
      <c r="J96" s="31">
        <f>J32*custoCapital!J14</f>
        <v>6.2435775722834714</v>
      </c>
      <c r="K96" s="31">
        <f>K32*custoCapital!K14</f>
        <v>6.2399555873825072</v>
      </c>
    </row>
    <row r="97" spans="1:11" x14ac:dyDescent="0.2">
      <c r="A97" s="14" t="s">
        <v>61</v>
      </c>
      <c r="B97" s="31">
        <f>B33*custoCapital!B15</f>
        <v>8.0175222914932451</v>
      </c>
      <c r="C97" s="31">
        <f>C33*custoCapital!C15</f>
        <v>4.847768076734444</v>
      </c>
      <c r="D97" s="31">
        <f>D33*custoCapital!D15</f>
        <v>3.7922181913103579</v>
      </c>
      <c r="E97" s="31">
        <f>E33*custoCapital!E15</f>
        <v>2.1802279398151625</v>
      </c>
      <c r="F97" s="31">
        <f>F33*custoCapital!F15</f>
        <v>1.6454159978669585</v>
      </c>
      <c r="G97" s="31">
        <f>G33*custoCapital!G15</f>
        <v>1.7165103872087573</v>
      </c>
      <c r="H97" s="31">
        <f>H33*custoCapital!H15</f>
        <v>1.7121640053275993</v>
      </c>
      <c r="I97" s="31">
        <f>I33*custoCapital!I15</f>
        <v>1.729239077003577</v>
      </c>
      <c r="J97" s="31">
        <f>J33*custoCapital!J15</f>
        <v>1.7388632083118556</v>
      </c>
      <c r="K97" s="31">
        <f>K33*custoCapital!K15</f>
        <v>1.7295495328522312</v>
      </c>
    </row>
    <row r="99" spans="1:11" x14ac:dyDescent="0.2">
      <c r="B99" s="31">
        <f>SUM(B84:B97)</f>
        <v>125.9368289476847</v>
      </c>
      <c r="C99" s="31">
        <f t="shared" ref="C99:K99" si="1">SUM(C84:C97)</f>
        <v>90.236786513964574</v>
      </c>
      <c r="D99" s="31">
        <f t="shared" si="1"/>
        <v>61.317306785416733</v>
      </c>
      <c r="E99" s="31">
        <f t="shared" si="1"/>
        <v>49.118772094815249</v>
      </c>
      <c r="F99" s="31">
        <f t="shared" si="1"/>
        <v>47.67473845744194</v>
      </c>
      <c r="G99" s="31">
        <f t="shared" si="1"/>
        <v>48.187611519418596</v>
      </c>
      <c r="H99" s="31">
        <f t="shared" si="1"/>
        <v>45.78064732480302</v>
      </c>
      <c r="I99" s="31">
        <f t="shared" si="1"/>
        <v>41.04495380943272</v>
      </c>
      <c r="J99" s="31">
        <f t="shared" si="1"/>
        <v>41.11273666972221</v>
      </c>
      <c r="K99" s="31">
        <f t="shared" si="1"/>
        <v>41.126189756497226</v>
      </c>
    </row>
    <row r="100" spans="1:11" x14ac:dyDescent="0.2">
      <c r="B100" s="32">
        <f>SUM(B99:K99)</f>
        <v>591.53657187919691</v>
      </c>
    </row>
    <row r="102" spans="1:11" s="5" customFormat="1" x14ac:dyDescent="0.2">
      <c r="A102" s="14" t="s">
        <v>67</v>
      </c>
      <c r="B102" s="31">
        <f>SUM(B100,B81)</f>
        <v>138237.01657187918</v>
      </c>
      <c r="F102" s="31">
        <f>B102-B104</f>
        <v>3150.1565718791971</v>
      </c>
    </row>
    <row r="103" spans="1:11" s="5" customFormat="1" x14ac:dyDescent="0.2">
      <c r="A103" s="14"/>
      <c r="B103" s="31"/>
    </row>
    <row r="104" spans="1:11" x14ac:dyDescent="0.2">
      <c r="A104" s="14" t="s">
        <v>63</v>
      </c>
      <c r="B104" s="33">
        <v>135086.85999999999</v>
      </c>
    </row>
    <row r="105" spans="1:11" x14ac:dyDescent="0.2">
      <c r="F105" s="31"/>
    </row>
    <row r="106" spans="1:11" x14ac:dyDescent="0.2">
      <c r="A106" s="14" t="s">
        <v>65</v>
      </c>
      <c r="B106" s="31">
        <v>163390.82999999999</v>
      </c>
      <c r="C106" s="29" t="s">
        <v>66</v>
      </c>
    </row>
    <row r="108" spans="1:11" x14ac:dyDescent="0.2">
      <c r="A108" s="14" t="s">
        <v>64</v>
      </c>
      <c r="B108" s="31">
        <f>B106-B104</f>
        <v>28303.97</v>
      </c>
    </row>
    <row r="111" spans="1:11" x14ac:dyDescent="0.2">
      <c r="B111" s="31"/>
    </row>
    <row r="112" spans="1:11" x14ac:dyDescent="0.2">
      <c r="B112" s="5"/>
    </row>
    <row r="113" spans="2:2" x14ac:dyDescent="0.2">
      <c r="B113" s="31"/>
    </row>
    <row r="114" spans="2:2" x14ac:dyDescent="0.2">
      <c r="B114" s="5"/>
    </row>
    <row r="115" spans="2:2" x14ac:dyDescent="0.2">
      <c r="B115" s="31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2022-06-26T18:27:41Z</dcterms:modified>
</cp:coreProperties>
</file>