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\wvcc\WellandValleyCC.github.io\data\"/>
    </mc:Choice>
  </mc:AlternateContent>
  <xr:revisionPtr revIDLastSave="0" documentId="13_ncr:1_{F9E12D29-6C2F-4939-882E-90D8189E503E}" xr6:coauthVersionLast="47" xr6:coauthVersionMax="47" xr10:uidLastSave="{00000000-0000-0000-0000-000000000000}"/>
  <bookViews>
    <workbookView xWindow="-98" yWindow="-98" windowWidth="28996" windowHeight="17475" activeTab="2" xr2:uid="{45F9DFA6-3E60-47DF-96C3-C485FAB93508}"/>
  </bookViews>
  <sheets>
    <sheet name="Revisions" sheetId="1" r:id="rId1"/>
    <sheet name="competitors" sheetId="31" r:id="rId2"/>
    <sheet name="calendar" sheetId="2" r:id="rId3"/>
    <sheet name="RoundRobinRiders" sheetId="4" r:id="rId4"/>
    <sheet name="Event (1)" sheetId="5" r:id="rId5"/>
    <sheet name="Event (2)" sheetId="6" r:id="rId6"/>
    <sheet name="Event (3)" sheetId="7" r:id="rId7"/>
    <sheet name="Event (4)" sheetId="8" r:id="rId8"/>
    <sheet name="Event (5)" sheetId="9" r:id="rId9"/>
    <sheet name="Event (6)" sheetId="10" r:id="rId10"/>
    <sheet name="Event (7)" sheetId="11" r:id="rId11"/>
    <sheet name="Event (8)" sheetId="12" r:id="rId12"/>
    <sheet name="Event (9)" sheetId="13" r:id="rId13"/>
    <sheet name="Event (10)" sheetId="14" r:id="rId14"/>
    <sheet name="Event (11)" sheetId="15" r:id="rId15"/>
    <sheet name="Event (12)" sheetId="16" r:id="rId16"/>
    <sheet name="Event (13)" sheetId="17" r:id="rId17"/>
    <sheet name="Event (14)" sheetId="18" r:id="rId18"/>
    <sheet name="Event (15)" sheetId="19" r:id="rId19"/>
    <sheet name="Event (16)" sheetId="20" r:id="rId20"/>
    <sheet name="Event (17)" sheetId="21" r:id="rId21"/>
    <sheet name="Event (18)" sheetId="22" r:id="rId22"/>
    <sheet name="Event (19)" sheetId="23" r:id="rId23"/>
    <sheet name="Event (20)" sheetId="24" r:id="rId24"/>
    <sheet name="Event (21)" sheetId="25" r:id="rId25"/>
    <sheet name="Event (22)" sheetId="26" r:id="rId26"/>
    <sheet name="Event (23)" sheetId="27" r:id="rId27"/>
    <sheet name="Event (24)" sheetId="28" r:id="rId28"/>
    <sheet name="Event (25)" sheetId="29" r:id="rId29"/>
    <sheet name="Event (26)" sheetId="30" r:id="rId30"/>
  </sheets>
  <definedNames>
    <definedName name="ActualPCN">calendar!$D$52</definedName>
    <definedName name="BestNumberOfEvents">calendar!$D$36</definedName>
    <definedName name="Calendar">calendar!$A$4:$F$31</definedName>
    <definedName name="CalendarEventNumbers">calendar!$A$4:$A$31</definedName>
    <definedName name="CalendarNumberOfCompetitors">calendar!$H$4:$H$31</definedName>
    <definedName name="CompetitionNames">#REF!</definedName>
    <definedName name="CompetitionNumbers">#REF!</definedName>
    <definedName name="CompetitionYear">calendar!$D$33</definedName>
    <definedName name="DCR">#REF!</definedName>
    <definedName name="DistanceNewVS">#REF!</definedName>
    <definedName name="EDPrefix">calendar!$D$47</definedName>
    <definedName name="EDSuffix">calendar!$D$48</definedName>
    <definedName name="ESPrefix">calendar!$D$50</definedName>
    <definedName name="ESSuffix">calendar!$D$51</definedName>
    <definedName name="Event">calendar!$D$34</definedName>
    <definedName name="EventDateTimes">calendar!$G$4:$G$30</definedName>
    <definedName name="EventJunColumn">calendar!$D$67</definedName>
    <definedName name="EventJuvColumn">calendar!$D$66</definedName>
    <definedName name="EventsCompletedToDate">calendar!$D$38</definedName>
    <definedName name="GenderColumn">calendar!$D$62</definedName>
    <definedName name="IDsNewVS">#REF!</definedName>
    <definedName name="JunCol">#REF!</definedName>
    <definedName name="JunColumn">calendar!$D$64</definedName>
    <definedName name="JunPCN">calendar!$D$59</definedName>
    <definedName name="JuvColumn">calendar!$D$63</definedName>
    <definedName name="JuvPCN">calendar!$D$58</definedName>
    <definedName name="LeagueSponsor">calendar!$D$44</definedName>
    <definedName name="MaximumScorePerEvent">calendar!$D$39</definedName>
    <definedName name="MaxScoreFromRemainingEvents">calendar!$D$41</definedName>
    <definedName name="MemberData">'Event (1)'!$G$2</definedName>
    <definedName name="MemberDataCC">#REF!</definedName>
    <definedName name="NameToNumber">#REF!</definedName>
    <definedName name="nChampionshipEventsCancelled">calendar!$I$33</definedName>
    <definedName name="NevBrooksBestNumberOfEvents">calendar!$D$37</definedName>
    <definedName name="NevBrooksHandicapTable">#REF!</definedName>
    <definedName name="NevBrooksPCN">calendar!$D$60</definedName>
    <definedName name="NevBrooksStandardTime">calendar!$D$43</definedName>
    <definedName name="nEvening10Events">calendar!$K$32</definedName>
    <definedName name="nEvening10EventsCancelled">calendar!$K$33</definedName>
    <definedName name="NewVSMen">#REF!</definedName>
    <definedName name="NewVSWomen">#REF!</definedName>
    <definedName name="NonTenEvents">calendar!$J$4:$J$30</definedName>
    <definedName name="NumberOfForcedScores">calendar!$D$40</definedName>
    <definedName name="NumberToDivision">#REF!</definedName>
    <definedName name="Points">#REF!</definedName>
    <definedName name="_xlnm.Print_Area" localSheetId="2">calendar!$B$1:$H$30</definedName>
    <definedName name="_xlnm.Print_Area" localSheetId="4">'Event (1)'!$G$1:$H$22</definedName>
    <definedName name="_xlnm.Print_Area" localSheetId="13">'Event (10)'!$G$1:$H$31</definedName>
    <definedName name="_xlnm.Print_Area" localSheetId="14">'Event (11)'!$G$1:$H$27</definedName>
    <definedName name="_xlnm.Print_Area" localSheetId="15">'Event (12)'!$G$1:$H$23</definedName>
    <definedName name="_xlnm.Print_Area" localSheetId="16">'Event (13)'!$G$1:$H$30</definedName>
    <definedName name="_xlnm.Print_Area" localSheetId="17">'Event (14)'!$G$1:$H$40</definedName>
    <definedName name="_xlnm.Print_Area" localSheetId="18">'Event (15)'!$G$1:$H$38</definedName>
    <definedName name="_xlnm.Print_Area" localSheetId="19">'Event (16)'!$G$1:$H$33</definedName>
    <definedName name="_xlnm.Print_Area" localSheetId="20">'Event (17)'!$G$1:$H$39</definedName>
    <definedName name="_xlnm.Print_Area" localSheetId="21">'Event (18)'!$G$1:$H$37</definedName>
    <definedName name="_xlnm.Print_Area" localSheetId="22">'Event (19)'!$G$1:$H$53</definedName>
    <definedName name="_xlnm.Print_Area" localSheetId="5">'Event (2)'!$G$1:$H$48</definedName>
    <definedName name="_xlnm.Print_Area" localSheetId="23">'Event (20)'!$G$1:$H$29</definedName>
    <definedName name="_xlnm.Print_Area" localSheetId="24">'Event (21)'!$G$1:$H$57</definedName>
    <definedName name="_xlnm.Print_Area" localSheetId="25">'Event (22)'!$G$1:$H$29</definedName>
    <definedName name="_xlnm.Print_Area" localSheetId="26">'Event (23)'!$G$1:$H$44</definedName>
    <definedName name="_xlnm.Print_Area" localSheetId="27">'Event (24)'!$G$1:$H$28</definedName>
    <definedName name="_xlnm.Print_Area" localSheetId="28">'Event (25)'!$G$1:$H$1</definedName>
    <definedName name="_xlnm.Print_Area" localSheetId="29">'Event (26)'!$G$1:$H$1</definedName>
    <definedName name="_xlnm.Print_Area" localSheetId="6">'Event (3)'!$G$1:$H$23</definedName>
    <definedName name="_xlnm.Print_Area" localSheetId="7">'Event (4)'!$G$1:$H$22</definedName>
    <definedName name="_xlnm.Print_Area" localSheetId="8">'Event (5)'!$G$1:$H$29</definedName>
    <definedName name="_xlnm.Print_Area" localSheetId="9">'Event (6)'!$G$1:$H$23</definedName>
    <definedName name="_xlnm.Print_Area" localSheetId="10">'Event (7)'!$G$1:$H$1</definedName>
    <definedName name="_xlnm.Print_Area" localSheetId="11">'Event (8)'!$G$1:$H$18</definedName>
    <definedName name="_xlnm.Print_Area" localSheetId="12">'Event (9)'!$G$1:$H$16</definedName>
    <definedName name="PublishRange">#REF!,#REF!,#REF!</definedName>
    <definedName name="RoadMenPCN">calendar!$D$56</definedName>
    <definedName name="RoadWomenPCN">calendar!$D$57</definedName>
    <definedName name="RoundRobinNameToClub">RoundRobinRiders!$A$2:$C$32</definedName>
    <definedName name="RoundRobinNameToClubRange">RoundRobinRiders!$A$2:$C$132</definedName>
    <definedName name="SenPCN">calendar!$D$53</definedName>
    <definedName name="SnrFCData">#REF!</definedName>
    <definedName name="SortRangeForWVCCData">#REF!</definedName>
    <definedName name="SponsorMessage">calendar!$D$45</definedName>
    <definedName name="StandardsMen">#REF!</definedName>
    <definedName name="StandardsWomen">#REF!</definedName>
    <definedName name="TenMileEvents">calendar!$K$4:$K$31</definedName>
    <definedName name="TotalNumberOfEvents">calendar!$D$35</definedName>
    <definedName name="VetPCN">calendar!$D$55</definedName>
    <definedName name="VetsMinimumAge">calendar!$D$42</definedName>
    <definedName name="WomPCN">calendar!$D$54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22" l="1"/>
  <c r="H39" i="22"/>
  <c r="G40" i="22"/>
  <c r="H40" i="22"/>
  <c r="G41" i="22"/>
  <c r="H41" i="22"/>
  <c r="G42" i="22"/>
  <c r="H42" i="22"/>
  <c r="G43" i="22"/>
  <c r="H43" i="22"/>
  <c r="G44" i="22"/>
  <c r="H44" i="22"/>
  <c r="G45" i="22"/>
  <c r="H45" i="22"/>
  <c r="G46" i="22"/>
  <c r="H46" i="22"/>
  <c r="G47" i="22"/>
  <c r="H47" i="22"/>
  <c r="G48" i="22"/>
  <c r="H48" i="22"/>
  <c r="G49" i="22"/>
  <c r="H49" i="22"/>
  <c r="G50" i="22"/>
  <c r="H50" i="22"/>
  <c r="G51" i="22"/>
  <c r="H51" i="22"/>
  <c r="G52" i="22"/>
  <c r="H52" i="22"/>
  <c r="G53" i="22"/>
  <c r="H53" i="22"/>
  <c r="G54" i="22"/>
  <c r="H54" i="22"/>
  <c r="G55" i="22"/>
  <c r="H55" i="22"/>
  <c r="G56" i="22"/>
  <c r="H56" i="22"/>
  <c r="G57" i="22"/>
  <c r="H57" i="22"/>
  <c r="G58" i="22"/>
  <c r="H58" i="22"/>
  <c r="G59" i="22"/>
  <c r="H59" i="22"/>
  <c r="G60" i="22"/>
  <c r="H60" i="22"/>
  <c r="G61" i="22"/>
  <c r="H61" i="22"/>
  <c r="G62" i="22"/>
  <c r="H62" i="22"/>
  <c r="G63" i="22"/>
  <c r="H63" i="22"/>
  <c r="G64" i="22"/>
  <c r="H64" i="22"/>
  <c r="G65" i="22"/>
  <c r="H65" i="22"/>
  <c r="G66" i="22"/>
  <c r="H66" i="22"/>
  <c r="G67" i="22"/>
  <c r="H67" i="22"/>
  <c r="G68" i="22"/>
  <c r="H68" i="22"/>
  <c r="G69" i="22"/>
  <c r="H69" i="22"/>
  <c r="G70" i="22"/>
  <c r="H70" i="22"/>
  <c r="G71" i="22"/>
  <c r="H71" i="22"/>
  <c r="G72" i="22"/>
  <c r="H72" i="22"/>
  <c r="G73" i="22"/>
  <c r="H73" i="22"/>
  <c r="G74" i="22"/>
  <c r="H74" i="22"/>
  <c r="G75" i="22"/>
  <c r="H75" i="22"/>
  <c r="G76" i="22"/>
  <c r="H76" i="22"/>
  <c r="G77" i="22"/>
  <c r="H77" i="22"/>
  <c r="G78" i="22"/>
  <c r="H78" i="22"/>
  <c r="G79" i="22"/>
  <c r="H79" i="22"/>
  <c r="G80" i="22"/>
  <c r="H80" i="22"/>
  <c r="G81" i="22"/>
  <c r="H81" i="22"/>
  <c r="G82" i="22"/>
  <c r="H82" i="22"/>
  <c r="G83" i="22"/>
  <c r="H83" i="22"/>
  <c r="G84" i="22"/>
  <c r="H84" i="22"/>
  <c r="G85" i="22"/>
  <c r="H85" i="22"/>
  <c r="G86" i="22"/>
  <c r="H86" i="22"/>
  <c r="G87" i="22"/>
  <c r="H87" i="22"/>
  <c r="G88" i="22"/>
  <c r="H88" i="22"/>
  <c r="G89" i="22"/>
  <c r="H89" i="22"/>
  <c r="G90" i="22"/>
  <c r="H90" i="22"/>
  <c r="G91" i="22"/>
  <c r="H91" i="22"/>
  <c r="G92" i="22"/>
  <c r="H92" i="22"/>
  <c r="G93" i="22"/>
  <c r="H93" i="22"/>
  <c r="G94" i="22"/>
  <c r="H94" i="22"/>
  <c r="G95" i="22"/>
  <c r="H95" i="22"/>
  <c r="G96" i="22"/>
  <c r="H96" i="22"/>
  <c r="G97" i="22"/>
  <c r="H97" i="22"/>
  <c r="G98" i="22"/>
  <c r="H98" i="22"/>
  <c r="G99" i="22"/>
  <c r="H99" i="22"/>
  <c r="G100" i="22"/>
  <c r="H100" i="22"/>
  <c r="G101" i="22"/>
  <c r="H101" i="22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3" i="5"/>
  <c r="G4" i="5"/>
  <c r="G5" i="5"/>
  <c r="G10" i="5"/>
  <c r="G1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2" i="6"/>
  <c r="G2" i="7"/>
  <c r="G2" i="8"/>
  <c r="G2" i="9"/>
  <c r="G2" i="10"/>
  <c r="G2" i="11"/>
  <c r="G2" i="12"/>
  <c r="G2" i="13"/>
  <c r="G2" i="14"/>
  <c r="G2" i="15"/>
  <c r="G2" i="16"/>
  <c r="G2" i="17"/>
  <c r="G2" i="18"/>
  <c r="G2" i="19"/>
  <c r="G2" i="20"/>
  <c r="G2" i="21"/>
  <c r="G2" i="22"/>
  <c r="G2" i="23"/>
  <c r="G2" i="24"/>
  <c r="G2" i="25"/>
  <c r="G2" i="26"/>
  <c r="G2" i="27"/>
  <c r="G2" i="28"/>
  <c r="G2" i="29"/>
  <c r="G2" i="30"/>
  <c r="I3" i="5"/>
  <c r="I4" i="5"/>
  <c r="I5" i="5"/>
  <c r="I6" i="5"/>
  <c r="G6" i="5" s="1"/>
  <c r="I7" i="5"/>
  <c r="G7" i="5" s="1"/>
  <c r="I8" i="5"/>
  <c r="G8" i="5" s="1"/>
  <c r="I9" i="5"/>
  <c r="G9" i="5" s="1"/>
  <c r="I10" i="5"/>
  <c r="I11" i="5"/>
  <c r="I12" i="5"/>
  <c r="G12" i="5" s="1"/>
  <c r="I13" i="5"/>
  <c r="G13" i="5" s="1"/>
  <c r="I14" i="5"/>
  <c r="G14" i="5" s="1"/>
  <c r="I15" i="5"/>
  <c r="G15" i="5" s="1"/>
  <c r="I16" i="5"/>
  <c r="G16" i="5" s="1"/>
  <c r="I17" i="5"/>
  <c r="G17" i="5" s="1"/>
  <c r="I18" i="5"/>
  <c r="G18" i="5" s="1"/>
  <c r="I19" i="5"/>
  <c r="G19" i="5" s="1"/>
  <c r="I20" i="5"/>
  <c r="G20" i="5" s="1"/>
  <c r="I21" i="5"/>
  <c r="G21" i="5" s="1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2" i="5"/>
  <c r="G2" i="5" s="1"/>
  <c r="H101" i="30" l="1"/>
  <c r="H100" i="30"/>
  <c r="H99" i="30"/>
  <c r="H98" i="30"/>
  <c r="H97" i="30"/>
  <c r="H96" i="30"/>
  <c r="H95" i="30"/>
  <c r="H94" i="30"/>
  <c r="H93" i="30"/>
  <c r="H92" i="30"/>
  <c r="H91" i="30"/>
  <c r="H90" i="30"/>
  <c r="H89" i="30"/>
  <c r="H88" i="30"/>
  <c r="H87" i="30"/>
  <c r="H86" i="30"/>
  <c r="H85" i="30"/>
  <c r="H84" i="30"/>
  <c r="H83" i="30"/>
  <c r="H82" i="30"/>
  <c r="H81" i="30"/>
  <c r="H80" i="30"/>
  <c r="H79" i="30"/>
  <c r="H78" i="30"/>
  <c r="H77" i="30"/>
  <c r="H76" i="30"/>
  <c r="H75" i="30"/>
  <c r="H74" i="30"/>
  <c r="H73" i="30"/>
  <c r="H72" i="30"/>
  <c r="H71" i="30"/>
  <c r="H70" i="30"/>
  <c r="H69" i="30"/>
  <c r="H68" i="30"/>
  <c r="H67" i="30"/>
  <c r="H66" i="30"/>
  <c r="H65" i="30"/>
  <c r="H64" i="30"/>
  <c r="H63" i="30"/>
  <c r="H62" i="30"/>
  <c r="H61" i="30"/>
  <c r="H60" i="30"/>
  <c r="H59" i="30"/>
  <c r="H58" i="30"/>
  <c r="H57" i="30"/>
  <c r="H56" i="30"/>
  <c r="H55" i="30"/>
  <c r="H54" i="30"/>
  <c r="H53" i="30"/>
  <c r="H52" i="30"/>
  <c r="H51" i="30"/>
  <c r="H50" i="30"/>
  <c r="H49" i="30"/>
  <c r="H48" i="30"/>
  <c r="H47" i="30"/>
  <c r="H46" i="30"/>
  <c r="H45" i="30"/>
  <c r="H44" i="30"/>
  <c r="H43" i="30"/>
  <c r="H42" i="30"/>
  <c r="H41" i="30"/>
  <c r="H40" i="30"/>
  <c r="H39" i="30"/>
  <c r="H38" i="30"/>
  <c r="H37" i="30"/>
  <c r="H36" i="30"/>
  <c r="H35" i="30"/>
  <c r="H34" i="30"/>
  <c r="H33" i="30"/>
  <c r="H32" i="30"/>
  <c r="H31" i="30"/>
  <c r="H30" i="30"/>
  <c r="H29" i="30"/>
  <c r="H28" i="30"/>
  <c r="H27" i="30"/>
  <c r="H26" i="30"/>
  <c r="H25" i="30"/>
  <c r="H24" i="30"/>
  <c r="H23" i="30"/>
  <c r="H22" i="30"/>
  <c r="H21" i="30"/>
  <c r="H20" i="30"/>
  <c r="H19" i="30"/>
  <c r="H18" i="30"/>
  <c r="H17" i="30"/>
  <c r="H16" i="30"/>
  <c r="H15" i="30"/>
  <c r="H14" i="30"/>
  <c r="H13" i="30"/>
  <c r="H12" i="30"/>
  <c r="H11" i="30"/>
  <c r="H10" i="30"/>
  <c r="H9" i="30"/>
  <c r="H8" i="30"/>
  <c r="H7" i="30"/>
  <c r="H6" i="30"/>
  <c r="H5" i="30"/>
  <c r="H4" i="30"/>
  <c r="H3" i="30"/>
  <c r="H2" i="30"/>
  <c r="H101" i="29"/>
  <c r="H100" i="29"/>
  <c r="H99" i="29"/>
  <c r="H98" i="29"/>
  <c r="H97" i="29"/>
  <c r="H96" i="29"/>
  <c r="H95" i="29"/>
  <c r="H94" i="29"/>
  <c r="H93" i="29"/>
  <c r="H92" i="29"/>
  <c r="H91" i="29"/>
  <c r="H90" i="29"/>
  <c r="H89" i="29"/>
  <c r="H88" i="29"/>
  <c r="H87" i="29"/>
  <c r="H86" i="29"/>
  <c r="H85" i="29"/>
  <c r="H84" i="29"/>
  <c r="H83" i="29"/>
  <c r="H82" i="29"/>
  <c r="H81" i="29"/>
  <c r="H80" i="29"/>
  <c r="H79" i="29"/>
  <c r="H78" i="29"/>
  <c r="H77" i="29"/>
  <c r="H76" i="29"/>
  <c r="H75" i="29"/>
  <c r="H74" i="29"/>
  <c r="H73" i="29"/>
  <c r="H72" i="29"/>
  <c r="H71" i="29"/>
  <c r="H70" i="29"/>
  <c r="H69" i="29"/>
  <c r="H68" i="29"/>
  <c r="H67" i="29"/>
  <c r="H66" i="29"/>
  <c r="H65" i="29"/>
  <c r="H64" i="29"/>
  <c r="H63" i="29"/>
  <c r="H62" i="29"/>
  <c r="H61" i="29"/>
  <c r="H60" i="29"/>
  <c r="H59" i="29"/>
  <c r="H58" i="29"/>
  <c r="H57" i="29"/>
  <c r="H56" i="29"/>
  <c r="H55" i="29"/>
  <c r="H54" i="29"/>
  <c r="H53" i="29"/>
  <c r="H52" i="29"/>
  <c r="H51" i="29"/>
  <c r="H50" i="29"/>
  <c r="H49" i="29"/>
  <c r="H48" i="29"/>
  <c r="H47" i="29"/>
  <c r="H46" i="29"/>
  <c r="H45" i="29"/>
  <c r="H44" i="29"/>
  <c r="H43" i="29"/>
  <c r="H42" i="29"/>
  <c r="H41" i="29"/>
  <c r="H40" i="29"/>
  <c r="H39" i="29"/>
  <c r="H38" i="29"/>
  <c r="H37" i="29"/>
  <c r="H36" i="29"/>
  <c r="H35" i="29"/>
  <c r="H34" i="29"/>
  <c r="H33" i="29"/>
  <c r="H32" i="29"/>
  <c r="H31" i="29"/>
  <c r="H30" i="29"/>
  <c r="H29" i="29"/>
  <c r="H28" i="29"/>
  <c r="H27" i="29"/>
  <c r="H26" i="29"/>
  <c r="H25" i="29"/>
  <c r="H24" i="29"/>
  <c r="H23" i="29"/>
  <c r="H22" i="29"/>
  <c r="H21" i="29"/>
  <c r="H20" i="29"/>
  <c r="H19" i="29"/>
  <c r="H18" i="29"/>
  <c r="H17" i="29"/>
  <c r="H16" i="29"/>
  <c r="H15" i="29"/>
  <c r="H14" i="29"/>
  <c r="H13" i="29"/>
  <c r="H12" i="29"/>
  <c r="H11" i="29"/>
  <c r="H10" i="29"/>
  <c r="H9" i="29"/>
  <c r="H8" i="29"/>
  <c r="H7" i="29"/>
  <c r="H6" i="29"/>
  <c r="H5" i="29"/>
  <c r="H4" i="29"/>
  <c r="H3" i="29"/>
  <c r="H2" i="29"/>
  <c r="H101" i="28"/>
  <c r="H100" i="28"/>
  <c r="H99" i="28"/>
  <c r="H98" i="28"/>
  <c r="H97" i="28"/>
  <c r="H96" i="28"/>
  <c r="H95" i="28"/>
  <c r="H94" i="28"/>
  <c r="H93" i="28"/>
  <c r="H92" i="28"/>
  <c r="H91" i="28"/>
  <c r="H90" i="28"/>
  <c r="H89" i="28"/>
  <c r="H88" i="28"/>
  <c r="H87" i="28"/>
  <c r="H86" i="28"/>
  <c r="H85" i="28"/>
  <c r="H84" i="28"/>
  <c r="H83" i="28"/>
  <c r="H82" i="28"/>
  <c r="H81" i="28"/>
  <c r="H80" i="28"/>
  <c r="H79" i="28"/>
  <c r="H78" i="28"/>
  <c r="H77" i="28"/>
  <c r="H76" i="28"/>
  <c r="H75" i="28"/>
  <c r="H74" i="28"/>
  <c r="H73" i="28"/>
  <c r="H72" i="28"/>
  <c r="H71" i="28"/>
  <c r="H70" i="28"/>
  <c r="H69" i="28"/>
  <c r="H68" i="28"/>
  <c r="H67" i="28"/>
  <c r="H66" i="28"/>
  <c r="H65" i="28"/>
  <c r="H64" i="28"/>
  <c r="H63" i="28"/>
  <c r="H62" i="28"/>
  <c r="H61" i="28"/>
  <c r="H60" i="28"/>
  <c r="H59" i="28"/>
  <c r="H58" i="28"/>
  <c r="H57" i="28"/>
  <c r="H56" i="28"/>
  <c r="H55" i="28"/>
  <c r="H54" i="28"/>
  <c r="H53" i="28"/>
  <c r="H52" i="28"/>
  <c r="H51" i="28"/>
  <c r="H50" i="28"/>
  <c r="H49" i="28"/>
  <c r="H48" i="28"/>
  <c r="H47" i="28"/>
  <c r="H46" i="28"/>
  <c r="H45" i="28"/>
  <c r="H44" i="28"/>
  <c r="H43" i="28"/>
  <c r="H42" i="28"/>
  <c r="H41" i="28"/>
  <c r="H40" i="28"/>
  <c r="H39" i="28"/>
  <c r="H38" i="28"/>
  <c r="H37" i="28"/>
  <c r="H36" i="28"/>
  <c r="H35" i="28"/>
  <c r="H34" i="28"/>
  <c r="H33" i="28"/>
  <c r="H32" i="28"/>
  <c r="H31" i="28"/>
  <c r="H30" i="28"/>
  <c r="H29" i="28"/>
  <c r="H28" i="28"/>
  <c r="H27" i="28"/>
  <c r="H26" i="28"/>
  <c r="H25" i="28"/>
  <c r="H24" i="28"/>
  <c r="H23" i="28"/>
  <c r="H22" i="28"/>
  <c r="H21" i="28"/>
  <c r="H20" i="28"/>
  <c r="H19" i="28"/>
  <c r="H18" i="28"/>
  <c r="H17" i="28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101" i="27"/>
  <c r="H100" i="27"/>
  <c r="H99" i="27"/>
  <c r="H98" i="27"/>
  <c r="H97" i="27"/>
  <c r="H96" i="27"/>
  <c r="H95" i="27"/>
  <c r="H94" i="27"/>
  <c r="H93" i="27"/>
  <c r="H92" i="27"/>
  <c r="H91" i="27"/>
  <c r="H90" i="27"/>
  <c r="H89" i="27"/>
  <c r="H88" i="27"/>
  <c r="H87" i="27"/>
  <c r="H86" i="27"/>
  <c r="H85" i="27"/>
  <c r="H84" i="27"/>
  <c r="H83" i="27"/>
  <c r="H82" i="27"/>
  <c r="H81" i="27"/>
  <c r="H80" i="27"/>
  <c r="H79" i="27"/>
  <c r="H78" i="27"/>
  <c r="H77" i="27"/>
  <c r="H76" i="27"/>
  <c r="H75" i="27"/>
  <c r="H74" i="27"/>
  <c r="H73" i="27"/>
  <c r="H72" i="27"/>
  <c r="H71" i="27"/>
  <c r="H70" i="27"/>
  <c r="H69" i="27"/>
  <c r="H68" i="27"/>
  <c r="H67" i="27"/>
  <c r="H66" i="27"/>
  <c r="H65" i="27"/>
  <c r="H64" i="27"/>
  <c r="H63" i="27"/>
  <c r="H62" i="27"/>
  <c r="H61" i="27"/>
  <c r="H60" i="27"/>
  <c r="H59" i="27"/>
  <c r="H58" i="27"/>
  <c r="H57" i="27"/>
  <c r="H56" i="27"/>
  <c r="H55" i="27"/>
  <c r="H54" i="27"/>
  <c r="H53" i="27"/>
  <c r="H52" i="27"/>
  <c r="H51" i="27"/>
  <c r="H50" i="27"/>
  <c r="H49" i="27"/>
  <c r="H48" i="27"/>
  <c r="H47" i="27"/>
  <c r="H46" i="27"/>
  <c r="H45" i="27"/>
  <c r="H44" i="27"/>
  <c r="H43" i="27"/>
  <c r="H42" i="27"/>
  <c r="H41" i="27"/>
  <c r="H40" i="27"/>
  <c r="H39" i="27"/>
  <c r="H38" i="27"/>
  <c r="H37" i="27"/>
  <c r="H36" i="27"/>
  <c r="H35" i="27"/>
  <c r="H34" i="27"/>
  <c r="H33" i="27"/>
  <c r="H32" i="27"/>
  <c r="H31" i="27"/>
  <c r="H30" i="27"/>
  <c r="H29" i="27"/>
  <c r="H28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101" i="26"/>
  <c r="H100" i="26"/>
  <c r="H99" i="26"/>
  <c r="H98" i="26"/>
  <c r="H97" i="26"/>
  <c r="H96" i="26"/>
  <c r="H95" i="26"/>
  <c r="H94" i="26"/>
  <c r="H93" i="26"/>
  <c r="H92" i="26"/>
  <c r="H91" i="26"/>
  <c r="H90" i="26"/>
  <c r="H89" i="26"/>
  <c r="H88" i="26"/>
  <c r="H87" i="26"/>
  <c r="H86" i="26"/>
  <c r="H85" i="26"/>
  <c r="H84" i="26"/>
  <c r="H83" i="26"/>
  <c r="H82" i="26"/>
  <c r="H81" i="26"/>
  <c r="H80" i="26"/>
  <c r="H79" i="26"/>
  <c r="H78" i="26"/>
  <c r="H77" i="26"/>
  <c r="H76" i="26"/>
  <c r="H75" i="26"/>
  <c r="H74" i="26"/>
  <c r="H73" i="26"/>
  <c r="H72" i="26"/>
  <c r="H71" i="26"/>
  <c r="H70" i="26"/>
  <c r="H69" i="26"/>
  <c r="H68" i="26"/>
  <c r="H67" i="26"/>
  <c r="H66" i="26"/>
  <c r="H65" i="26"/>
  <c r="H64" i="26"/>
  <c r="H63" i="26"/>
  <c r="H62" i="26"/>
  <c r="H61" i="26"/>
  <c r="H60" i="26"/>
  <c r="H59" i="26"/>
  <c r="H58" i="26"/>
  <c r="H57" i="26"/>
  <c r="H56" i="26"/>
  <c r="H55" i="26"/>
  <c r="H54" i="26"/>
  <c r="H53" i="26"/>
  <c r="H52" i="26"/>
  <c r="H51" i="26"/>
  <c r="H50" i="26"/>
  <c r="H49" i="26"/>
  <c r="H48" i="26"/>
  <c r="H47" i="26"/>
  <c r="H46" i="26"/>
  <c r="H45" i="26"/>
  <c r="H44" i="26"/>
  <c r="H43" i="26"/>
  <c r="H42" i="26"/>
  <c r="H41" i="26"/>
  <c r="H40" i="26"/>
  <c r="H39" i="26"/>
  <c r="H38" i="26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9" i="26"/>
  <c r="H8" i="26"/>
  <c r="H7" i="26"/>
  <c r="H6" i="26"/>
  <c r="H5" i="26"/>
  <c r="H4" i="26"/>
  <c r="H3" i="26"/>
  <c r="H2" i="26"/>
  <c r="H101" i="25"/>
  <c r="H100" i="25"/>
  <c r="H99" i="25"/>
  <c r="H98" i="25"/>
  <c r="H97" i="25"/>
  <c r="H96" i="25"/>
  <c r="H95" i="25"/>
  <c r="H94" i="25"/>
  <c r="H93" i="25"/>
  <c r="H92" i="25"/>
  <c r="H91" i="25"/>
  <c r="H90" i="25"/>
  <c r="H89" i="25"/>
  <c r="H88" i="25"/>
  <c r="H87" i="25"/>
  <c r="H86" i="25"/>
  <c r="H85" i="25"/>
  <c r="H84" i="25"/>
  <c r="H83" i="25"/>
  <c r="H82" i="25"/>
  <c r="H81" i="25"/>
  <c r="H80" i="25"/>
  <c r="H79" i="25"/>
  <c r="H78" i="25"/>
  <c r="H77" i="25"/>
  <c r="H76" i="25"/>
  <c r="H75" i="25"/>
  <c r="H74" i="25"/>
  <c r="H73" i="25"/>
  <c r="H72" i="25"/>
  <c r="H71" i="25"/>
  <c r="H70" i="25"/>
  <c r="H69" i="25"/>
  <c r="H68" i="25"/>
  <c r="H67" i="25"/>
  <c r="H66" i="25"/>
  <c r="H65" i="25"/>
  <c r="H64" i="25"/>
  <c r="H63" i="25"/>
  <c r="H62" i="25"/>
  <c r="H61" i="25"/>
  <c r="H60" i="25"/>
  <c r="H59" i="25"/>
  <c r="H58" i="25"/>
  <c r="H57" i="25"/>
  <c r="H56" i="25"/>
  <c r="H55" i="25"/>
  <c r="H54" i="25"/>
  <c r="H53" i="25"/>
  <c r="H52" i="25"/>
  <c r="H51" i="25"/>
  <c r="H50" i="25"/>
  <c r="H49" i="25"/>
  <c r="H48" i="25"/>
  <c r="H47" i="25"/>
  <c r="H46" i="25"/>
  <c r="H45" i="25"/>
  <c r="H44" i="25"/>
  <c r="H43" i="25"/>
  <c r="H42" i="25"/>
  <c r="H41" i="25"/>
  <c r="H40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H2" i="25"/>
  <c r="H101" i="24"/>
  <c r="H100" i="24"/>
  <c r="H99" i="24"/>
  <c r="H98" i="24"/>
  <c r="H97" i="24"/>
  <c r="H96" i="24"/>
  <c r="H95" i="24"/>
  <c r="H94" i="24"/>
  <c r="H93" i="24"/>
  <c r="H92" i="24"/>
  <c r="H91" i="24"/>
  <c r="H90" i="24"/>
  <c r="H89" i="24"/>
  <c r="H88" i="24"/>
  <c r="H87" i="24"/>
  <c r="H86" i="24"/>
  <c r="H85" i="24"/>
  <c r="H84" i="24"/>
  <c r="H83" i="24"/>
  <c r="H82" i="24"/>
  <c r="H81" i="24"/>
  <c r="H80" i="24"/>
  <c r="H79" i="24"/>
  <c r="H78" i="24"/>
  <c r="H77" i="24"/>
  <c r="H76" i="24"/>
  <c r="H75" i="24"/>
  <c r="H74" i="24"/>
  <c r="H73" i="24"/>
  <c r="H72" i="24"/>
  <c r="H71" i="24"/>
  <c r="H70" i="24"/>
  <c r="H69" i="24"/>
  <c r="H68" i="24"/>
  <c r="H67" i="24"/>
  <c r="H66" i="24"/>
  <c r="H65" i="24"/>
  <c r="H64" i="24"/>
  <c r="H63" i="24"/>
  <c r="H62" i="24"/>
  <c r="H61" i="24"/>
  <c r="H60" i="24"/>
  <c r="H59" i="24"/>
  <c r="H58" i="24"/>
  <c r="H57" i="24"/>
  <c r="H56" i="24"/>
  <c r="H55" i="24"/>
  <c r="H54" i="24"/>
  <c r="H53" i="24"/>
  <c r="H52" i="24"/>
  <c r="H51" i="24"/>
  <c r="H50" i="24"/>
  <c r="H49" i="24"/>
  <c r="H48" i="24"/>
  <c r="H47" i="24"/>
  <c r="H46" i="24"/>
  <c r="H45" i="24"/>
  <c r="H44" i="24"/>
  <c r="H43" i="24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H4" i="24"/>
  <c r="H3" i="24"/>
  <c r="H2" i="24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H4" i="23"/>
  <c r="H3" i="23"/>
  <c r="H2" i="23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3" i="20"/>
  <c r="H2" i="20"/>
  <c r="H101" i="19"/>
  <c r="H100" i="19"/>
  <c r="H99" i="19"/>
  <c r="H98" i="19"/>
  <c r="H97" i="19"/>
  <c r="H96" i="19"/>
  <c r="H95" i="19"/>
  <c r="H94" i="19"/>
  <c r="H93" i="19"/>
  <c r="H92" i="19"/>
  <c r="H91" i="19"/>
  <c r="H90" i="19"/>
  <c r="H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H101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H2" i="18"/>
  <c r="H101" i="17"/>
  <c r="H100" i="17"/>
  <c r="H99" i="17"/>
  <c r="H98" i="17"/>
  <c r="H97" i="17"/>
  <c r="H96" i="17"/>
  <c r="H95" i="17"/>
  <c r="H94" i="17"/>
  <c r="H93" i="17"/>
  <c r="H92" i="17"/>
  <c r="H91" i="17"/>
  <c r="H90" i="17"/>
  <c r="H89" i="17"/>
  <c r="H88" i="17"/>
  <c r="H87" i="17"/>
  <c r="H86" i="17"/>
  <c r="H85" i="17"/>
  <c r="H84" i="17"/>
  <c r="H83" i="17"/>
  <c r="H82" i="17"/>
  <c r="H81" i="17"/>
  <c r="H80" i="17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50" i="2"/>
  <c r="E48" i="2"/>
  <c r="D43" i="2"/>
  <c r="D39" i="2"/>
  <c r="I32" i="2"/>
  <c r="D35" i="2" s="1"/>
  <c r="G31" i="2"/>
  <c r="K30" i="2"/>
  <c r="J30" i="2"/>
  <c r="G30" i="2"/>
  <c r="L29" i="2"/>
  <c r="K29" i="2"/>
  <c r="J29" i="2"/>
  <c r="G29" i="2"/>
  <c r="L28" i="2"/>
  <c r="K28" i="2"/>
  <c r="J28" i="2"/>
  <c r="G28" i="2"/>
  <c r="L27" i="2"/>
  <c r="K27" i="2"/>
  <c r="J27" i="2"/>
  <c r="G27" i="2"/>
  <c r="L26" i="2"/>
  <c r="K26" i="2"/>
  <c r="J26" i="2"/>
  <c r="G26" i="2"/>
  <c r="L25" i="2"/>
  <c r="K25" i="2"/>
  <c r="J25" i="2"/>
  <c r="G25" i="2"/>
  <c r="L24" i="2"/>
  <c r="K24" i="2"/>
  <c r="J24" i="2"/>
  <c r="G24" i="2"/>
  <c r="L23" i="2"/>
  <c r="K23" i="2"/>
  <c r="J23" i="2"/>
  <c r="G23" i="2"/>
  <c r="L22" i="2"/>
  <c r="K22" i="2"/>
  <c r="J22" i="2"/>
  <c r="G22" i="2"/>
  <c r="L21" i="2"/>
  <c r="K21" i="2"/>
  <c r="J21" i="2"/>
  <c r="G21" i="2"/>
  <c r="L20" i="2"/>
  <c r="K20" i="2"/>
  <c r="J20" i="2"/>
  <c r="G20" i="2"/>
  <c r="L19" i="2"/>
  <c r="K19" i="2"/>
  <c r="J19" i="2"/>
  <c r="G19" i="2"/>
  <c r="L18" i="2"/>
  <c r="K18" i="2"/>
  <c r="J18" i="2"/>
  <c r="G18" i="2"/>
  <c r="L17" i="2"/>
  <c r="K17" i="2"/>
  <c r="J17" i="2"/>
  <c r="G17" i="2"/>
  <c r="L16" i="2"/>
  <c r="K16" i="2"/>
  <c r="J16" i="2"/>
  <c r="G16" i="2"/>
  <c r="L15" i="2"/>
  <c r="K15" i="2"/>
  <c r="J15" i="2"/>
  <c r="G15" i="2"/>
  <c r="L14" i="2"/>
  <c r="K14" i="2"/>
  <c r="J14" i="2"/>
  <c r="G14" i="2"/>
  <c r="L13" i="2"/>
  <c r="K13" i="2"/>
  <c r="J13" i="2"/>
  <c r="G13" i="2"/>
  <c r="L12" i="2"/>
  <c r="K12" i="2"/>
  <c r="J12" i="2"/>
  <c r="G12" i="2"/>
  <c r="L11" i="2"/>
  <c r="K11" i="2"/>
  <c r="J11" i="2"/>
  <c r="G11" i="2"/>
  <c r="L10" i="2"/>
  <c r="K10" i="2"/>
  <c r="J10" i="2"/>
  <c r="G10" i="2"/>
  <c r="L9" i="2"/>
  <c r="K9" i="2"/>
  <c r="G9" i="2"/>
  <c r="E9" i="2"/>
  <c r="L8" i="2"/>
  <c r="K8" i="2"/>
  <c r="J8" i="2"/>
  <c r="G8" i="2"/>
  <c r="L7" i="2"/>
  <c r="K7" i="2"/>
  <c r="J7" i="2"/>
  <c r="G7" i="2"/>
  <c r="L6" i="2"/>
  <c r="K6" i="2"/>
  <c r="J6" i="2"/>
  <c r="G6" i="2"/>
  <c r="L5" i="2"/>
  <c r="K5" i="2"/>
  <c r="J5" i="2"/>
  <c r="G5" i="2"/>
  <c r="L4" i="2"/>
  <c r="K4" i="2"/>
  <c r="K32" i="2" s="1"/>
  <c r="D37" i="2" s="1"/>
  <c r="J4" i="2"/>
  <c r="G4" i="2"/>
  <c r="H29" i="2"/>
  <c r="H28" i="2"/>
  <c r="H22" i="2"/>
  <c r="H10" i="2"/>
  <c r="H26" i="2"/>
  <c r="H14" i="2"/>
  <c r="H18" i="2"/>
  <c r="H6" i="2"/>
  <c r="H17" i="2"/>
  <c r="H27" i="2"/>
  <c r="H25" i="2"/>
  <c r="H16" i="2"/>
  <c r="H4" i="2"/>
  <c r="H8" i="2"/>
  <c r="H12" i="2"/>
  <c r="H24" i="2"/>
  <c r="H9" i="2"/>
  <c r="H20" i="2"/>
  <c r="H30" i="2"/>
  <c r="H5" i="2"/>
  <c r="H21" i="2"/>
  <c r="H13" i="2"/>
  <c r="D64" i="2" l="1"/>
  <c r="E36" i="2"/>
  <c r="D63" i="2"/>
  <c r="J32" i="2"/>
  <c r="L32" i="2"/>
  <c r="D36" i="2"/>
  <c r="E37" i="2"/>
  <c r="E51" i="2"/>
  <c r="H15" i="2"/>
  <c r="H19" i="2"/>
  <c r="H23" i="2"/>
  <c r="H11" i="2"/>
  <c r="H7" i="2"/>
  <c r="D38" i="2" l="1"/>
  <c r="D40" i="2" s="1"/>
  <c r="D41" i="2" l="1"/>
</calcChain>
</file>

<file path=xl/sharedStrings.xml><?xml version="1.0" encoding="utf-8"?>
<sst xmlns="http://schemas.openxmlformats.org/spreadsheetml/2006/main" count="1765" uniqueCount="652">
  <si>
    <t>Mike Ives</t>
  </si>
  <si>
    <t>Prepared for 2016 season</t>
  </si>
  <si>
    <t>M</t>
  </si>
  <si>
    <t>Race No.</t>
  </si>
  <si>
    <t>Date</t>
  </si>
  <si>
    <t>Start time</t>
  </si>
  <si>
    <t>Event Name</t>
  </si>
  <si>
    <t>Miles</t>
  </si>
  <si>
    <t>Location / Course</t>
  </si>
  <si>
    <t>Date/Time</t>
  </si>
  <si>
    <t>n Competitors</t>
  </si>
  <si>
    <t xml:space="preserve">	Club Championship</t>
  </si>
  <si>
    <t xml:space="preserve">	Non-Standard 10</t>
  </si>
  <si>
    <t xml:space="preserve">	Evening 10</t>
  </si>
  <si>
    <t xml:space="preserve">	Hard Ride Series</t>
  </si>
  <si>
    <t>18:30</t>
  </si>
  <si>
    <t>Medbourne 9.5mile Hardride TT</t>
  </si>
  <si>
    <t>Medbourne</t>
  </si>
  <si>
    <t>Y</t>
  </si>
  <si>
    <t>09:00</t>
  </si>
  <si>
    <t>Medbourne 9.5mile NDCA Hardride TT</t>
  </si>
  <si>
    <t>Hallaton 5 5mile TT</t>
  </si>
  <si>
    <t>Hallaton 5</t>
  </si>
  <si>
    <t>08:00</t>
  </si>
  <si>
    <t>Kibworth 25mile TT</t>
  </si>
  <si>
    <t>Kibworth</t>
  </si>
  <si>
    <t>Tour of Langtons 10mile TT</t>
  </si>
  <si>
    <t>Tour of Langtons</t>
  </si>
  <si>
    <t>Tur Langton/Hallaton 5+5mile TT</t>
  </si>
  <si>
    <t>Tur Langton/Hallaton</t>
  </si>
  <si>
    <t>19:00</t>
  </si>
  <si>
    <r>
      <rPr>
        <strike/>
        <sz val="10"/>
        <color theme="1"/>
        <rFont val="Arial"/>
        <family val="2"/>
      </rPr>
      <t>Tour of Langtons 10mile TT</t>
    </r>
    <r>
      <rPr>
        <sz val="10"/>
        <color theme="1"/>
        <rFont val="Arial"/>
        <family val="2"/>
      </rPr>
      <t xml:space="preserve"> - Cancelled</t>
    </r>
  </si>
  <si>
    <t>Kibworth 10mile TT</t>
  </si>
  <si>
    <t>19:30</t>
  </si>
  <si>
    <t>Walcote Interclub 25mile Hardride TT</t>
  </si>
  <si>
    <t>Walcote</t>
  </si>
  <si>
    <t>11:00</t>
  </si>
  <si>
    <t xml:space="preserve">Caldecott 10mile TT </t>
  </si>
  <si>
    <t>Caldecott</t>
  </si>
  <si>
    <t>Lubenham 10mile TT</t>
  </si>
  <si>
    <t>Lubenham</t>
  </si>
  <si>
    <t>Wolvey 10mile TT</t>
  </si>
  <si>
    <t>Wolvey</t>
  </si>
  <si>
    <t>Wymeswold 10mile TT</t>
  </si>
  <si>
    <t>Wymeswold</t>
  </si>
  <si>
    <t>Interclub Hillclimb RFW</t>
  </si>
  <si>
    <t xml:space="preserve">Nevill Holt </t>
  </si>
  <si>
    <t>Thorpe Langton 10mile TT</t>
  </si>
  <si>
    <t>Thorpe Langton</t>
  </si>
  <si>
    <t>Cancelled</t>
  </si>
  <si>
    <t>10:00</t>
  </si>
  <si>
    <t>TBC mile Interclub Hillclimb TBC RFW</t>
  </si>
  <si>
    <t>TBC</t>
  </si>
  <si>
    <t>Year</t>
  </si>
  <si>
    <t xml:space="preserve">Number Cancelled: </t>
  </si>
  <si>
    <t>Event</t>
  </si>
  <si>
    <t>ClubChampionship</t>
  </si>
  <si>
    <t>Total Number of events</t>
  </si>
  <si>
    <t>BestNumberOfEvents</t>
  </si>
  <si>
    <t>BestNumberOfNevBrooksEvents</t>
  </si>
  <si>
    <t>EventsCompletedToDate</t>
  </si>
  <si>
    <t>This no longer needs to be entered.  It is calculated from the table above as a count of the number of events with 1 or more competitors.</t>
  </si>
  <si>
    <t>MaximumScorePerEvent</t>
  </si>
  <si>
    <t>NumberOfForcedScores</t>
  </si>
  <si>
    <t>INFO - THE NUMBER OF EVENTS TO DATE THAT MUST CONTRIBUTE TO THE FINAL SCORE</t>
  </si>
  <si>
    <t>MaxScoreFromRemainingEvents</t>
  </si>
  <si>
    <t>Vets minimum age</t>
  </si>
  <si>
    <t>Nev Brooks standard time</t>
  </si>
  <si>
    <t>16:35 is the world record for a 10m TT.  In 2019, we used 21:00 as the standard time, but Tim Smith beat this by two seconds in event 13.</t>
  </si>
  <si>
    <t>LeagueSponsor</t>
  </si>
  <si>
    <t>George Halls Cycles League</t>
  </si>
  <si>
    <t>SponsorMessage</t>
  </si>
  <si>
    <t xml:space="preserve"> </t>
  </si>
  <si>
    <t>EDPrefix</t>
  </si>
  <si>
    <t>Event (</t>
  </si>
  <si>
    <t>Used in (e.g.) Senior worksheet to find EventData in event worksheets, which must be named "Event (n)" where n = 1 to nEvents.    'Event (n)'!$A$4:$Y$103</t>
  </si>
  <si>
    <t>EDSuffix</t>
  </si>
  <si>
    <t>)'!$A$4:$Ag$103</t>
  </si>
  <si>
    <t>ESPrefix</t>
  </si>
  <si>
    <t>Same, but for general Event Sheet access.  Used above to find number of competitors in an event.</t>
  </si>
  <si>
    <t>ESSuffix</t>
  </si>
  <si>
    <t>)'!</t>
  </si>
  <si>
    <t>ActualPositionColumnNumber</t>
  </si>
  <si>
    <t>SeniorPointsColumnNumber</t>
  </si>
  <si>
    <t>WomensPointsColumnNumber</t>
  </si>
  <si>
    <t>VetsPointsColumnNumber</t>
  </si>
  <si>
    <t>RoadBikeMenPointsColumnNumber</t>
  </si>
  <si>
    <t>RoadBikeWomenPointsColumnNumber</t>
  </si>
  <si>
    <t>JuvPointsColumnNumber</t>
  </si>
  <si>
    <t>JunPointsColumnNumber</t>
  </si>
  <si>
    <t>NevBrooksHcColumnNumber</t>
  </si>
  <si>
    <t>GenderColumn</t>
  </si>
  <si>
    <t>JuvColumn</t>
  </si>
  <si>
    <t>R</t>
  </si>
  <si>
    <t>JunColumn</t>
  </si>
  <si>
    <t>S</t>
  </si>
  <si>
    <t>EventJuvColumn</t>
  </si>
  <si>
    <t>EventJunColumn</t>
  </si>
  <si>
    <t>Surname</t>
  </si>
  <si>
    <t>Abbott</t>
  </si>
  <si>
    <t>John</t>
  </si>
  <si>
    <t>James</t>
  </si>
  <si>
    <t>Adcock</t>
  </si>
  <si>
    <t>David</t>
  </si>
  <si>
    <t>Ainsley</t>
  </si>
  <si>
    <t>Emma</t>
  </si>
  <si>
    <t>Akoslovski</t>
  </si>
  <si>
    <t>Kath</t>
  </si>
  <si>
    <t>Alden</t>
  </si>
  <si>
    <t>Steve</t>
  </si>
  <si>
    <t>First Claim</t>
  </si>
  <si>
    <t>Aldridge</t>
  </si>
  <si>
    <t>Ian</t>
  </si>
  <si>
    <t>Allen</t>
  </si>
  <si>
    <t>Roland</t>
  </si>
  <si>
    <t>Allitt</t>
  </si>
  <si>
    <t>Chris</t>
  </si>
  <si>
    <t>Andrew</t>
  </si>
  <si>
    <t>Ashwell</t>
  </si>
  <si>
    <t>Gary</t>
  </si>
  <si>
    <t>Askham</t>
  </si>
  <si>
    <t>Simon</t>
  </si>
  <si>
    <t>Awdry</t>
  </si>
  <si>
    <t>Ollie</t>
  </si>
  <si>
    <t>Shaun</t>
  </si>
  <si>
    <t>Barnett</t>
  </si>
  <si>
    <t>Dean</t>
  </si>
  <si>
    <t>Vic</t>
  </si>
  <si>
    <t>Honorary</t>
  </si>
  <si>
    <t>George</t>
  </si>
  <si>
    <t>Barrett</t>
  </si>
  <si>
    <t>Paul</t>
  </si>
  <si>
    <t>Baxter</t>
  </si>
  <si>
    <t>Lydia</t>
  </si>
  <si>
    <t>Sylvia</t>
  </si>
  <si>
    <t>Beach</t>
  </si>
  <si>
    <t>Ronald</t>
  </si>
  <si>
    <t>Peter</t>
  </si>
  <si>
    <t>Bennis</t>
  </si>
  <si>
    <t>Laoise</t>
  </si>
  <si>
    <t>Birch</t>
  </si>
  <si>
    <t>Dave</t>
  </si>
  <si>
    <t>Carol</t>
  </si>
  <si>
    <t>Blake</t>
  </si>
  <si>
    <t>Andy</t>
  </si>
  <si>
    <t>Bosence</t>
  </si>
  <si>
    <t>Mark</t>
  </si>
  <si>
    <t>Bowie</t>
  </si>
  <si>
    <t>Victor</t>
  </si>
  <si>
    <t>Bramford</t>
  </si>
  <si>
    <t>Bridgstock</t>
  </si>
  <si>
    <t>Anne</t>
  </si>
  <si>
    <t>Brundell</t>
  </si>
  <si>
    <t>Burke</t>
  </si>
  <si>
    <t>Jacob</t>
  </si>
  <si>
    <t>Max</t>
  </si>
  <si>
    <t>Michael</t>
  </si>
  <si>
    <t>Burgess</t>
  </si>
  <si>
    <t>Carter</t>
  </si>
  <si>
    <t>Jason</t>
  </si>
  <si>
    <t>Chapman</t>
  </si>
  <si>
    <t>Alison</t>
  </si>
  <si>
    <t>Clanfield</t>
  </si>
  <si>
    <t>Clarke</t>
  </si>
  <si>
    <t>Name</t>
  </si>
  <si>
    <t>Club</t>
  </si>
  <si>
    <t>Carl Dyson</t>
  </si>
  <si>
    <t>Aerologic</t>
  </si>
  <si>
    <t>Tommy Nolan</t>
  </si>
  <si>
    <t>Ashby ICC</t>
  </si>
  <si>
    <t>Jayne Mumford</t>
  </si>
  <si>
    <t>Cov Tri</t>
  </si>
  <si>
    <t>Simon Clarke</t>
  </si>
  <si>
    <t>Evan Collett Jnr</t>
  </si>
  <si>
    <t>KCC</t>
  </si>
  <si>
    <t>Harriet Hughes</t>
  </si>
  <si>
    <t>LFCC</t>
  </si>
  <si>
    <t>Mat Mabe</t>
  </si>
  <si>
    <t>Matt Finch</t>
  </si>
  <si>
    <t>Matthew Finch</t>
  </si>
  <si>
    <t>Morris Mabe</t>
  </si>
  <si>
    <t>Sam Nettel</t>
  </si>
  <si>
    <t>Talles Medevives</t>
  </si>
  <si>
    <t>Dean Tacey</t>
  </si>
  <si>
    <t>LRC</t>
  </si>
  <si>
    <t>Joe Murray</t>
  </si>
  <si>
    <t>M I Racing</t>
  </si>
  <si>
    <t>Chris Booth</t>
  </si>
  <si>
    <t>MOCC</t>
  </si>
  <si>
    <t>David Cooper</t>
  </si>
  <si>
    <t>Jamie Haines</t>
  </si>
  <si>
    <t>Laura Ayers</t>
  </si>
  <si>
    <t>Lewis Cooper</t>
  </si>
  <si>
    <t>RAF Tri</t>
  </si>
  <si>
    <t>Alex Whitmore</t>
  </si>
  <si>
    <t>RATAE</t>
  </si>
  <si>
    <t>Brian Lincoln</t>
  </si>
  <si>
    <t>Chris Bonsor</t>
  </si>
  <si>
    <t>Chris Spray</t>
  </si>
  <si>
    <t>Ed Watson</t>
  </si>
  <si>
    <t>Mark Marmoy</t>
  </si>
  <si>
    <t>Mark Newton</t>
  </si>
  <si>
    <t>Marshall Briggs</t>
  </si>
  <si>
    <t>Paul Eden</t>
  </si>
  <si>
    <t>Sadie Murphy</t>
  </si>
  <si>
    <t>Steve Pearce</t>
  </si>
  <si>
    <t>Adam Wells</t>
  </si>
  <si>
    <t>RFW</t>
  </si>
  <si>
    <t>Alex Borrowman</t>
  </si>
  <si>
    <t>Chris Fowler</t>
  </si>
  <si>
    <t>Ethan Mitchell-Clarke</t>
  </si>
  <si>
    <t>Lynne Scofield</t>
  </si>
  <si>
    <t>Michael Carter</t>
  </si>
  <si>
    <t>Phil Wilkinson</t>
  </si>
  <si>
    <t>Philip Wilkinson</t>
  </si>
  <si>
    <t>Adrian James</t>
  </si>
  <si>
    <t>Rugby RCC</t>
  </si>
  <si>
    <t>Carl Shaw</t>
  </si>
  <si>
    <t>Speedhub</t>
  </si>
  <si>
    <t>Oliver Searle</t>
  </si>
  <si>
    <t>St Ives CC</t>
  </si>
  <si>
    <t>Colin Parkinson</t>
  </si>
  <si>
    <t>SWRC</t>
  </si>
  <si>
    <t>Derek Lawlor</t>
  </si>
  <si>
    <t>Tyler Dyson</t>
  </si>
  <si>
    <t>H</t>
  </si>
  <si>
    <t>Roadbike?</t>
  </si>
  <si>
    <t>DNS/DNF/DQ</t>
  </si>
  <si>
    <t>Actual Time</t>
  </si>
  <si>
    <t>r</t>
  </si>
  <si>
    <t>Graham Doe</t>
  </si>
  <si>
    <t>Paul Pardoe</t>
  </si>
  <si>
    <t/>
  </si>
  <si>
    <t>George Fox</t>
  </si>
  <si>
    <t>Jamie Murray</t>
  </si>
  <si>
    <t>Oscar Smith</t>
  </si>
  <si>
    <t>Jack Eastman-Nye</t>
  </si>
  <si>
    <t>Chris Bradbury</t>
  </si>
  <si>
    <t>Paul Beattie</t>
  </si>
  <si>
    <t>Alex Barrowman</t>
  </si>
  <si>
    <t>Pete Bradshaw</t>
  </si>
  <si>
    <t>Diego Patteri</t>
  </si>
  <si>
    <t>Richard Golding</t>
  </si>
  <si>
    <t>Malcolm Smith</t>
  </si>
  <si>
    <t>Leah Cuthbertson</t>
  </si>
  <si>
    <t>Mark Tomlinson</t>
  </si>
  <si>
    <t>John Beckett</t>
  </si>
  <si>
    <t>Loz Staples</t>
  </si>
  <si>
    <t>ed Watson</t>
  </si>
  <si>
    <t>Carolyn Pfalzgraf</t>
  </si>
  <si>
    <t>Mike Deely</t>
  </si>
  <si>
    <t>David Morgan</t>
  </si>
  <si>
    <t>Philip Merritt</t>
  </si>
  <si>
    <t>David Creese</t>
  </si>
  <si>
    <t>Isaac Barral</t>
  </si>
  <si>
    <t>Bethany Spencer</t>
  </si>
  <si>
    <t>Noel Toone</t>
  </si>
  <si>
    <t>Hayley Moore</t>
  </si>
  <si>
    <t>Jen Clegg</t>
  </si>
  <si>
    <t>Martin Webb</t>
  </si>
  <si>
    <t>Maria Cayford</t>
  </si>
  <si>
    <t>Des Roberts</t>
  </si>
  <si>
    <t>David Cook</t>
  </si>
  <si>
    <t>Terry Sykes</t>
  </si>
  <si>
    <t>Gregory Ashley</t>
  </si>
  <si>
    <t>DNS</t>
  </si>
  <si>
    <t>Cameron Walker</t>
  </si>
  <si>
    <t>Jack Patmore</t>
  </si>
  <si>
    <t>Steven Brierley</t>
  </si>
  <si>
    <t>Laurence Noble</t>
  </si>
  <si>
    <t>dnf</t>
  </si>
  <si>
    <t>James Brown</t>
  </si>
  <si>
    <t>N Joyce</t>
  </si>
  <si>
    <t>Miles Marr</t>
  </si>
  <si>
    <t>Harriet Evans</t>
  </si>
  <si>
    <t>DNF</t>
  </si>
  <si>
    <t>dns</t>
  </si>
  <si>
    <t>Mike Deeley</t>
  </si>
  <si>
    <t>Ed Terelli</t>
  </si>
  <si>
    <t>Chris Bonser</t>
  </si>
  <si>
    <t>Ian Parker</t>
  </si>
  <si>
    <t>Hudson Hendry</t>
  </si>
  <si>
    <t>Mike Weaver</t>
  </si>
  <si>
    <t>Ruth Dempsey</t>
  </si>
  <si>
    <t>Steve Wickham</t>
  </si>
  <si>
    <t>Shay Dempsey</t>
  </si>
  <si>
    <t>Lee Murray</t>
  </si>
  <si>
    <t>David Hill</t>
  </si>
  <si>
    <t>Ed Tarelli</t>
  </si>
  <si>
    <t>John Tracy</t>
  </si>
  <si>
    <t>Phil Wilikinson</t>
  </si>
  <si>
    <t>John Tracey</t>
  </si>
  <si>
    <t>Megan Cherry</t>
  </si>
  <si>
    <t>Martin Wright</t>
  </si>
  <si>
    <t>Guy Bibby</t>
  </si>
  <si>
    <t>Giles Brook</t>
  </si>
  <si>
    <t>Jeff Crowden</t>
  </si>
  <si>
    <t>Josh Brown</t>
  </si>
  <si>
    <t>Alex Whitmore (RATAE)</t>
  </si>
  <si>
    <t>Adam Wells (RFW)</t>
  </si>
  <si>
    <t>Chris Fowler (RFW)</t>
  </si>
  <si>
    <t>Paul Wilkinson</t>
  </si>
  <si>
    <t>Alex Borrowman (RFW)</t>
  </si>
  <si>
    <t>Andy King</t>
  </si>
  <si>
    <t>Giles Cooper</t>
  </si>
  <si>
    <t>Greg Payne</t>
  </si>
  <si>
    <t>Sam Nettel (LFCC)</t>
  </si>
  <si>
    <t>Geoff Crowden</t>
  </si>
  <si>
    <t>Graham Pigott</t>
  </si>
  <si>
    <t>Dan Hopkins</t>
  </si>
  <si>
    <t>Mike Higgins</t>
  </si>
  <si>
    <t>Mark Newton (RATAE)</t>
  </si>
  <si>
    <t>Sarah Ashcroft</t>
  </si>
  <si>
    <t>Stephen Comber</t>
  </si>
  <si>
    <t>Lynne Scofield (RFW)</t>
  </si>
  <si>
    <t>Anne Gilespie</t>
  </si>
  <si>
    <t>Paul Eden (RFW)</t>
  </si>
  <si>
    <t>Phil Wilkinson (RFW)</t>
  </si>
  <si>
    <t>Chris Spray (RATAE)</t>
  </si>
  <si>
    <t>Ed Watson (RATAE)</t>
  </si>
  <si>
    <t>Matthew Finch (LFCC)</t>
  </si>
  <si>
    <t>Ethan Mitchell-Clarke (RFW)</t>
  </si>
  <si>
    <t>Gregg Payne</t>
  </si>
  <si>
    <t>Chris Bonsor (RATAE)</t>
  </si>
  <si>
    <t>Paul Ryan</t>
  </si>
  <si>
    <t>Robert Mitchell</t>
  </si>
  <si>
    <t>Paul Russell</t>
  </si>
  <si>
    <t>Jim Vernon</t>
  </si>
  <si>
    <t>Michael Burke</t>
  </si>
  <si>
    <t>Jonathon Clarke</t>
  </si>
  <si>
    <t>Tommy Nolan (Ashby ICC)</t>
  </si>
  <si>
    <t>Joe Murray (M I Racing)</t>
  </si>
  <si>
    <t>Carl Dyson (Aerologic)</t>
  </si>
  <si>
    <t>Talles Medevives (LFCC)</t>
  </si>
  <si>
    <t>Dean Tacey (LRC)</t>
  </si>
  <si>
    <t>Michael Carter (RFW)</t>
  </si>
  <si>
    <t>Marshall Briggs (RATAE)</t>
  </si>
  <si>
    <t>Steve Pearce (RATAE)</t>
  </si>
  <si>
    <t>Lewis Cooper (RAF Tri)</t>
  </si>
  <si>
    <t>Mark Marmoy (RATAE)</t>
  </si>
  <si>
    <t>Simon Clarke (Cov Tri)</t>
  </si>
  <si>
    <t>Sadie Murphy (RATAE)</t>
  </si>
  <si>
    <t>Brian Lincoln (RATAE)</t>
  </si>
  <si>
    <t>Paul Eden (RATAE)</t>
  </si>
  <si>
    <t>Jayne Mumford (Cov Tri)</t>
  </si>
  <si>
    <t>Matt Finch (LFCC)</t>
  </si>
  <si>
    <t>Carl Shaw (Speedhub)</t>
  </si>
  <si>
    <t>Jamie Haines (MOCC)</t>
  </si>
  <si>
    <t>Chris Booth (MOCC)</t>
  </si>
  <si>
    <t>David Cooper (MOCC)</t>
  </si>
  <si>
    <t>Morris Mabe (LFCC)</t>
  </si>
  <si>
    <t>Harriet Hughes (LFCC)</t>
  </si>
  <si>
    <t>Laura Ayers (MOCC)</t>
  </si>
  <si>
    <t>Mat Mabe (LFCC)</t>
  </si>
  <si>
    <t>David Mead</t>
  </si>
  <si>
    <t>Oliver Searle (St Ives CC)</t>
  </si>
  <si>
    <t>Leon 0'Regan</t>
  </si>
  <si>
    <t>Ben Mackinson</t>
  </si>
  <si>
    <t xml:space="preserve">Mick Wills </t>
  </si>
  <si>
    <t>Aaron Whitehead</t>
  </si>
  <si>
    <t>M Shaikh</t>
  </si>
  <si>
    <t>Colin Parkinson (SWRC)</t>
  </si>
  <si>
    <t>Mark Muldon</t>
  </si>
  <si>
    <t>Tyler Dyson ()</t>
  </si>
  <si>
    <t>Andy Thomas</t>
  </si>
  <si>
    <t>Gary Rosewarne</t>
  </si>
  <si>
    <t>John Treacy</t>
  </si>
  <si>
    <t>Richard Watson</t>
  </si>
  <si>
    <t>John Capel</t>
  </si>
  <si>
    <t>Gavin Hinxman</t>
  </si>
  <si>
    <t>Lydia Baxter</t>
  </si>
  <si>
    <t>Matt Scholes</t>
  </si>
  <si>
    <t>Steve Walsh</t>
  </si>
  <si>
    <t>Cathy Scholes</t>
  </si>
  <si>
    <t>David York</t>
  </si>
  <si>
    <t>Alex Whitemore</t>
  </si>
  <si>
    <t>Lucy Sturgess</t>
  </si>
  <si>
    <t>Debbie Cooper</t>
  </si>
  <si>
    <t>Chris Elmer</t>
  </si>
  <si>
    <t>William Deeley</t>
  </si>
  <si>
    <t>Kobe Godts</t>
  </si>
  <si>
    <t>Jake Bird</t>
  </si>
  <si>
    <t>Chris Cummings</t>
  </si>
  <si>
    <t>Michael Cowland</t>
  </si>
  <si>
    <t>Matty Brennan</t>
  </si>
  <si>
    <t>Steve Coombs</t>
  </si>
  <si>
    <t>Scott Barber</t>
  </si>
  <si>
    <t>Graham Wright</t>
  </si>
  <si>
    <t>Adnrew Brown</t>
  </si>
  <si>
    <t>David Yarham</t>
  </si>
  <si>
    <t>Noah Marr</t>
  </si>
  <si>
    <t>Graham Waterfield</t>
  </si>
  <si>
    <t>Chris Barratt</t>
  </si>
  <si>
    <t>Created this from the old fully-functional "25 club championship.xlsm"</t>
  </si>
  <si>
    <t>Removed league and championship sheets - retained just the event sheets</t>
  </si>
  <si>
    <t>Remove calculated columns from the event sheets</t>
  </si>
  <si>
    <t>Retains calendar sheet, though I expect this will change</t>
  </si>
  <si>
    <t>WVCCData sheet is present but needs to be replace by the data from competitors_2025.csv as generated by the private github pipeline from membership .XLSX</t>
  </si>
  <si>
    <t>Billy</t>
  </si>
  <si>
    <t>Campbell</t>
  </si>
  <si>
    <t>Second Claim</t>
  </si>
  <si>
    <t>Bell</t>
  </si>
  <si>
    <t>Bailey</t>
  </si>
  <si>
    <t>Dan</t>
  </si>
  <si>
    <t>isVeteran</t>
  </si>
  <si>
    <t>isSenior</t>
  </si>
  <si>
    <t>isJunior</t>
  </si>
  <si>
    <t>isJuvenile</t>
  </si>
  <si>
    <t>isFemale</t>
  </si>
  <si>
    <t>ClaimStatus</t>
  </si>
  <si>
    <t>ClubNumber</t>
  </si>
  <si>
    <t>GivenName</t>
  </si>
  <si>
    <t>Guest or Not Renewed</t>
  </si>
  <si>
    <t>Number/Name</t>
  </si>
  <si>
    <t>Nick</t>
  </si>
  <si>
    <t>Clegg</t>
  </si>
  <si>
    <t>Jennifer</t>
  </si>
  <si>
    <t>Collett</t>
  </si>
  <si>
    <t>Evan</t>
  </si>
  <si>
    <t>Collis</t>
  </si>
  <si>
    <t>Daryl</t>
  </si>
  <si>
    <t>Condon</t>
  </si>
  <si>
    <t>Copson</t>
  </si>
  <si>
    <t>Yvonne</t>
  </si>
  <si>
    <t>Coulam</t>
  </si>
  <si>
    <t>Steven</t>
  </si>
  <si>
    <t>Cox</t>
  </si>
  <si>
    <t>Lawrence</t>
  </si>
  <si>
    <t>Coyle</t>
  </si>
  <si>
    <t>Fiona</t>
  </si>
  <si>
    <t>Dainty</t>
  </si>
  <si>
    <t>Dare</t>
  </si>
  <si>
    <t>Martin</t>
  </si>
  <si>
    <t>Dawkins</t>
  </si>
  <si>
    <t>Stuart</t>
  </si>
  <si>
    <t>Deeks</t>
  </si>
  <si>
    <t>Dhillon</t>
  </si>
  <si>
    <t>Navpreet</t>
  </si>
  <si>
    <t>Dickens</t>
  </si>
  <si>
    <t>Graham</t>
  </si>
  <si>
    <t>Dixey</t>
  </si>
  <si>
    <t>Isabelle</t>
  </si>
  <si>
    <t>Doe</t>
  </si>
  <si>
    <t>Doherty</t>
  </si>
  <si>
    <t>Neil</t>
  </si>
  <si>
    <t>Dumbill</t>
  </si>
  <si>
    <t>Durnin</t>
  </si>
  <si>
    <t>Nathan</t>
  </si>
  <si>
    <t>Clare</t>
  </si>
  <si>
    <t>Jonathan</t>
  </si>
  <si>
    <t>Edmonds</t>
  </si>
  <si>
    <t>Lee</t>
  </si>
  <si>
    <t>Easton</t>
  </si>
  <si>
    <t>Ashley</t>
  </si>
  <si>
    <t>Eaton</t>
  </si>
  <si>
    <t>Jo</t>
  </si>
  <si>
    <t>Elmer</t>
  </si>
  <si>
    <t>Aubrey</t>
  </si>
  <si>
    <t>Evans</t>
  </si>
  <si>
    <t>Harriet</t>
  </si>
  <si>
    <t>Jane</t>
  </si>
  <si>
    <t>Foreman</t>
  </si>
  <si>
    <t>Sally</t>
  </si>
  <si>
    <t>Fraser</t>
  </si>
  <si>
    <t>Lucy</t>
  </si>
  <si>
    <t>Garner</t>
  </si>
  <si>
    <t>Gerald</t>
  </si>
  <si>
    <t>Gowers</t>
  </si>
  <si>
    <t>Sophia</t>
  </si>
  <si>
    <t>Grandidge</t>
  </si>
  <si>
    <t>Ed</t>
  </si>
  <si>
    <t>Gray</t>
  </si>
  <si>
    <t>Halls</t>
  </si>
  <si>
    <t>Hamilton-Fox</t>
  </si>
  <si>
    <t>Sandra</t>
  </si>
  <si>
    <t>Hanner</t>
  </si>
  <si>
    <t>Jeffrey</t>
  </si>
  <si>
    <t>Hardwicke</t>
  </si>
  <si>
    <t>Daniel</t>
  </si>
  <si>
    <t>Charlie</t>
  </si>
  <si>
    <t>Richard</t>
  </si>
  <si>
    <t>Alex</t>
  </si>
  <si>
    <t>Harris</t>
  </si>
  <si>
    <t>Tim</t>
  </si>
  <si>
    <t>Harrison</t>
  </si>
  <si>
    <t>Scott</t>
  </si>
  <si>
    <t>Rory</t>
  </si>
  <si>
    <t>Claire</t>
  </si>
  <si>
    <t>Haycox</t>
  </si>
  <si>
    <t>Heald</t>
  </si>
  <si>
    <t>Henderson</t>
  </si>
  <si>
    <t>Marc</t>
  </si>
  <si>
    <t>Helen</t>
  </si>
  <si>
    <t>Hannah</t>
  </si>
  <si>
    <t>Herbert</t>
  </si>
  <si>
    <t>Estelle</t>
  </si>
  <si>
    <t>Herring</t>
  </si>
  <si>
    <t>Alice</t>
  </si>
  <si>
    <t>Hill</t>
  </si>
  <si>
    <t>Joy</t>
  </si>
  <si>
    <t>Holman</t>
  </si>
  <si>
    <t>Holmes</t>
  </si>
  <si>
    <t>Cristian</t>
  </si>
  <si>
    <t>Holton</t>
  </si>
  <si>
    <t>Wayne</t>
  </si>
  <si>
    <t>Hopkins</t>
  </si>
  <si>
    <t>Hopwood</t>
  </si>
  <si>
    <t>Duncan</t>
  </si>
  <si>
    <t>Horder</t>
  </si>
  <si>
    <t>Hubbard</t>
  </si>
  <si>
    <t>Linda</t>
  </si>
  <si>
    <t>Hulme</t>
  </si>
  <si>
    <t>Humphries</t>
  </si>
  <si>
    <t>Eleanor</t>
  </si>
  <si>
    <t>Hyde</t>
  </si>
  <si>
    <t>Isaac</t>
  </si>
  <si>
    <t>Ruby</t>
  </si>
  <si>
    <t>Ives</t>
  </si>
  <si>
    <t>Mike</t>
  </si>
  <si>
    <t>Jackson-Bream</t>
  </si>
  <si>
    <t>Will</t>
  </si>
  <si>
    <t>Mitchell</t>
  </si>
  <si>
    <t>Kendrick</t>
  </si>
  <si>
    <t>Kershaw</t>
  </si>
  <si>
    <t>Jamie</t>
  </si>
  <si>
    <t>Nik</t>
  </si>
  <si>
    <t>Killworth</t>
  </si>
  <si>
    <t>Adrian</t>
  </si>
  <si>
    <t>King</t>
  </si>
  <si>
    <t>Knight</t>
  </si>
  <si>
    <t>Ros</t>
  </si>
  <si>
    <t>Kockelbergh</t>
  </si>
  <si>
    <t>Roger</t>
  </si>
  <si>
    <t>Krause</t>
  </si>
  <si>
    <t>Latham</t>
  </si>
  <si>
    <t>Michaela</t>
  </si>
  <si>
    <t>Latimer</t>
  </si>
  <si>
    <t>Laws</t>
  </si>
  <si>
    <t>Paula</t>
  </si>
  <si>
    <t>Leska</t>
  </si>
  <si>
    <t>Kamila</t>
  </si>
  <si>
    <t>Liot</t>
  </si>
  <si>
    <t>Anthony</t>
  </si>
  <si>
    <t>Lucas</t>
  </si>
  <si>
    <t>Main</t>
  </si>
  <si>
    <t>Bruce</t>
  </si>
  <si>
    <t>Mansfield</t>
  </si>
  <si>
    <t>Marr</t>
  </si>
  <si>
    <t>McGraw</t>
  </si>
  <si>
    <t>McLeod</t>
  </si>
  <si>
    <t>Philip</t>
  </si>
  <si>
    <t>McDonald</t>
  </si>
  <si>
    <t>Alisa</t>
  </si>
  <si>
    <t>McDonnell</t>
  </si>
  <si>
    <t>McPherson</t>
  </si>
  <si>
    <t>Amanda</t>
  </si>
  <si>
    <t>Jim</t>
  </si>
  <si>
    <t>Medley</t>
  </si>
  <si>
    <t>Thomas</t>
  </si>
  <si>
    <t>Mercer</t>
  </si>
  <si>
    <t>Theo</t>
  </si>
  <si>
    <t>Meyer</t>
  </si>
  <si>
    <t>Danny</t>
  </si>
  <si>
    <t>Middleton</t>
  </si>
  <si>
    <t>Julian</t>
  </si>
  <si>
    <t>Millard</t>
  </si>
  <si>
    <t>Kevin</t>
  </si>
  <si>
    <t>Mills</t>
  </si>
  <si>
    <t>Sophie</t>
  </si>
  <si>
    <t>Molyneux</t>
  </si>
  <si>
    <t>Moore</t>
  </si>
  <si>
    <t>Mea</t>
  </si>
  <si>
    <t>Rob</t>
  </si>
  <si>
    <t>Morgan</t>
  </si>
  <si>
    <t>Morris</t>
  </si>
  <si>
    <t>Murray</t>
  </si>
  <si>
    <t>Nicholls</t>
  </si>
  <si>
    <t>Nixon</t>
  </si>
  <si>
    <t>Stephen</t>
  </si>
  <si>
    <t>Noble</t>
  </si>
  <si>
    <t>Laurence</t>
  </si>
  <si>
    <t>Nolan</t>
  </si>
  <si>
    <t>Norris</t>
  </si>
  <si>
    <t>Dale</t>
  </si>
  <si>
    <t>Orfeur</t>
  </si>
  <si>
    <t>Parker</t>
  </si>
  <si>
    <t>Mandy</t>
  </si>
  <si>
    <t>Charlotte</t>
  </si>
  <si>
    <t>Pattrick</t>
  </si>
  <si>
    <t>Pinnock</t>
  </si>
  <si>
    <t>Milly</t>
  </si>
  <si>
    <t>Plews</t>
  </si>
  <si>
    <t>Matt</t>
  </si>
  <si>
    <t>Poulton</t>
  </si>
  <si>
    <t>Prangnell</t>
  </si>
  <si>
    <t>Greg</t>
  </si>
  <si>
    <t>Pullen</t>
  </si>
  <si>
    <t>Rathbone</t>
  </si>
  <si>
    <t>Rayner</t>
  </si>
  <si>
    <t>Phil</t>
  </si>
  <si>
    <t>Reay</t>
  </si>
  <si>
    <t>Riley</t>
  </si>
  <si>
    <t>Roberts</t>
  </si>
  <si>
    <t>Leo</t>
  </si>
  <si>
    <t>Jax</t>
  </si>
  <si>
    <t>Anna</t>
  </si>
  <si>
    <t>Rout</t>
  </si>
  <si>
    <t>Judith</t>
  </si>
  <si>
    <t>Russell</t>
  </si>
  <si>
    <t>Dawn</t>
  </si>
  <si>
    <t>Sangster</t>
  </si>
  <si>
    <t>Joshua</t>
  </si>
  <si>
    <t>Savage</t>
  </si>
  <si>
    <t>Ben</t>
  </si>
  <si>
    <t>Scoley</t>
  </si>
  <si>
    <t>Shelley</t>
  </si>
  <si>
    <t>Trevor</t>
  </si>
  <si>
    <t>Shewring</t>
  </si>
  <si>
    <t>Jack</t>
  </si>
  <si>
    <t>Simpson</t>
  </si>
  <si>
    <t>Simpson-Smith</t>
  </si>
  <si>
    <t>Singlehurst</t>
  </si>
  <si>
    <t>Julie</t>
  </si>
  <si>
    <t>Sirett</t>
  </si>
  <si>
    <t>Smith</t>
  </si>
  <si>
    <t>Austin</t>
  </si>
  <si>
    <t>Denis</t>
  </si>
  <si>
    <t>Timothy</t>
  </si>
  <si>
    <t>Spencer</t>
  </si>
  <si>
    <t>Tom</t>
  </si>
  <si>
    <t>Stevens</t>
  </si>
  <si>
    <t>Stan</t>
  </si>
  <si>
    <t>Suchocki</t>
  </si>
  <si>
    <t>Maciej</t>
  </si>
  <si>
    <t>Summerlin</t>
  </si>
  <si>
    <t>Rowland</t>
  </si>
  <si>
    <t>Sweet</t>
  </si>
  <si>
    <t>Caitlin</t>
  </si>
  <si>
    <t>Sweetman</t>
  </si>
  <si>
    <t>Tarelli</t>
  </si>
  <si>
    <t>Taylor</t>
  </si>
  <si>
    <t>Ray</t>
  </si>
  <si>
    <t>Rhys</t>
  </si>
  <si>
    <t>Thompson</t>
  </si>
  <si>
    <t>Timmins</t>
  </si>
  <si>
    <t>Gavin</t>
  </si>
  <si>
    <t>Tincello</t>
  </si>
  <si>
    <t>Doug</t>
  </si>
  <si>
    <t>Traynor</t>
  </si>
  <si>
    <t>Nicola</t>
  </si>
  <si>
    <t>Tucker</t>
  </si>
  <si>
    <t>Turner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</si>
</sst>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F400]h:mm:ss\ AM/PM"/>
    <numFmt numFmtId="165" formatCode="hh:mm;@"/>
    <numFmt numFmtId="166" formatCode="dd/mm/yyyy;@"/>
    <numFmt numFmtId="167" formatCode="00"/>
    <numFmt numFmtId="168" formatCode="hh:mm:ss;@"/>
    <numFmt numFmtId="169" formatCode="hh:mm:ss.00;@"/>
    <numFmt numFmtId="170" formatCode="00.00"/>
  </numFmts>
  <fonts count="13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6"/>
      <color rgb="FF333333"/>
      <name val="Arial"/>
      <family val="2"/>
    </font>
    <font>
      <b/>
      <sz val="10"/>
      <name val="Arial"/>
      <family val="2"/>
    </font>
    <font>
      <strike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2"/>
      <color rgb="FFC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3EB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99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3" fillId="0" borderId="0"/>
    <xf numFmtId="0" fontId="3" fillId="0" borderId="0"/>
    <xf numFmtId="0" fontId="7" fillId="0" borderId="0" applyNumberFormat="0" applyFill="0" applyBorder="0" applyAlignment="0" applyProtection="0"/>
    <xf numFmtId="0" fontId="3" fillId="0" borderId="0"/>
    <xf numFmtId="0" fontId="3" fillId="0" borderId="0"/>
    <xf numFmtId="0" fontId="1" fillId="0" borderId="0"/>
  </cellStyleXfs>
  <cellXfs count="6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 wrapText="1" indent="1"/>
    </xf>
    <xf numFmtId="16" fontId="5" fillId="2" borderId="0" xfId="2" applyNumberFormat="1" applyFont="1" applyFill="1" applyAlignment="1">
      <alignment horizontal="center"/>
    </xf>
    <xf numFmtId="0" fontId="5" fillId="2" borderId="0" xfId="2" applyFont="1" applyFill="1" applyAlignment="1">
      <alignment horizontal="center"/>
    </xf>
    <xf numFmtId="16" fontId="5" fillId="2" borderId="0" xfId="2" applyNumberFormat="1" applyFont="1" applyFill="1"/>
    <xf numFmtId="0" fontId="5" fillId="2" borderId="0" xfId="2" applyFont="1" applyFill="1"/>
    <xf numFmtId="0" fontId="5" fillId="2" borderId="0" xfId="3" applyFont="1" applyFill="1" applyAlignment="1">
      <alignment horizontal="center"/>
    </xf>
    <xf numFmtId="0" fontId="5" fillId="2" borderId="0" xfId="3" applyFont="1" applyFill="1" applyAlignment="1">
      <alignment horizontal="center" vertical="center" wrapText="1"/>
    </xf>
    <xf numFmtId="0" fontId="3" fillId="0" borderId="0" xfId="2" applyAlignment="1">
      <alignment horizontal="center"/>
    </xf>
    <xf numFmtId="0" fontId="3" fillId="0" borderId="0" xfId="3" applyAlignment="1">
      <alignment horizontal="center"/>
    </xf>
    <xf numFmtId="0" fontId="3" fillId="0" borderId="0" xfId="2"/>
    <xf numFmtId="0" fontId="3" fillId="0" borderId="0" xfId="2" applyAlignment="1">
      <alignment horizontal="left"/>
    </xf>
    <xf numFmtId="0" fontId="5" fillId="0" borderId="0" xfId="2" applyFont="1" applyAlignment="1">
      <alignment horizontal="center"/>
    </xf>
    <xf numFmtId="0" fontId="3" fillId="0" borderId="0" xfId="3"/>
    <xf numFmtId="14" fontId="3" fillId="0" borderId="0" xfId="0" applyNumberFormat="1" applyFont="1"/>
    <xf numFmtId="164" fontId="0" fillId="0" borderId="0" xfId="0" applyNumberFormat="1"/>
    <xf numFmtId="22" fontId="3" fillId="0" borderId="0" xfId="2" applyNumberFormat="1"/>
    <xf numFmtId="0" fontId="3" fillId="3" borderId="0" xfId="3" applyFill="1" applyAlignment="1">
      <alignment horizontal="center"/>
    </xf>
    <xf numFmtId="14" fontId="3" fillId="3" borderId="0" xfId="0" applyNumberFormat="1" applyFont="1" applyFill="1"/>
    <xf numFmtId="164" fontId="0" fillId="3" borderId="0" xfId="0" applyNumberFormat="1" applyFill="1"/>
    <xf numFmtId="0" fontId="3" fillId="3" borderId="0" xfId="2" applyFill="1"/>
    <xf numFmtId="0" fontId="0" fillId="3" borderId="0" xfId="0" applyFill="1"/>
    <xf numFmtId="0" fontId="0" fillId="3" borderId="0" xfId="0" applyFill="1" applyAlignment="1">
      <alignment horizontal="center"/>
    </xf>
    <xf numFmtId="165" fontId="0" fillId="0" borderId="0" xfId="0" applyNumberFormat="1" applyAlignment="1">
      <alignment horizontal="left"/>
    </xf>
    <xf numFmtId="14" fontId="3" fillId="4" borderId="0" xfId="0" applyNumberFormat="1" applyFont="1" applyFill="1"/>
    <xf numFmtId="164" fontId="0" fillId="4" borderId="0" xfId="0" applyNumberFormat="1" applyFill="1"/>
    <xf numFmtId="0" fontId="0" fillId="4" borderId="0" xfId="0" applyFill="1"/>
    <xf numFmtId="166" fontId="3" fillId="0" borderId="0" xfId="0" applyNumberFormat="1" applyFont="1"/>
    <xf numFmtId="20" fontId="0" fillId="0" borderId="0" xfId="0" applyNumberFormat="1"/>
    <xf numFmtId="166" fontId="0" fillId="0" borderId="0" xfId="0" applyNumberFormat="1"/>
    <xf numFmtId="21" fontId="3" fillId="0" borderId="0" xfId="2" applyNumberFormat="1" applyAlignment="1">
      <alignment horizontal="right"/>
    </xf>
    <xf numFmtId="21" fontId="3" fillId="0" borderId="0" xfId="2" applyNumberFormat="1"/>
    <xf numFmtId="0" fontId="3" fillId="0" borderId="0" xfId="2" applyAlignment="1">
      <alignment horizontal="right"/>
    </xf>
    <xf numFmtId="20" fontId="3" fillId="0" borderId="0" xfId="2" applyNumberFormat="1" applyAlignment="1">
      <alignment horizontal="right"/>
    </xf>
    <xf numFmtId="0" fontId="3" fillId="0" borderId="0" xfId="3" applyAlignment="1">
      <alignment horizontal="right"/>
    </xf>
    <xf numFmtId="0" fontId="3" fillId="0" borderId="0" xfId="3" applyAlignment="1">
      <alignment horizontal="left"/>
    </xf>
    <xf numFmtId="21" fontId="3" fillId="0" borderId="0" xfId="3" applyNumberFormat="1"/>
    <xf numFmtId="0" fontId="7" fillId="0" borderId="0" xfId="4" applyAlignment="1">
      <alignment horizontal="left"/>
    </xf>
    <xf numFmtId="0" fontId="3" fillId="0" borderId="0" xfId="3" quotePrefix="1" applyAlignment="1">
      <alignment horizontal="center"/>
    </xf>
    <xf numFmtId="0" fontId="2" fillId="0" borderId="0" xfId="0" applyFont="1"/>
    <xf numFmtId="0" fontId="8" fillId="0" borderId="0" xfId="0" applyFont="1"/>
    <xf numFmtId="0" fontId="0" fillId="5" borderId="0" xfId="0" applyFill="1"/>
    <xf numFmtId="0" fontId="9" fillId="2" borderId="1" xfId="0" applyFont="1" applyFill="1" applyBorder="1" applyAlignment="1">
      <alignment wrapText="1"/>
    </xf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/>
    <xf numFmtId="0" fontId="9" fillId="2" borderId="6" xfId="0" applyFont="1" applyFill="1" applyBorder="1" applyAlignment="1">
      <alignment horizontal="left"/>
    </xf>
    <xf numFmtId="0" fontId="11" fillId="6" borderId="6" xfId="0" applyFont="1" applyFill="1" applyBorder="1" applyAlignment="1">
      <alignment horizontal="center"/>
    </xf>
    <xf numFmtId="167" fontId="11" fillId="6" borderId="6" xfId="0" applyNumberFormat="1" applyFont="1" applyFill="1" applyBorder="1" applyAlignment="1">
      <alignment horizontal="center"/>
    </xf>
    <xf numFmtId="0" fontId="11" fillId="0" borderId="6" xfId="0" applyFont="1" applyBorder="1"/>
    <xf numFmtId="168" fontId="11" fillId="0" borderId="6" xfId="0" applyNumberFormat="1" applyFont="1" applyBorder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/>
    </xf>
    <xf numFmtId="0" fontId="0" fillId="0" borderId="0" xfId="0" applyAlignment="1">
      <alignment horizontal="left"/>
    </xf>
    <xf numFmtId="0" fontId="11" fillId="6" borderId="7" xfId="0" applyFont="1" applyFill="1" applyBorder="1" applyAlignment="1">
      <alignment horizontal="center"/>
    </xf>
    <xf numFmtId="0" fontId="11" fillId="0" borderId="6" xfId="0" applyFont="1" applyBorder="1" applyAlignment="1">
      <alignment horizontal="left"/>
    </xf>
    <xf numFmtId="169" fontId="11" fillId="0" borderId="6" xfId="0" applyNumberFormat="1" applyFont="1" applyBorder="1" applyAlignment="1">
      <alignment horizontal="left"/>
    </xf>
    <xf numFmtId="170" fontId="11" fillId="6" borderId="6" xfId="0" applyNumberFormat="1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</cellXfs>
  <cellStyles count="8">
    <cellStyle name="Hyperlink" xfId="4" builtinId="8"/>
    <cellStyle name="Normal" xfId="0" builtinId="0"/>
    <cellStyle name="Normal 10" xfId="6" xr:uid="{53160EDD-86B8-4CB4-9708-F662E5A12BC2}"/>
    <cellStyle name="Normal 147" xfId="1" xr:uid="{34E92BC7-6571-46E4-AD5E-918B98EFA80D}"/>
    <cellStyle name="Normal 2" xfId="2" xr:uid="{92130964-FE62-4B37-831A-2AE2765A58EF}"/>
    <cellStyle name="Normal 2 2" xfId="3" xr:uid="{4D30B7A5-DED1-437E-A626-4340D9F826AE}"/>
    <cellStyle name="Normal 2_WVCC - vets standards 2010" xfId="5" xr:uid="{F0E7B05A-3D89-454D-9798-FCCDB30BF33A}"/>
    <cellStyle name="Normal 3" xfId="7" xr:uid="{BCC5113A-5D75-4E06-BFE9-A2F70F27D5F5}"/>
  </cellStyles>
  <dxfs count="101"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F0EA00"/>
        </patternFill>
      </fill>
    </dxf>
    <dxf>
      <fill>
        <patternFill>
          <bgColor rgb="FFBFBFBF"/>
        </patternFill>
      </fill>
    </dxf>
    <dxf>
      <font>
        <color rgb="FFDDD9C4"/>
      </font>
      <fill>
        <patternFill>
          <bgColor rgb="FF9B8225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ont>
        <color rgb="FFFFFF99"/>
      </font>
      <fill>
        <patternFill patternType="solid">
          <bgColor rgb="FFFFFF99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ill>
        <patternFill>
          <bgColor rgb="FFB3EBFF"/>
        </patternFill>
      </fill>
    </dxf>
    <dxf>
      <font>
        <color rgb="FFC00000"/>
      </font>
      <fill>
        <patternFill patternType="solid">
          <bgColor rgb="FFFFFF99"/>
        </patternFill>
      </fill>
    </dxf>
    <dxf>
      <font>
        <color rgb="FFFFFF99"/>
      </font>
      <fill>
        <patternFill patternType="solid">
          <bgColor rgb="FFFFFF99"/>
        </patternFill>
      </fill>
    </dxf>
    <dxf>
      <font>
        <color indexed="43"/>
      </font>
      <fill>
        <patternFill patternType="solid">
          <bgColor indexed="43"/>
        </patternFill>
      </fill>
    </dxf>
    <dxf>
      <font>
        <color theme="2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0</xdr:rowOff>
    </xdr:from>
    <xdr:to>
      <xdr:col>10</xdr:col>
      <xdr:colOff>247650</xdr:colOff>
      <xdr:row>0</xdr:row>
      <xdr:rowOff>0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ACF3C75C-9386-43EE-939E-3E48CEEC10E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324100" y="0"/>
          <a:ext cx="8958263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GB" sz="1800" i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Arial Black"/>
            </a:rPr>
            <a:t>Perth United Cycling Club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97D8-1E98-4DF1-BBDA-B65403E09203}">
  <sheetPr codeName="Sheet3"/>
  <dimension ref="A1:C6"/>
  <sheetViews>
    <sheetView workbookViewId="0">
      <selection activeCell="C7" sqref="C7"/>
    </sheetView>
  </sheetViews>
  <sheetFormatPr defaultRowHeight="12.75" x14ac:dyDescent="0.35"/>
  <cols>
    <col min="1" max="1" width="10.1328125" style="1" bestFit="1" customWidth="1"/>
    <col min="2" max="2" width="12.6640625" style="1" bestFit="1" customWidth="1"/>
    <col min="3" max="3" width="126.796875" bestFit="1" customWidth="1"/>
    <col min="4" max="4" width="45.19921875" customWidth="1"/>
  </cols>
  <sheetData>
    <row r="1" spans="1:3" x14ac:dyDescent="0.35">
      <c r="A1" s="1">
        <v>42404</v>
      </c>
      <c r="B1" s="1" t="s">
        <v>0</v>
      </c>
      <c r="C1" t="s">
        <v>1</v>
      </c>
    </row>
    <row r="2" spans="1:3" x14ac:dyDescent="0.35">
      <c r="A2" s="1">
        <v>45949</v>
      </c>
      <c r="B2" s="1" t="s">
        <v>0</v>
      </c>
      <c r="C2" t="s">
        <v>393</v>
      </c>
    </row>
    <row r="3" spans="1:3" x14ac:dyDescent="0.35">
      <c r="C3" t="s">
        <v>394</v>
      </c>
    </row>
    <row r="4" spans="1:3" x14ac:dyDescent="0.35">
      <c r="C4" t="s">
        <v>395</v>
      </c>
    </row>
    <row r="5" spans="1:3" x14ac:dyDescent="0.35">
      <c r="C5" t="s">
        <v>396</v>
      </c>
    </row>
    <row r="6" spans="1:3" x14ac:dyDescent="0.35">
      <c r="C6" t="s">
        <v>397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351C-7B3A-40CD-9686-A7E3E70F7F19}">
  <sheetPr codeName="Sheet38">
    <pageSetUpPr fitToPage="1"/>
  </sheetPr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22.1328125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194</v>
      </c>
      <c r="B2" s="51">
        <v>0</v>
      </c>
      <c r="C2" s="51">
        <v>20</v>
      </c>
      <c r="D2" s="51">
        <v>54</v>
      </c>
      <c r="E2" s="51" t="s">
        <v>229</v>
      </c>
      <c r="F2" s="51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1.4513888888888889E-2</v>
      </c>
    </row>
    <row r="3" spans="1:9" ht="15" x14ac:dyDescent="0.4">
      <c r="A3" s="51">
        <v>407</v>
      </c>
      <c r="B3" s="51">
        <v>0</v>
      </c>
      <c r="C3" s="51">
        <v>21</v>
      </c>
      <c r="D3" s="51">
        <v>2</v>
      </c>
      <c r="E3" s="51"/>
      <c r="F3" s="51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1.4606481481481481E-2</v>
      </c>
    </row>
    <row r="4" spans="1:9" ht="15" x14ac:dyDescent="0.4">
      <c r="A4" s="51">
        <v>1375</v>
      </c>
      <c r="B4" s="51">
        <v>0</v>
      </c>
      <c r="C4" s="51">
        <v>21</v>
      </c>
      <c r="D4" s="51">
        <v>15</v>
      </c>
      <c r="E4" s="51"/>
      <c r="F4" s="51"/>
      <c r="G4" s="53" t="str">
        <f>IF(ISBLANK($A4),"",IF($I4="X",A4,CONCATENATE(VLOOKUP(A4,competitors!$A4:$I652,3, FALSE)," ",VLOOKUP(A4,competitors!$A4:$I652,2,FALSE))))</f>
        <v>Tom Spencer</v>
      </c>
      <c r="H4" s="54">
        <f t="shared" si="0"/>
        <v>1.4756944444444444E-2</v>
      </c>
    </row>
    <row r="5" spans="1:9" ht="15" x14ac:dyDescent="0.4">
      <c r="A5" s="51">
        <v>1144</v>
      </c>
      <c r="B5" s="51">
        <v>0</v>
      </c>
      <c r="C5" s="51">
        <v>21</v>
      </c>
      <c r="D5" s="51">
        <v>18</v>
      </c>
      <c r="E5" s="51"/>
      <c r="F5" s="51"/>
      <c r="G5" s="53" t="str">
        <f>IF(ISBLANK($A5),"",IF($I5="X",A5,CONCATENATE(VLOOKUP(A5,competitors!$A5:$I653,3, FALSE)," ",VLOOKUP(A5,competitors!$A5:$I653,2,FALSE))))</f>
        <v>Jamie Kershaw</v>
      </c>
      <c r="H5" s="54">
        <f t="shared" si="0"/>
        <v>1.4791666666666667E-2</v>
      </c>
    </row>
    <row r="6" spans="1:9" ht="15" x14ac:dyDescent="0.4">
      <c r="A6" s="51">
        <v>1023</v>
      </c>
      <c r="B6" s="51">
        <v>0</v>
      </c>
      <c r="C6" s="51">
        <v>21</v>
      </c>
      <c r="D6" s="51">
        <v>40</v>
      </c>
      <c r="E6" s="51"/>
      <c r="F6" s="51"/>
      <c r="G6" s="53" t="str">
        <f>IF(ISBLANK($A6),"",IF($I6="X",A6,CONCATENATE(VLOOKUP(A6,competitors!$A6:$I654,3, FALSE)," ",VLOOKUP(A6,competitors!$A6:$I654,2,FALSE))))</f>
        <v>Gary Roberts</v>
      </c>
      <c r="H6" s="54">
        <f t="shared" si="0"/>
        <v>1.5046296296296295E-2</v>
      </c>
    </row>
    <row r="7" spans="1:9" ht="15" x14ac:dyDescent="0.4">
      <c r="A7" s="51">
        <v>699</v>
      </c>
      <c r="B7" s="51">
        <v>0</v>
      </c>
      <c r="C7" s="51">
        <v>21</v>
      </c>
      <c r="D7" s="51">
        <v>57</v>
      </c>
      <c r="E7" s="51"/>
      <c r="F7" s="51"/>
      <c r="G7" s="53" t="str">
        <f>IF(ISBLANK($A7),"",IF($I7="X",A7,CONCATENATE(VLOOKUP(A7,competitors!$A7:$I655,3, FALSE)," ",VLOOKUP(A7,competitors!$A7:$I655,2,FALSE))))</f>
        <v>Jonathan Durnin</v>
      </c>
      <c r="H7" s="54">
        <f t="shared" si="0"/>
        <v>1.5243055555555555E-2</v>
      </c>
    </row>
    <row r="8" spans="1:9" ht="15" x14ac:dyDescent="0.4">
      <c r="A8" s="51">
        <v>1094</v>
      </c>
      <c r="B8" s="51">
        <v>0</v>
      </c>
      <c r="C8" s="51">
        <v>22</v>
      </c>
      <c r="D8" s="51">
        <v>8</v>
      </c>
      <c r="E8" s="51"/>
      <c r="F8" s="51"/>
      <c r="G8" s="53" t="str">
        <f>IF(ISBLANK($A8),"",IF($I8="X",A8,CONCATENATE(VLOOKUP(A8,competitors!$A8:$I656,3, FALSE)," ",VLOOKUP(A8,competitors!$A8:$I656,2,FALSE))))</f>
        <v>Andy Poulton</v>
      </c>
      <c r="H8" s="54">
        <f t="shared" si="0"/>
        <v>1.5370370370370371E-2</v>
      </c>
    </row>
    <row r="9" spans="1:9" ht="15" x14ac:dyDescent="0.4">
      <c r="A9" s="51">
        <v>747</v>
      </c>
      <c r="B9" s="51">
        <v>0</v>
      </c>
      <c r="C9" s="51">
        <v>22</v>
      </c>
      <c r="D9" s="51">
        <v>9</v>
      </c>
      <c r="E9" s="51" t="s">
        <v>229</v>
      </c>
      <c r="F9" s="51"/>
      <c r="G9" s="53" t="str">
        <f>IF(ISBLANK($A9),"",IF($I9="X",A9,CONCATENATE(VLOOKUP(A9,competitors!$A9:$I657,3, FALSE)," ",VLOOKUP(A9,competitors!$A9:$I657,2,FALSE))))</f>
        <v>James Moore</v>
      </c>
      <c r="H9" s="54">
        <f t="shared" si="0"/>
        <v>1.5381944444444445E-2</v>
      </c>
    </row>
    <row r="10" spans="1:9" ht="15" x14ac:dyDescent="0.4">
      <c r="A10" s="51">
        <v>1339</v>
      </c>
      <c r="B10" s="51">
        <v>0</v>
      </c>
      <c r="C10" s="51">
        <v>22</v>
      </c>
      <c r="D10" s="51">
        <v>15</v>
      </c>
      <c r="E10" s="51" t="s">
        <v>229</v>
      </c>
      <c r="F10" s="51"/>
      <c r="G10" s="53" t="str">
        <f>IF(ISBLANK($A10),"",IF($I10="X",A10,CONCATENATE(VLOOKUP(A10,competitors!$A10:$I658,3, FALSE)," ",VLOOKUP(A10,competitors!$A10:$I658,2,FALSE))))</f>
        <v>Jack Shewring</v>
      </c>
      <c r="H10" s="54">
        <f t="shared" si="0"/>
        <v>1.545138888888889E-2</v>
      </c>
    </row>
    <row r="11" spans="1:9" ht="15" x14ac:dyDescent="0.4">
      <c r="A11" s="51">
        <v>1055</v>
      </c>
      <c r="B11" s="51">
        <v>0</v>
      </c>
      <c r="C11" s="51">
        <v>22</v>
      </c>
      <c r="D11" s="51">
        <v>36</v>
      </c>
      <c r="E11" s="51"/>
      <c r="F11" s="51"/>
      <c r="G11" s="53" t="str">
        <f>IF(ISBLANK($A11),"",IF($I11="X",A11,CONCATENATE(VLOOKUP(A11,competitors!$A11:$I659,3, FALSE)," ",VLOOKUP(A11,competitors!$A11:$I659,2,FALSE))))</f>
        <v>Austin Smith</v>
      </c>
      <c r="H11" s="54">
        <f t="shared" si="0"/>
        <v>1.5694444444444445E-2</v>
      </c>
    </row>
    <row r="12" spans="1:9" ht="15" x14ac:dyDescent="0.4">
      <c r="A12" s="51">
        <v>1192</v>
      </c>
      <c r="B12" s="51">
        <v>0</v>
      </c>
      <c r="C12" s="51">
        <v>23</v>
      </c>
      <c r="D12" s="51">
        <v>4</v>
      </c>
      <c r="E12" s="51"/>
      <c r="F12" s="51"/>
      <c r="G12" s="53" t="str">
        <f>IF(ISBLANK($A12),"",IF($I12="X",A12,CONCATENATE(VLOOKUP(A12,competitors!$A12:$I660,3, FALSE)," ",VLOOKUP(A12,competitors!$A12:$I660,2,FALSE))))</f>
        <v>Dale Norris</v>
      </c>
      <c r="H12" s="54">
        <f t="shared" si="0"/>
        <v>1.6018518518518519E-2</v>
      </c>
    </row>
    <row r="13" spans="1:9" ht="15" x14ac:dyDescent="0.4">
      <c r="A13" s="51">
        <v>1024</v>
      </c>
      <c r="B13" s="51">
        <v>0</v>
      </c>
      <c r="C13" s="51">
        <v>23</v>
      </c>
      <c r="D13" s="51">
        <v>12</v>
      </c>
      <c r="E13" s="51"/>
      <c r="F13" s="51"/>
      <c r="G13" s="53" t="str">
        <f>IF(ISBLANK($A13),"",IF($I13="X",A13,CONCATENATE(VLOOKUP(A13,competitors!$A13:$I661,3, FALSE)," ",VLOOKUP(A13,competitors!$A13:$I661,2,FALSE))))</f>
        <v>Jax Roberts</v>
      </c>
      <c r="H13" s="54">
        <f t="shared" si="0"/>
        <v>1.6111111111111111E-2</v>
      </c>
    </row>
    <row r="14" spans="1:9" ht="15" x14ac:dyDescent="0.4">
      <c r="A14" s="51">
        <v>415</v>
      </c>
      <c r="B14" s="51">
        <v>0</v>
      </c>
      <c r="C14" s="51">
        <v>23</v>
      </c>
      <c r="D14" s="51">
        <v>53</v>
      </c>
      <c r="E14" s="51" t="s">
        <v>229</v>
      </c>
      <c r="F14" s="51"/>
      <c r="G14" s="53" t="str">
        <f>IF(ISBLANK($A14),"",IF($I14="X",A14,CONCATENATE(VLOOKUP(A14,competitors!$A14:$I662,3, FALSE)," ",VLOOKUP(A14,competitors!$A14:$I662,2,FALSE))))</f>
        <v>Nik Kershaw</v>
      </c>
      <c r="H14" s="54">
        <f t="shared" si="0"/>
        <v>1.6585648148148148E-2</v>
      </c>
    </row>
    <row r="15" spans="1:9" ht="15" x14ac:dyDescent="0.4">
      <c r="A15" s="51">
        <v>1107</v>
      </c>
      <c r="B15" s="51">
        <v>0</v>
      </c>
      <c r="C15" s="51">
        <v>24</v>
      </c>
      <c r="D15" s="51">
        <v>58</v>
      </c>
      <c r="E15" s="51" t="s">
        <v>229</v>
      </c>
      <c r="F15" s="51"/>
      <c r="G15" s="53" t="str">
        <f>IF(ISBLANK($A15),"",IF($I15="X",A15,CONCATENATE(VLOOKUP(A15,competitors!$A15:$I663,3, FALSE)," ",VLOOKUP(A15,competitors!$A15:$I663,2,FALSE))))</f>
        <v>Milly Pinnock</v>
      </c>
      <c r="H15" s="54">
        <f t="shared" si="0"/>
        <v>1.7337962962962961E-2</v>
      </c>
    </row>
    <row r="16" spans="1:9" ht="15" x14ac:dyDescent="0.4">
      <c r="A16" s="51">
        <v>203</v>
      </c>
      <c r="B16" s="51">
        <v>0</v>
      </c>
      <c r="C16" s="51">
        <v>24</v>
      </c>
      <c r="D16" s="51">
        <v>58</v>
      </c>
      <c r="E16" s="51"/>
      <c r="F16" s="51"/>
      <c r="G16" s="53" t="str">
        <f>IF(ISBLANK($A16),"",IF($I16="X",A16,CONCATENATE(VLOOKUP(A16,competitors!$A16:$I664,3, FALSE)," ",VLOOKUP(A16,competitors!$A16:$I664,2,FALSE))))</f>
        <v>Adrian Killworth</v>
      </c>
      <c r="H16" s="54">
        <f t="shared" si="0"/>
        <v>1.7337962962962961E-2</v>
      </c>
    </row>
    <row r="17" spans="1:8" ht="15" x14ac:dyDescent="0.4">
      <c r="A17" s="51">
        <v>616</v>
      </c>
      <c r="B17" s="51">
        <v>0</v>
      </c>
      <c r="C17" s="51">
        <v>24</v>
      </c>
      <c r="D17" s="51">
        <v>59</v>
      </c>
      <c r="E17" s="51"/>
      <c r="F17" s="51"/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1.7349537037037038E-2</v>
      </c>
    </row>
    <row r="18" spans="1:8" ht="15" x14ac:dyDescent="0.4">
      <c r="A18" s="51">
        <v>1355</v>
      </c>
      <c r="B18" s="51">
        <v>0</v>
      </c>
      <c r="C18" s="51">
        <v>25</v>
      </c>
      <c r="D18" s="51">
        <v>11</v>
      </c>
      <c r="E18" s="51" t="s">
        <v>229</v>
      </c>
      <c r="F18" s="51"/>
      <c r="G18" s="53" t="str">
        <f>IF(ISBLANK($A18),"",IF($I18="X",A18,CONCATENATE(VLOOKUP(A18,competitors!$A18:$I666,3, FALSE)," ",VLOOKUP(A18,competitors!$A18:$I666,2,FALSE))))</f>
        <v>Aubrey Elmer</v>
      </c>
      <c r="H18" s="54">
        <f t="shared" si="0"/>
        <v>1.7488425925925925E-2</v>
      </c>
    </row>
    <row r="19" spans="1:8" ht="15" x14ac:dyDescent="0.4">
      <c r="A19" s="51">
        <v>704</v>
      </c>
      <c r="B19" s="51">
        <v>0</v>
      </c>
      <c r="C19" s="51">
        <v>25</v>
      </c>
      <c r="D19" s="51">
        <v>55</v>
      </c>
      <c r="E19" s="51" t="s">
        <v>229</v>
      </c>
      <c r="F19" s="51"/>
      <c r="G19" s="53" t="str">
        <f>IF(ISBLANK($A19),"",IF($I19="X",A19,CONCATENATE(VLOOKUP(A19,competitors!$A19:$I667,3, FALSE)," ",VLOOKUP(A19,competitors!$A19:$I667,2,FALSE))))</f>
        <v>Chris Dainty</v>
      </c>
      <c r="H19" s="54">
        <f t="shared" si="0"/>
        <v>1.7997685185185186E-2</v>
      </c>
    </row>
    <row r="20" spans="1:8" ht="15" x14ac:dyDescent="0.4">
      <c r="A20" s="51">
        <v>1193</v>
      </c>
      <c r="B20" s="51">
        <v>0</v>
      </c>
      <c r="C20" s="51">
        <v>26</v>
      </c>
      <c r="D20" s="51">
        <v>56</v>
      </c>
      <c r="E20" s="51" t="s">
        <v>229</v>
      </c>
      <c r="F20" s="51"/>
      <c r="G20" s="53" t="str">
        <f>IF(ISBLANK($A20),"",IF($I20="X",A20,CONCATENATE(VLOOKUP(A20,competitors!$A20:$I668,3, FALSE)," ",VLOOKUP(A20,competitors!$A20:$I668,2,FALSE))))</f>
        <v>Richard Hardwicke</v>
      </c>
      <c r="H20" s="54">
        <f t="shared" si="0"/>
        <v>1.8703703703703705E-2</v>
      </c>
    </row>
    <row r="21" spans="1:8" ht="15" x14ac:dyDescent="0.4">
      <c r="A21" s="51">
        <v>1195</v>
      </c>
      <c r="B21" s="51">
        <v>0</v>
      </c>
      <c r="C21" s="51">
        <v>27</v>
      </c>
      <c r="D21" s="51">
        <v>28</v>
      </c>
      <c r="E21" s="51" t="s">
        <v>229</v>
      </c>
      <c r="F21" s="51"/>
      <c r="G21" s="53" t="str">
        <f>IF(ISBLANK($A21),"",IF($I21="X",A21,CONCATENATE(VLOOKUP(A21,competitors!$A21:$I669,3, FALSE)," ",VLOOKUP(A21,competitors!$A21:$I669,2,FALSE))))</f>
        <v>Charlie Hardwicke</v>
      </c>
      <c r="H21" s="54">
        <f t="shared" si="0"/>
        <v>1.9074074074074073E-2</v>
      </c>
    </row>
    <row r="22" spans="1:8" ht="15" x14ac:dyDescent="0.4">
      <c r="A22" s="51">
        <v>1377</v>
      </c>
      <c r="B22" s="51">
        <v>0</v>
      </c>
      <c r="C22" s="51">
        <v>28</v>
      </c>
      <c r="D22" s="51">
        <v>35</v>
      </c>
      <c r="E22" s="51" t="s">
        <v>229</v>
      </c>
      <c r="F22" s="51"/>
      <c r="G22" s="53" t="str">
        <f>IF(ISBLANK($A22),"",IF($I22="X",A22,CONCATENATE(VLOOKUP(A22,competitors!$A22:$I670,3, FALSE)," ",VLOOKUP(A22,competitors!$A22:$I670,2,FALSE))))</f>
        <v>Lucy Fraser</v>
      </c>
      <c r="H22" s="54">
        <f t="shared" si="0"/>
        <v>1.9849537037037037E-2</v>
      </c>
    </row>
    <row r="23" spans="1:8" ht="15" x14ac:dyDescent="0.4">
      <c r="A23" s="51">
        <v>1194</v>
      </c>
      <c r="B23" s="51">
        <v>0</v>
      </c>
      <c r="C23" s="51">
        <v>29</v>
      </c>
      <c r="D23" s="51">
        <v>28</v>
      </c>
      <c r="E23" s="51" t="s">
        <v>229</v>
      </c>
      <c r="F23" s="51"/>
      <c r="G23" s="53" t="str">
        <f>IF(ISBLANK($A23),"",IF($I23="X",A23,CONCATENATE(VLOOKUP(A23,competitors!$A23:$I671,3, FALSE)," ",VLOOKUP(A23,competitors!$A23:$I671,2,FALSE))))</f>
        <v>Alex Hardwicke</v>
      </c>
      <c r="H23" s="54">
        <f t="shared" si="0"/>
        <v>2.0462962962962964E-2</v>
      </c>
    </row>
    <row r="24" spans="1:8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7">
    <cfRule type="expression" dxfId="78" priority="1">
      <formula>#REF!="X"</formula>
    </cfRule>
  </conditionalFormatting>
  <conditionalFormatting sqref="A2:F101">
    <cfRule type="expression" dxfId="77" priority="4">
      <formula>#REF!="X"</formula>
    </cfRule>
  </conditionalFormatting>
  <conditionalFormatting sqref="G2:H101">
    <cfRule type="expression" dxfId="76" priority="5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2AE8-14F2-42A9-859C-434A8F707F8C}">
  <sheetPr codeName="Sheet39">
    <pageSetUpPr fitToPage="1"/>
  </sheetPr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44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/>
      <c r="B2" s="51"/>
      <c r="C2" s="51"/>
      <c r="D2" s="51"/>
      <c r="E2" s="51"/>
      <c r="F2" s="51"/>
      <c r="G2" s="53" t="str">
        <f>IF(ISBLANK($A2),"",IF($I2="X",A2,CONCATENATE(VLOOKUP(A2,competitors!$A2:$I650,3, FALSE)," ",VLOOKUP(A2,competitors!$A2:$I650,2,FALSE))))</f>
        <v/>
      </c>
      <c r="H2" s="54">
        <f t="shared" ref="H2:H33" si="0">IF(LEFT($E2,1)="D",UPPER($E2),TIME(B2,C2,D2))</f>
        <v>0</v>
      </c>
    </row>
    <row r="3" spans="1:9" ht="15" x14ac:dyDescent="0.4">
      <c r="A3" s="51"/>
      <c r="B3" s="51"/>
      <c r="C3" s="51"/>
      <c r="D3" s="51"/>
      <c r="E3" s="51"/>
      <c r="F3" s="51"/>
      <c r="G3" s="53" t="str">
        <f>IF(ISBLANK($A3),"",IF($I3="X",A3,CONCATENATE(VLOOKUP(A3,competitors!$A3:$I651,3, FALSE)," ",VLOOKUP(A3,competitors!$A3:$I651,2,FALSE))))</f>
        <v/>
      </c>
      <c r="H3" s="54">
        <f t="shared" si="0"/>
        <v>0</v>
      </c>
    </row>
    <row r="4" spans="1:9" ht="15" x14ac:dyDescent="0.4">
      <c r="A4" s="51"/>
      <c r="B4" s="51"/>
      <c r="C4" s="51"/>
      <c r="D4" s="51"/>
      <c r="E4" s="51"/>
      <c r="F4" s="51"/>
      <c r="G4" s="53" t="str">
        <f>IF(ISBLANK($A4),"",IF($I4="X",A4,CONCATENATE(VLOOKUP(A4,competitors!$A4:$I652,3, FALSE)," ",VLOOKUP(A4,competitors!$A4:$I652,2,FALSE))))</f>
        <v/>
      </c>
      <c r="H4" s="54">
        <f t="shared" si="0"/>
        <v>0</v>
      </c>
    </row>
    <row r="5" spans="1:9" ht="15" x14ac:dyDescent="0.4">
      <c r="A5" s="51"/>
      <c r="B5" s="51"/>
      <c r="C5" s="51"/>
      <c r="D5" s="51"/>
      <c r="E5" s="51"/>
      <c r="F5" s="51"/>
      <c r="G5" s="53" t="str">
        <f>IF(ISBLANK($A5),"",IF($I5="X",A5,CONCATENATE(VLOOKUP(A5,competitors!$A5:$I653,3, FALSE)," ",VLOOKUP(A5,competitors!$A5:$I653,2,FALSE))))</f>
        <v/>
      </c>
      <c r="H5" s="54">
        <f t="shared" si="0"/>
        <v>0</v>
      </c>
    </row>
    <row r="6" spans="1:9" ht="15" x14ac:dyDescent="0.4">
      <c r="A6" s="51"/>
      <c r="B6" s="51"/>
      <c r="C6" s="51"/>
      <c r="D6" s="51"/>
      <c r="E6" s="51"/>
      <c r="F6" s="51"/>
      <c r="G6" s="53" t="str">
        <f>IF(ISBLANK($A6),"",IF($I6="X",A6,CONCATENATE(VLOOKUP(A6,competitors!$A6:$I654,3, FALSE)," ",VLOOKUP(A6,competitors!$A6:$I654,2,FALSE))))</f>
        <v/>
      </c>
      <c r="H6" s="54">
        <f t="shared" si="0"/>
        <v>0</v>
      </c>
    </row>
    <row r="7" spans="1:9" ht="15" x14ac:dyDescent="0.4">
      <c r="A7" s="51"/>
      <c r="B7" s="51"/>
      <c r="C7" s="51"/>
      <c r="D7" s="51"/>
      <c r="E7" s="51"/>
      <c r="F7" s="51"/>
      <c r="G7" s="53" t="str">
        <f>IF(ISBLANK($A7),"",IF($I7="X",A7,CONCATENATE(VLOOKUP(A7,competitors!$A7:$I655,3, FALSE)," ",VLOOKUP(A7,competitors!$A7:$I655,2,FALSE))))</f>
        <v/>
      </c>
      <c r="H7" s="54">
        <f t="shared" si="0"/>
        <v>0</v>
      </c>
    </row>
    <row r="8" spans="1:9" ht="15" x14ac:dyDescent="0.4">
      <c r="A8" s="51"/>
      <c r="B8" s="51"/>
      <c r="C8" s="51"/>
      <c r="D8" s="51"/>
      <c r="E8" s="51"/>
      <c r="F8" s="51"/>
      <c r="G8" s="53" t="str">
        <f>IF(ISBLANK($A8),"",IF($I8="X",A8,CONCATENATE(VLOOKUP(A8,competitors!$A8:$I656,3, FALSE)," ",VLOOKUP(A8,competitors!$A8:$I656,2,FALSE))))</f>
        <v/>
      </c>
      <c r="H8" s="54">
        <f t="shared" si="0"/>
        <v>0</v>
      </c>
    </row>
    <row r="9" spans="1:9" ht="15" x14ac:dyDescent="0.4">
      <c r="A9" s="51"/>
      <c r="B9" s="51"/>
      <c r="C9" s="51"/>
      <c r="D9" s="51"/>
      <c r="E9" s="51"/>
      <c r="F9" s="51"/>
      <c r="G9" s="53" t="str">
        <f>IF(ISBLANK($A9),"",IF($I9="X",A9,CONCATENATE(VLOOKUP(A9,competitors!$A9:$I657,3, FALSE)," ",VLOOKUP(A9,competitors!$A9:$I657,2,FALSE))))</f>
        <v/>
      </c>
      <c r="H9" s="54">
        <f t="shared" si="0"/>
        <v>0</v>
      </c>
    </row>
    <row r="10" spans="1:9" ht="15" x14ac:dyDescent="0.4">
      <c r="A10" s="51"/>
      <c r="B10" s="51"/>
      <c r="C10" s="51"/>
      <c r="D10" s="51"/>
      <c r="E10" s="51"/>
      <c r="F10" s="51"/>
      <c r="G10" s="53" t="str">
        <f>IF(ISBLANK($A10),"",IF($I10="X",A10,CONCATENATE(VLOOKUP(A10,competitors!$A10:$I658,3, FALSE)," ",VLOOKUP(A10,competitors!$A10:$I658,2,FALSE))))</f>
        <v/>
      </c>
      <c r="H10" s="54">
        <f t="shared" si="0"/>
        <v>0</v>
      </c>
    </row>
    <row r="11" spans="1:9" ht="15" x14ac:dyDescent="0.4">
      <c r="A11" s="51"/>
      <c r="B11" s="51"/>
      <c r="C11" s="51"/>
      <c r="D11" s="51"/>
      <c r="E11" s="51"/>
      <c r="F11" s="51"/>
      <c r="G11" s="53" t="str">
        <f>IF(ISBLANK($A11),"",IF($I11="X",A11,CONCATENATE(VLOOKUP(A11,competitors!$A11:$I659,3, FALSE)," ",VLOOKUP(A11,competitors!$A11:$I659,2,FALSE))))</f>
        <v/>
      </c>
      <c r="H11" s="54">
        <f t="shared" si="0"/>
        <v>0</v>
      </c>
    </row>
    <row r="12" spans="1:9" ht="15" x14ac:dyDescent="0.4">
      <c r="A12" s="51"/>
      <c r="B12" s="51"/>
      <c r="C12" s="51"/>
      <c r="D12" s="51"/>
      <c r="E12" s="51"/>
      <c r="F12" s="51"/>
      <c r="G12" s="53" t="str">
        <f>IF(ISBLANK($A12),"",IF($I12="X",A12,CONCATENATE(VLOOKUP(A12,competitors!$A12:$I660,3, FALSE)," ",VLOOKUP(A12,competitors!$A12:$I660,2,FALSE))))</f>
        <v/>
      </c>
      <c r="H12" s="54">
        <f t="shared" si="0"/>
        <v>0</v>
      </c>
    </row>
    <row r="13" spans="1:9" ht="15" x14ac:dyDescent="0.4">
      <c r="A13" s="51"/>
      <c r="B13" s="51"/>
      <c r="C13" s="51"/>
      <c r="D13" s="51"/>
      <c r="E13" s="51"/>
      <c r="F13" s="51"/>
      <c r="G13" s="53" t="str">
        <f>IF(ISBLANK($A13),"",IF($I13="X",A13,CONCATENATE(VLOOKUP(A13,competitors!$A13:$I661,3, FALSE)," ",VLOOKUP(A13,competitors!$A13:$I661,2,FALSE))))</f>
        <v/>
      </c>
      <c r="H13" s="54">
        <f t="shared" si="0"/>
        <v>0</v>
      </c>
    </row>
    <row r="14" spans="1:9" ht="15" x14ac:dyDescent="0.4">
      <c r="A14" s="51"/>
      <c r="B14" s="51"/>
      <c r="C14" s="51"/>
      <c r="D14" s="51"/>
      <c r="E14" s="51"/>
      <c r="F14" s="51"/>
      <c r="G14" s="53" t="str">
        <f>IF(ISBLANK($A14),"",IF($I14="X",A14,CONCATENATE(VLOOKUP(A14,competitors!$A14:$I662,3, FALSE)," ",VLOOKUP(A14,competitors!$A14:$I662,2,FALSE))))</f>
        <v/>
      </c>
      <c r="H14" s="54">
        <f t="shared" si="0"/>
        <v>0</v>
      </c>
    </row>
    <row r="15" spans="1:9" ht="15" x14ac:dyDescent="0.4">
      <c r="A15" s="51"/>
      <c r="B15" s="51"/>
      <c r="C15" s="51"/>
      <c r="D15" s="51"/>
      <c r="E15" s="51"/>
      <c r="F15" s="51"/>
      <c r="G15" s="53" t="str">
        <f>IF(ISBLANK($A15),"",IF($I15="X",A15,CONCATENATE(VLOOKUP(A15,competitors!$A15:$I663,3, FALSE)," ",VLOOKUP(A15,competitors!$A15:$I663,2,FALSE))))</f>
        <v/>
      </c>
      <c r="H15" s="54">
        <f t="shared" si="0"/>
        <v>0</v>
      </c>
    </row>
    <row r="16" spans="1:9" ht="15" x14ac:dyDescent="0.4">
      <c r="A16" s="51"/>
      <c r="B16" s="51"/>
      <c r="C16" s="51"/>
      <c r="D16" s="51"/>
      <c r="E16" s="51"/>
      <c r="F16" s="51"/>
      <c r="G16" s="53" t="str">
        <f>IF(ISBLANK($A16),"",IF($I16="X",A16,CONCATENATE(VLOOKUP(A16,competitors!$A16:$I664,3, FALSE)," ",VLOOKUP(A16,competitors!$A16:$I664,2,FALSE))))</f>
        <v/>
      </c>
      <c r="H16" s="54">
        <f t="shared" si="0"/>
        <v>0</v>
      </c>
    </row>
    <row r="17" spans="1:8" ht="15" x14ac:dyDescent="0.4">
      <c r="A17" s="51"/>
      <c r="B17" s="51"/>
      <c r="C17" s="51"/>
      <c r="D17" s="51"/>
      <c r="E17" s="51"/>
      <c r="F17" s="51"/>
      <c r="G17" s="53" t="str">
        <f>IF(ISBLANK($A17),"",IF($I17="X",A17,CONCATENATE(VLOOKUP(A17,competitors!$A17:$I665,3, FALSE)," ",VLOOKUP(A17,competitors!$A17:$I665,2,FALSE))))</f>
        <v/>
      </c>
      <c r="H17" s="54">
        <f t="shared" si="0"/>
        <v>0</v>
      </c>
    </row>
    <row r="18" spans="1:8" ht="15" x14ac:dyDescent="0.4">
      <c r="A18" s="51"/>
      <c r="B18" s="51"/>
      <c r="C18" s="51"/>
      <c r="D18" s="51"/>
      <c r="E18" s="51"/>
      <c r="F18" s="51"/>
      <c r="G18" s="53" t="str">
        <f>IF(ISBLANK($A18),"",IF($I18="X",A18,CONCATENATE(VLOOKUP(A18,competitors!$A18:$I666,3, FALSE)," ",VLOOKUP(A18,competitors!$A18:$I666,2,FALSE))))</f>
        <v/>
      </c>
      <c r="H18" s="54">
        <f t="shared" si="0"/>
        <v>0</v>
      </c>
    </row>
    <row r="19" spans="1:8" ht="15" x14ac:dyDescent="0.4">
      <c r="A19" s="51"/>
      <c r="B19" s="51"/>
      <c r="C19" s="51"/>
      <c r="D19" s="51"/>
      <c r="E19" s="51"/>
      <c r="F19" s="51"/>
      <c r="G19" s="53" t="str">
        <f>IF(ISBLANK($A19),"",IF($I19="X",A19,CONCATENATE(VLOOKUP(A19,competitors!$A19:$I667,3, FALSE)," ",VLOOKUP(A19,competitors!$A19:$I667,2,FALSE))))</f>
        <v/>
      </c>
      <c r="H19" s="54">
        <f t="shared" si="0"/>
        <v>0</v>
      </c>
    </row>
    <row r="20" spans="1:8" ht="15" x14ac:dyDescent="0.4">
      <c r="A20" s="51"/>
      <c r="B20" s="51"/>
      <c r="C20" s="51"/>
      <c r="D20" s="51"/>
      <c r="E20" s="51"/>
      <c r="F20" s="51"/>
      <c r="G20" s="53" t="str">
        <f>IF(ISBLANK($A20),"",IF($I20="X",A20,CONCATENATE(VLOOKUP(A20,competitors!$A20:$I668,3, FALSE)," ",VLOOKUP(A20,competitors!$A20:$I668,2,FALSE))))</f>
        <v/>
      </c>
      <c r="H20" s="54">
        <f t="shared" si="0"/>
        <v>0</v>
      </c>
    </row>
    <row r="21" spans="1:8" ht="15" x14ac:dyDescent="0.4">
      <c r="A21" s="51"/>
      <c r="B21" s="51"/>
      <c r="C21" s="51"/>
      <c r="D21" s="51"/>
      <c r="E21" s="51"/>
      <c r="F21" s="51"/>
      <c r="G21" s="53" t="str">
        <f>IF(ISBLANK($A21),"",IF($I21="X",A21,CONCATENATE(VLOOKUP(A21,competitors!$A21:$I669,3, FALSE)," ",VLOOKUP(A21,competitors!$A21:$I669,2,FALSE))))</f>
        <v/>
      </c>
      <c r="H21" s="54">
        <f t="shared" si="0"/>
        <v>0</v>
      </c>
    </row>
    <row r="22" spans="1:8" ht="15" x14ac:dyDescent="0.4">
      <c r="A22" s="51"/>
      <c r="B22" s="51"/>
      <c r="C22" s="51"/>
      <c r="D22" s="51"/>
      <c r="E22" s="51"/>
      <c r="F22" s="51"/>
      <c r="G22" s="53" t="str">
        <f>IF(ISBLANK($A22),"",IF($I22="X",A22,CONCATENATE(VLOOKUP(A22,competitors!$A22:$I670,3, FALSE)," ",VLOOKUP(A22,competitors!$A22:$I670,2,FALSE))))</f>
        <v/>
      </c>
      <c r="H22" s="54">
        <f t="shared" si="0"/>
        <v>0</v>
      </c>
    </row>
    <row r="23" spans="1:8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IF(ISBLANK($A23),"",IF($I23="X",A23,CONCATENATE(VLOOKUP(A23,competitors!$A23:$I671,3, FALSE)," ",VLOOKUP(A23,competitors!$A23:$I671,2,FALSE))))</f>
        <v/>
      </c>
      <c r="H23" s="54">
        <f t="shared" si="0"/>
        <v>0</v>
      </c>
    </row>
    <row r="24" spans="1:8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6">
    <cfRule type="expression" dxfId="75" priority="1" stopIfTrue="1">
      <formula>#REF!="X"</formula>
    </cfRule>
  </conditionalFormatting>
  <conditionalFormatting sqref="A2:A24">
    <cfRule type="expression" dxfId="74" priority="2">
      <formula>#REF!="X"</formula>
    </cfRule>
  </conditionalFormatting>
  <conditionalFormatting sqref="A2:F101">
    <cfRule type="expression" dxfId="73" priority="8">
      <formula>#REF!="X"</formula>
    </cfRule>
  </conditionalFormatting>
  <conditionalFormatting sqref="G2:H101">
    <cfRule type="expression" dxfId="72" priority="9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89" orientation="portrait" r:id="rId1"/>
  <headerFooter>
    <oddHeader>&amp;C&amp;24WVCC champs 2016 results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3D20-E91F-483C-AE62-443B175117B1}">
  <sheetPr codeName="Sheet40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21</v>
      </c>
      <c r="D2" s="51">
        <v>40</v>
      </c>
      <c r="E2" s="51"/>
      <c r="F2" s="51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1.5046296296296295E-2</v>
      </c>
    </row>
    <row r="3" spans="1:9" ht="15" x14ac:dyDescent="0.4">
      <c r="A3" s="51">
        <v>1161</v>
      </c>
      <c r="B3" s="51">
        <v>0</v>
      </c>
      <c r="C3" s="51">
        <v>22</v>
      </c>
      <c r="D3" s="51">
        <v>40</v>
      </c>
      <c r="E3" s="51"/>
      <c r="F3" s="51"/>
      <c r="G3" s="53" t="str">
        <f>IF(ISBLANK($A3),"",IF($I3="X",A3,CONCATENATE(VLOOKUP(A3,competitors!$A3:$I651,3, FALSE)," ",VLOOKUP(A3,competitors!$A3:$I651,2,FALSE))))</f>
        <v>Maciej Suchocki</v>
      </c>
      <c r="H3" s="54">
        <f t="shared" si="0"/>
        <v>1.5740740740740739E-2</v>
      </c>
    </row>
    <row r="4" spans="1:9" ht="15" x14ac:dyDescent="0.4">
      <c r="A4" s="51">
        <v>35</v>
      </c>
      <c r="B4" s="51">
        <v>0</v>
      </c>
      <c r="C4" s="51">
        <v>22</v>
      </c>
      <c r="D4" s="51">
        <v>43</v>
      </c>
      <c r="E4" s="51"/>
      <c r="F4" s="51"/>
      <c r="G4" s="53" t="str">
        <f>IF(ISBLANK($A4),"",IF($I4="X",A4,CONCATENATE(VLOOKUP(A4,competitors!$A4:$I652,3, FALSE)," ",VLOOKUP(A4,competitors!$A4:$I652,2,FALSE))))</f>
        <v>Matt Plews</v>
      </c>
      <c r="H4" s="54">
        <f t="shared" si="0"/>
        <v>1.5775462962962963E-2</v>
      </c>
    </row>
    <row r="5" spans="1:9" ht="15" x14ac:dyDescent="0.4">
      <c r="A5" s="51">
        <v>1094</v>
      </c>
      <c r="B5" s="51">
        <v>0</v>
      </c>
      <c r="C5" s="51">
        <v>23</v>
      </c>
      <c r="D5" s="51">
        <v>40</v>
      </c>
      <c r="E5" s="51"/>
      <c r="F5" s="51"/>
      <c r="G5" s="53" t="str">
        <f>IF(ISBLANK($A5),"",IF($I5="X",A5,CONCATENATE(VLOOKUP(A5,competitors!$A5:$I653,3, FALSE)," ",VLOOKUP(A5,competitors!$A5:$I653,2,FALSE))))</f>
        <v>Andy Poulton</v>
      </c>
      <c r="H5" s="54">
        <f t="shared" si="0"/>
        <v>1.6435185185185185E-2</v>
      </c>
    </row>
    <row r="6" spans="1:9" ht="15" x14ac:dyDescent="0.4">
      <c r="A6" s="51">
        <v>1192</v>
      </c>
      <c r="B6" s="51">
        <v>0</v>
      </c>
      <c r="C6" s="51">
        <v>23</v>
      </c>
      <c r="D6" s="51">
        <v>42</v>
      </c>
      <c r="E6" s="51"/>
      <c r="F6" s="51"/>
      <c r="G6" s="53" t="str">
        <f>IF(ISBLANK($A6),"",IF($I6="X",A6,CONCATENATE(VLOOKUP(A6,competitors!$A6:$I654,3, FALSE)," ",VLOOKUP(A6,competitors!$A6:$I654,2,FALSE))))</f>
        <v>Dale Norris</v>
      </c>
      <c r="H6" s="54">
        <f t="shared" si="0"/>
        <v>1.6458333333333332E-2</v>
      </c>
    </row>
    <row r="7" spans="1:9" ht="15" x14ac:dyDescent="0.4">
      <c r="A7" s="51">
        <v>203</v>
      </c>
      <c r="B7" s="51">
        <v>0</v>
      </c>
      <c r="C7" s="51">
        <v>24</v>
      </c>
      <c r="D7" s="51">
        <v>24</v>
      </c>
      <c r="E7" s="51"/>
      <c r="F7" s="51"/>
      <c r="G7" s="53" t="str">
        <f>IF(ISBLANK($A7),"",IF($I7="X",A7,CONCATENATE(VLOOKUP(A7,competitors!$A7:$I655,3, FALSE)," ",VLOOKUP(A7,competitors!$A7:$I655,2,FALSE))))</f>
        <v>Adrian Killworth</v>
      </c>
      <c r="H7" s="54">
        <f t="shared" si="0"/>
        <v>1.6944444444444446E-2</v>
      </c>
    </row>
    <row r="8" spans="1:9" ht="15" x14ac:dyDescent="0.4">
      <c r="A8" s="51">
        <v>846</v>
      </c>
      <c r="B8" s="51">
        <v>0</v>
      </c>
      <c r="C8" s="51">
        <v>24</v>
      </c>
      <c r="D8" s="51">
        <v>58</v>
      </c>
      <c r="E8" s="51"/>
      <c r="F8" s="51"/>
      <c r="G8" s="53" t="str">
        <f>IF(ISBLANK($A8),"",IF($I8="X",A8,CONCATENATE(VLOOKUP(A8,competitors!$A8:$I656,3, FALSE)," ",VLOOKUP(A8,competitors!$A8:$I656,2,FALSE))))</f>
        <v>Roger Kockelbergh</v>
      </c>
      <c r="H8" s="54">
        <f t="shared" si="0"/>
        <v>1.7337962962962961E-2</v>
      </c>
    </row>
    <row r="9" spans="1:9" ht="15" x14ac:dyDescent="0.4">
      <c r="A9" s="51">
        <v>23</v>
      </c>
      <c r="B9" s="51">
        <v>0</v>
      </c>
      <c r="C9" s="51">
        <v>25</v>
      </c>
      <c r="D9" s="51">
        <v>37</v>
      </c>
      <c r="E9" s="51"/>
      <c r="F9" s="51"/>
      <c r="G9" s="53" t="str">
        <f>IF(ISBLANK($A9),"",IF($I9="X",A9,CONCATENATE(VLOOKUP(A9,competitors!$A9:$I657,3, FALSE)," ",VLOOKUP(A9,competitors!$A9:$I657,2,FALSE))))</f>
        <v>Chris Hyde</v>
      </c>
      <c r="H9" s="54">
        <f t="shared" si="0"/>
        <v>1.7789351851851851E-2</v>
      </c>
    </row>
    <row r="10" spans="1:9" ht="15" x14ac:dyDescent="0.4">
      <c r="A10" s="51">
        <v>616</v>
      </c>
      <c r="B10" s="51">
        <v>0</v>
      </c>
      <c r="C10" s="51">
        <v>25</v>
      </c>
      <c r="D10" s="51">
        <v>48</v>
      </c>
      <c r="E10" s="51"/>
      <c r="F10" s="51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1.7916666666666668E-2</v>
      </c>
    </row>
    <row r="11" spans="1:9" ht="15" x14ac:dyDescent="0.4">
      <c r="A11" s="51" t="s">
        <v>197</v>
      </c>
      <c r="B11" s="51">
        <v>0</v>
      </c>
      <c r="C11" s="51">
        <v>26</v>
      </c>
      <c r="D11" s="51">
        <v>53</v>
      </c>
      <c r="E11" s="51" t="s">
        <v>229</v>
      </c>
      <c r="F11" s="51"/>
      <c r="G11" s="53" t="e">
        <f>IF(ISBLANK($A11),"",IF($I11="X",A11,CONCATENATE(VLOOKUP(A11,competitors!$A11:$I659,3, FALSE)," ",VLOOKUP(A11,competitors!$A11:$I659,2,FALSE))))</f>
        <v>#N/A</v>
      </c>
      <c r="H11" s="54">
        <f t="shared" si="0"/>
        <v>1.8668981481481481E-2</v>
      </c>
    </row>
    <row r="12" spans="1:9" ht="15" x14ac:dyDescent="0.4">
      <c r="A12" s="51">
        <v>704</v>
      </c>
      <c r="B12" s="51">
        <v>0</v>
      </c>
      <c r="C12" s="51">
        <v>26</v>
      </c>
      <c r="D12" s="51">
        <v>53</v>
      </c>
      <c r="E12" s="51" t="s">
        <v>229</v>
      </c>
      <c r="F12" s="51"/>
      <c r="G12" s="53" t="str">
        <f>IF(ISBLANK($A12),"",IF($I12="X",A12,CONCATENATE(VLOOKUP(A12,competitors!$A12:$I660,3, FALSE)," ",VLOOKUP(A12,competitors!$A12:$I660,2,FALSE))))</f>
        <v>Chris Dainty</v>
      </c>
      <c r="H12" s="54">
        <f t="shared" si="0"/>
        <v>1.8668981481481481E-2</v>
      </c>
    </row>
    <row r="13" spans="1:9" ht="15" x14ac:dyDescent="0.4">
      <c r="A13" s="51">
        <v>1129</v>
      </c>
      <c r="B13" s="51">
        <v>0</v>
      </c>
      <c r="C13" s="51">
        <v>28</v>
      </c>
      <c r="D13" s="51">
        <v>16</v>
      </c>
      <c r="E13" s="51" t="s">
        <v>229</v>
      </c>
      <c r="F13" s="51"/>
      <c r="G13" s="53" t="str">
        <f>IF(ISBLANK($A13),"",IF($I13="X",A13,CONCATENATE(VLOOKUP(A13,competitors!$A13:$I661,3, FALSE)," ",VLOOKUP(A13,competitors!$A13:$I661,2,FALSE))))</f>
        <v>Doug Tincello</v>
      </c>
      <c r="H13" s="54">
        <f t="shared" si="0"/>
        <v>1.9629629629629629E-2</v>
      </c>
    </row>
    <row r="14" spans="1:9" ht="15" x14ac:dyDescent="0.4">
      <c r="A14" s="51">
        <v>1195</v>
      </c>
      <c r="B14" s="51">
        <v>0</v>
      </c>
      <c r="C14" s="51">
        <v>28</v>
      </c>
      <c r="D14" s="51">
        <v>58</v>
      </c>
      <c r="E14" s="51" t="s">
        <v>229</v>
      </c>
      <c r="F14" s="51"/>
      <c r="G14" s="53" t="str">
        <f>IF(ISBLANK($A14),"",IF($I14="X",A14,CONCATENATE(VLOOKUP(A14,competitors!$A14:$I662,3, FALSE)," ",VLOOKUP(A14,competitors!$A14:$I662,2,FALSE))))</f>
        <v>Charlie Hardwicke</v>
      </c>
      <c r="H14" s="54">
        <f t="shared" si="0"/>
        <v>2.011574074074074E-2</v>
      </c>
    </row>
    <row r="15" spans="1:9" ht="15" x14ac:dyDescent="0.4">
      <c r="A15" s="51" t="s">
        <v>196</v>
      </c>
      <c r="B15" s="51"/>
      <c r="C15" s="51"/>
      <c r="D15" s="51"/>
      <c r="E15" s="51"/>
      <c r="F15" s="51" t="s">
        <v>276</v>
      </c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0</v>
      </c>
    </row>
    <row r="16" spans="1:9" ht="15" x14ac:dyDescent="0.4">
      <c r="A16" s="51">
        <v>1107</v>
      </c>
      <c r="B16" s="51"/>
      <c r="C16" s="51"/>
      <c r="D16" s="51"/>
      <c r="E16" s="51"/>
      <c r="F16" s="51" t="s">
        <v>276</v>
      </c>
      <c r="G16" s="53" t="str">
        <f>IF(ISBLANK($A16),"",IF($I16="X",A16,CONCATENATE(VLOOKUP(A16,competitors!$A16:$I664,3, FALSE)," ",VLOOKUP(A16,competitors!$A16:$I664,2,FALSE))))</f>
        <v>Milly Pinnock</v>
      </c>
      <c r="H16" s="54">
        <f t="shared" si="0"/>
        <v>0</v>
      </c>
    </row>
    <row r="17" spans="1:8" ht="15" x14ac:dyDescent="0.4">
      <c r="A17" s="51">
        <v>1237</v>
      </c>
      <c r="B17" s="51"/>
      <c r="C17" s="51"/>
      <c r="D17" s="51"/>
      <c r="E17" s="51"/>
      <c r="F17" s="51" t="s">
        <v>276</v>
      </c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0</v>
      </c>
    </row>
    <row r="18" spans="1:8" ht="15" x14ac:dyDescent="0.4">
      <c r="A18" s="51" t="s">
        <v>277</v>
      </c>
      <c r="B18" s="51"/>
      <c r="C18" s="51"/>
      <c r="D18" s="51"/>
      <c r="E18" s="51"/>
      <c r="F18" s="51" t="s">
        <v>276</v>
      </c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0</v>
      </c>
    </row>
    <row r="19" spans="1:8" ht="15" x14ac:dyDescent="0.4">
      <c r="A19" s="51"/>
      <c r="B19" s="51"/>
      <c r="C19" s="51"/>
      <c r="D19" s="51"/>
      <c r="E19" s="51"/>
      <c r="F19" s="51"/>
      <c r="G19" s="53" t="str">
        <f>IF(ISBLANK($A19),"",IF($I19="X",A19,CONCATENATE(VLOOKUP(A19,competitors!$A19:$I667,3, FALSE)," ",VLOOKUP(A19,competitors!$A19:$I667,2,FALSE))))</f>
        <v/>
      </c>
      <c r="H19" s="54">
        <f t="shared" si="0"/>
        <v>0</v>
      </c>
    </row>
    <row r="20" spans="1:8" ht="15" x14ac:dyDescent="0.4">
      <c r="A20" s="51"/>
      <c r="B20" s="51"/>
      <c r="C20" s="51"/>
      <c r="D20" s="51"/>
      <c r="E20" s="51"/>
      <c r="F20" s="51"/>
      <c r="G20" s="53" t="str">
        <f>IF(ISBLANK($A20),"",IF($I20="X",A20,CONCATENATE(VLOOKUP(A20,competitors!$A20:$I668,3, FALSE)," ",VLOOKUP(A20,competitors!$A20:$I668,2,FALSE))))</f>
        <v/>
      </c>
      <c r="H20" s="54">
        <f t="shared" si="0"/>
        <v>0</v>
      </c>
    </row>
    <row r="21" spans="1:8" ht="15" x14ac:dyDescent="0.4">
      <c r="A21" s="51"/>
      <c r="B21" s="51"/>
      <c r="C21" s="51"/>
      <c r="D21" s="51"/>
      <c r="E21" s="51"/>
      <c r="F21" s="51"/>
      <c r="G21" s="53" t="str">
        <f>IF(ISBLANK($A21),"",IF($I21="X",A21,CONCATENATE(VLOOKUP(A21,competitors!$A21:$I669,3, FALSE)," ",VLOOKUP(A21,competitors!$A21:$I669,2,FALSE))))</f>
        <v/>
      </c>
      <c r="H21" s="54">
        <f t="shared" si="0"/>
        <v>0</v>
      </c>
    </row>
    <row r="22" spans="1:8" ht="15" x14ac:dyDescent="0.4">
      <c r="A22" s="51"/>
      <c r="B22" s="51"/>
      <c r="C22" s="51"/>
      <c r="D22" s="51"/>
      <c r="E22" s="51"/>
      <c r="F22" s="51"/>
      <c r="G22" s="53" t="str">
        <f>IF(ISBLANK($A22),"",IF($I22="X",A22,CONCATENATE(VLOOKUP(A22,competitors!$A22:$I670,3, FALSE)," ",VLOOKUP(A22,competitors!$A22:$I670,2,FALSE))))</f>
        <v/>
      </c>
      <c r="H22" s="54">
        <f t="shared" si="0"/>
        <v>0</v>
      </c>
    </row>
    <row r="23" spans="1:8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IF(ISBLANK($A23),"",IF($I23="X",A23,CONCATENATE(VLOOKUP(A23,competitors!$A23:$I671,3, FALSE)," ",VLOOKUP(A23,competitors!$A23:$I671,2,FALSE))))</f>
        <v/>
      </c>
      <c r="H23" s="54">
        <f t="shared" si="0"/>
        <v>0</v>
      </c>
    </row>
    <row r="24" spans="1:8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6">
    <cfRule type="expression" dxfId="71" priority="1" stopIfTrue="1">
      <formula>#REF!="X"</formula>
    </cfRule>
  </conditionalFormatting>
  <conditionalFormatting sqref="A7:A19">
    <cfRule type="expression" dxfId="70" priority="2">
      <formula>#REF!="X"</formula>
    </cfRule>
  </conditionalFormatting>
  <conditionalFormatting sqref="A2:F101">
    <cfRule type="expression" dxfId="69" priority="6">
      <formula>#REF!="X"</formula>
    </cfRule>
  </conditionalFormatting>
  <conditionalFormatting sqref="G2:H101">
    <cfRule type="expression" dxfId="68" priority="7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0C1F-4005-4D33-862A-4C5A8E38699C}">
  <sheetPr codeName="Sheet41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58</v>
      </c>
      <c r="D2" s="51">
        <v>10</v>
      </c>
      <c r="E2" s="51"/>
      <c r="F2" s="51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4.0393518518518516E-2</v>
      </c>
    </row>
    <row r="3" spans="1:9" ht="15" x14ac:dyDescent="0.4">
      <c r="A3" s="51">
        <v>1144</v>
      </c>
      <c r="B3" s="51">
        <v>0</v>
      </c>
      <c r="C3" s="51">
        <v>59</v>
      </c>
      <c r="D3" s="51">
        <v>54</v>
      </c>
      <c r="E3" s="51" t="s">
        <v>229</v>
      </c>
      <c r="F3" s="51"/>
      <c r="G3" s="53" t="str">
        <f>IF(ISBLANK($A3),"",IF($I3="X",A3,CONCATENATE(VLOOKUP(A3,competitors!$A3:$I651,3, FALSE)," ",VLOOKUP(A3,competitors!$A3:$I651,2,FALSE))))</f>
        <v>Jamie Kershaw</v>
      </c>
      <c r="H3" s="54">
        <f t="shared" si="0"/>
        <v>4.1597222222222223E-2</v>
      </c>
    </row>
    <row r="4" spans="1:9" ht="15" x14ac:dyDescent="0.4">
      <c r="A4" s="51" t="s">
        <v>278</v>
      </c>
      <c r="B4" s="51">
        <v>1</v>
      </c>
      <c r="C4" s="51">
        <v>2</v>
      </c>
      <c r="D4" s="51">
        <v>54</v>
      </c>
      <c r="E4" s="51"/>
      <c r="F4" s="51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4.3680555555555556E-2</v>
      </c>
    </row>
    <row r="5" spans="1:9" ht="15" x14ac:dyDescent="0.4">
      <c r="A5" s="51">
        <v>35</v>
      </c>
      <c r="B5" s="51">
        <v>1</v>
      </c>
      <c r="C5" s="51">
        <v>3</v>
      </c>
      <c r="D5" s="51">
        <v>0</v>
      </c>
      <c r="E5" s="51"/>
      <c r="F5" s="51"/>
      <c r="G5" s="53" t="str">
        <f>IF(ISBLANK($A5),"",IF($I5="X",A5,CONCATENATE(VLOOKUP(A5,competitors!$A5:$I653,3, FALSE)," ",VLOOKUP(A5,competitors!$A5:$I653,2,FALSE))))</f>
        <v>Matt Plews</v>
      </c>
      <c r="H5" s="54">
        <f t="shared" si="0"/>
        <v>4.3749999999999997E-2</v>
      </c>
    </row>
    <row r="6" spans="1:9" ht="15" x14ac:dyDescent="0.4">
      <c r="A6" s="51">
        <v>1192</v>
      </c>
      <c r="B6" s="51">
        <v>1</v>
      </c>
      <c r="C6" s="51">
        <v>4</v>
      </c>
      <c r="D6" s="51">
        <v>40</v>
      </c>
      <c r="E6" s="51"/>
      <c r="F6" s="51"/>
      <c r="G6" s="53" t="str">
        <f>IF(ISBLANK($A6),"",IF($I6="X",A6,CONCATENATE(VLOOKUP(A6,competitors!$A6:$I654,3, FALSE)," ",VLOOKUP(A6,competitors!$A6:$I654,2,FALSE))))</f>
        <v>Dale Norris</v>
      </c>
      <c r="H6" s="54">
        <f t="shared" si="0"/>
        <v>4.490740740740741E-2</v>
      </c>
    </row>
    <row r="7" spans="1:9" ht="15" x14ac:dyDescent="0.4">
      <c r="A7" s="51">
        <v>415</v>
      </c>
      <c r="B7" s="51">
        <v>1</v>
      </c>
      <c r="C7" s="51">
        <v>5</v>
      </c>
      <c r="D7" s="51">
        <v>30</v>
      </c>
      <c r="E7" s="51" t="s">
        <v>229</v>
      </c>
      <c r="F7" s="51"/>
      <c r="G7" s="53" t="str">
        <f>IF(ISBLANK($A7),"",IF($I7="X",A7,CONCATENATE(VLOOKUP(A7,competitors!$A7:$I655,3, FALSE)," ",VLOOKUP(A7,competitors!$A7:$I655,2,FALSE))))</f>
        <v>Nik Kershaw</v>
      </c>
      <c r="H7" s="54">
        <f t="shared" si="0"/>
        <v>4.5486111111111109E-2</v>
      </c>
    </row>
    <row r="8" spans="1:9" ht="15" x14ac:dyDescent="0.4">
      <c r="A8" s="51">
        <v>203</v>
      </c>
      <c r="B8" s="51">
        <v>1</v>
      </c>
      <c r="C8" s="51">
        <v>5</v>
      </c>
      <c r="D8" s="51">
        <v>47</v>
      </c>
      <c r="E8" s="51"/>
      <c r="F8" s="51"/>
      <c r="G8" s="53" t="str">
        <f>IF(ISBLANK($A8),"",IF($I8="X",A8,CONCATENATE(VLOOKUP(A8,competitors!$A8:$I656,3, FALSE)," ",VLOOKUP(A8,competitors!$A8:$I656,2,FALSE))))</f>
        <v>Adrian Killworth</v>
      </c>
      <c r="H8" s="54">
        <f t="shared" si="0"/>
        <v>4.5682870370370374E-2</v>
      </c>
    </row>
    <row r="9" spans="1:9" ht="15" x14ac:dyDescent="0.4">
      <c r="A9" s="51" t="s">
        <v>279</v>
      </c>
      <c r="B9" s="51">
        <v>1</v>
      </c>
      <c r="C9" s="51">
        <v>8</v>
      </c>
      <c r="D9" s="51">
        <v>14</v>
      </c>
      <c r="E9" s="51"/>
      <c r="F9" s="51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4.7384259259259258E-2</v>
      </c>
    </row>
    <row r="10" spans="1:9" ht="15" x14ac:dyDescent="0.4">
      <c r="A10" s="51">
        <v>846</v>
      </c>
      <c r="B10" s="51">
        <v>1</v>
      </c>
      <c r="C10" s="51">
        <v>9</v>
      </c>
      <c r="D10" s="51">
        <v>2</v>
      </c>
      <c r="E10" s="51"/>
      <c r="F10" s="51"/>
      <c r="G10" s="53" t="str">
        <f>IF(ISBLANK($A10),"",IF($I10="X",A10,CONCATENATE(VLOOKUP(A10,competitors!$A10:$I658,3, FALSE)," ",VLOOKUP(A10,competitors!$A10:$I658,2,FALSE))))</f>
        <v>Roger Kockelbergh</v>
      </c>
      <c r="H10" s="54">
        <f t="shared" si="0"/>
        <v>4.7939814814814817E-2</v>
      </c>
    </row>
    <row r="11" spans="1:9" ht="15" x14ac:dyDescent="0.4">
      <c r="A11" s="51">
        <v>715</v>
      </c>
      <c r="B11" s="51">
        <v>1</v>
      </c>
      <c r="C11" s="51">
        <v>10</v>
      </c>
      <c r="D11" s="51">
        <v>50</v>
      </c>
      <c r="E11" s="51"/>
      <c r="F11" s="51"/>
      <c r="G11" s="53" t="str">
        <f>IF(ISBLANK($A11),"",IF($I11="X",A11,CONCATENATE(VLOOKUP(A11,competitors!$A11:$I659,3, FALSE)," ",VLOOKUP(A11,competitors!$A11:$I659,2,FALSE))))</f>
        <v>Steven Coulam</v>
      </c>
      <c r="H11" s="54">
        <f t="shared" si="0"/>
        <v>4.9189814814814818E-2</v>
      </c>
    </row>
    <row r="12" spans="1:9" ht="15" x14ac:dyDescent="0.4">
      <c r="A12" s="51">
        <v>1195</v>
      </c>
      <c r="B12" s="51">
        <v>1</v>
      </c>
      <c r="C12" s="51">
        <v>20</v>
      </c>
      <c r="D12" s="51">
        <v>20</v>
      </c>
      <c r="E12" s="51" t="s">
        <v>229</v>
      </c>
      <c r="F12" s="51"/>
      <c r="G12" s="53" t="str">
        <f>IF(ISBLANK($A12),"",IF($I12="X",A12,CONCATENATE(VLOOKUP(A12,competitors!$A12:$I660,3, FALSE)," ",VLOOKUP(A12,competitors!$A12:$I660,2,FALSE))))</f>
        <v>Charlie Hardwicke</v>
      </c>
      <c r="H12" s="54">
        <f t="shared" si="0"/>
        <v>5.5787037037037038E-2</v>
      </c>
    </row>
    <row r="13" spans="1:9" ht="15" x14ac:dyDescent="0.4">
      <c r="A13" s="51" t="s">
        <v>211</v>
      </c>
      <c r="B13" s="51"/>
      <c r="C13" s="51"/>
      <c r="D13" s="51"/>
      <c r="E13" s="51"/>
      <c r="F13" s="51" t="s">
        <v>276</v>
      </c>
      <c r="G13" s="53" t="e">
        <f>IF(ISBLANK($A13),"",IF($I13="X",A13,CONCATENATE(VLOOKUP(A13,competitors!$A13:$I661,3, FALSE)," ",VLOOKUP(A13,competitors!$A13:$I661,2,FALSE))))</f>
        <v>#N/A</v>
      </c>
      <c r="H13" s="54">
        <f t="shared" si="0"/>
        <v>0</v>
      </c>
    </row>
    <row r="14" spans="1:9" ht="15" x14ac:dyDescent="0.4">
      <c r="A14" s="51">
        <v>1364</v>
      </c>
      <c r="B14" s="51"/>
      <c r="C14" s="51"/>
      <c r="D14" s="51"/>
      <c r="E14" s="51"/>
      <c r="F14" s="51" t="s">
        <v>276</v>
      </c>
      <c r="G14" s="53" t="str">
        <f>IF(ISBLANK($A14),"",IF($I14="X",A14,CONCATENATE(VLOOKUP(A14,competitors!$A14:$I662,3, FALSE)," ",VLOOKUP(A14,competitors!$A14:$I662,2,FALSE))))</f>
        <v>Laurence Noble</v>
      </c>
      <c r="H14" s="54">
        <f t="shared" si="0"/>
        <v>0</v>
      </c>
    </row>
    <row r="15" spans="1:9" ht="15" x14ac:dyDescent="0.4">
      <c r="A15" s="51" t="s">
        <v>213</v>
      </c>
      <c r="B15" s="51"/>
      <c r="C15" s="51"/>
      <c r="D15" s="51"/>
      <c r="E15" s="51"/>
      <c r="F15" s="51" t="s">
        <v>276</v>
      </c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0</v>
      </c>
    </row>
    <row r="16" spans="1:9" ht="15" x14ac:dyDescent="0.4">
      <c r="A16" s="51">
        <v>1254</v>
      </c>
      <c r="B16" s="51"/>
      <c r="C16" s="51"/>
      <c r="D16" s="51"/>
      <c r="E16" s="51"/>
      <c r="F16" s="51" t="s">
        <v>276</v>
      </c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0</v>
      </c>
    </row>
    <row r="17" spans="1:8" ht="15" x14ac:dyDescent="0.4">
      <c r="A17" s="51"/>
      <c r="B17" s="51"/>
      <c r="C17" s="51"/>
      <c r="D17" s="51"/>
      <c r="E17" s="51"/>
      <c r="F17" s="51"/>
      <c r="G17" s="53" t="str">
        <f>IF(ISBLANK($A17),"",IF($I17="X",A17,CONCATENATE(VLOOKUP(A17,competitors!$A17:$I665,3, FALSE)," ",VLOOKUP(A17,competitors!$A17:$I665,2,FALSE))))</f>
        <v/>
      </c>
      <c r="H17" s="54">
        <f t="shared" si="0"/>
        <v>0</v>
      </c>
    </row>
    <row r="18" spans="1:8" ht="15" x14ac:dyDescent="0.4">
      <c r="A18" s="51"/>
      <c r="B18" s="51"/>
      <c r="C18" s="51"/>
      <c r="D18" s="51"/>
      <c r="E18" s="51"/>
      <c r="F18" s="51"/>
      <c r="G18" s="53" t="str">
        <f>IF(ISBLANK($A18),"",IF($I18="X",A18,CONCATENATE(VLOOKUP(A18,competitors!$A18:$I666,3, FALSE)," ",VLOOKUP(A18,competitors!$A18:$I666,2,FALSE))))</f>
        <v/>
      </c>
      <c r="H18" s="54">
        <f t="shared" si="0"/>
        <v>0</v>
      </c>
    </row>
    <row r="19" spans="1:8" ht="15" x14ac:dyDescent="0.4">
      <c r="A19" s="51"/>
      <c r="B19" s="51"/>
      <c r="C19" s="51"/>
      <c r="D19" s="51"/>
      <c r="E19" s="51"/>
      <c r="F19" s="51"/>
      <c r="G19" s="53" t="str">
        <f>IF(ISBLANK($A19),"",IF($I19="X",A19,CONCATENATE(VLOOKUP(A19,competitors!$A19:$I667,3, FALSE)," ",VLOOKUP(A19,competitors!$A19:$I667,2,FALSE))))</f>
        <v/>
      </c>
      <c r="H19" s="54">
        <f t="shared" si="0"/>
        <v>0</v>
      </c>
    </row>
    <row r="20" spans="1:8" ht="15" x14ac:dyDescent="0.4">
      <c r="A20" s="51"/>
      <c r="B20" s="51"/>
      <c r="C20" s="51"/>
      <c r="D20" s="51"/>
      <c r="E20" s="51"/>
      <c r="F20" s="51"/>
      <c r="G20" s="53" t="str">
        <f>IF(ISBLANK($A20),"",IF($I20="X",A20,CONCATENATE(VLOOKUP(A20,competitors!$A20:$I668,3, FALSE)," ",VLOOKUP(A20,competitors!$A20:$I668,2,FALSE))))</f>
        <v/>
      </c>
      <c r="H20" s="54">
        <f t="shared" si="0"/>
        <v>0</v>
      </c>
    </row>
    <row r="21" spans="1:8" ht="15" x14ac:dyDescent="0.4">
      <c r="A21" s="51"/>
      <c r="B21" s="51"/>
      <c r="C21" s="51"/>
      <c r="D21" s="51"/>
      <c r="E21" s="51"/>
      <c r="F21" s="51"/>
      <c r="G21" s="53" t="str">
        <f>IF(ISBLANK($A21),"",IF($I21="X",A21,CONCATENATE(VLOOKUP(A21,competitors!$A21:$I669,3, FALSE)," ",VLOOKUP(A21,competitors!$A21:$I669,2,FALSE))))</f>
        <v/>
      </c>
      <c r="H21" s="54">
        <f t="shared" si="0"/>
        <v>0</v>
      </c>
    </row>
    <row r="22" spans="1:8" ht="15" x14ac:dyDescent="0.4">
      <c r="A22" s="51"/>
      <c r="B22" s="51"/>
      <c r="C22" s="51"/>
      <c r="D22" s="51"/>
      <c r="E22" s="51"/>
      <c r="F22" s="51"/>
      <c r="G22" s="53" t="str">
        <f>IF(ISBLANK($A22),"",IF($I22="X",A22,CONCATENATE(VLOOKUP(A22,competitors!$A22:$I670,3, FALSE)," ",VLOOKUP(A22,competitors!$A22:$I670,2,FALSE))))</f>
        <v/>
      </c>
      <c r="H22" s="54">
        <f t="shared" si="0"/>
        <v>0</v>
      </c>
    </row>
    <row r="23" spans="1:8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IF(ISBLANK($A23),"",IF($I23="X",A23,CONCATENATE(VLOOKUP(A23,competitors!$A23:$I671,3, FALSE)," ",VLOOKUP(A23,competitors!$A23:$I671,2,FALSE))))</f>
        <v/>
      </c>
      <c r="H23" s="54">
        <f t="shared" si="0"/>
        <v>0</v>
      </c>
    </row>
    <row r="24" spans="1:8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6">
    <cfRule type="expression" dxfId="67" priority="1" stopIfTrue="1">
      <formula>#REF!="X"</formula>
    </cfRule>
  </conditionalFormatting>
  <conditionalFormatting sqref="A7:A17">
    <cfRule type="expression" dxfId="66" priority="2">
      <formula>#REF!="X"</formula>
    </cfRule>
  </conditionalFormatting>
  <conditionalFormatting sqref="A2:F101">
    <cfRule type="expression" dxfId="65" priority="7">
      <formula>#REF!="X"</formula>
    </cfRule>
  </conditionalFormatting>
  <conditionalFormatting sqref="G2:H101">
    <cfRule type="expression" dxfId="64" priority="8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5CE63-9B36-456C-8DB2-12A55B31C84B}">
  <sheetPr codeName="Sheet42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8.13281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21</v>
      </c>
      <c r="D2" s="51">
        <v>18</v>
      </c>
      <c r="E2" s="51"/>
      <c r="F2" s="51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1.4791666666666667E-2</v>
      </c>
    </row>
    <row r="3" spans="1:9" ht="15" x14ac:dyDescent="0.4">
      <c r="A3" s="51">
        <v>699</v>
      </c>
      <c r="B3" s="51">
        <v>0</v>
      </c>
      <c r="C3" s="51">
        <v>22</v>
      </c>
      <c r="D3" s="51">
        <v>3</v>
      </c>
      <c r="E3" s="51"/>
      <c r="F3" s="51"/>
      <c r="G3" s="53" t="str">
        <f>IF(ISBLANK($A3),"",IF($I3="X",A3,CONCATENATE(VLOOKUP(A3,competitors!$A3:$I651,3, FALSE)," ",VLOOKUP(A3,competitors!$A3:$I651,2,FALSE))))</f>
        <v>Jonathan Durnin</v>
      </c>
      <c r="H3" s="54">
        <f t="shared" si="0"/>
        <v>1.53125E-2</v>
      </c>
    </row>
    <row r="4" spans="1:9" ht="15" x14ac:dyDescent="0.4">
      <c r="A4" s="51">
        <v>38</v>
      </c>
      <c r="B4" s="51">
        <v>0</v>
      </c>
      <c r="C4" s="51">
        <v>22</v>
      </c>
      <c r="D4" s="51">
        <v>33</v>
      </c>
      <c r="E4" s="51"/>
      <c r="F4" s="51"/>
      <c r="G4" s="53" t="str">
        <f>IF(ISBLANK($A4),"",IF($I4="X",A4,CONCATENATE(VLOOKUP(A4,competitors!$A4:$I652,3, FALSE)," ",VLOOKUP(A4,competitors!$A4:$I652,2,FALSE))))</f>
        <v>Phil Rayner</v>
      </c>
      <c r="H4" s="54">
        <f t="shared" si="0"/>
        <v>1.5659722222222221E-2</v>
      </c>
    </row>
    <row r="5" spans="1:9" ht="15" x14ac:dyDescent="0.4">
      <c r="A5" s="51">
        <v>35</v>
      </c>
      <c r="B5" s="51">
        <v>0</v>
      </c>
      <c r="C5" s="51">
        <v>22</v>
      </c>
      <c r="D5" s="51">
        <v>50</v>
      </c>
      <c r="E5" s="51"/>
      <c r="F5" s="51"/>
      <c r="G5" s="53" t="str">
        <f>IF(ISBLANK($A5),"",IF($I5="X",A5,CONCATENATE(VLOOKUP(A5,competitors!$A5:$I653,3, FALSE)," ",VLOOKUP(A5,competitors!$A5:$I653,2,FALSE))))</f>
        <v>Matt Plews</v>
      </c>
      <c r="H5" s="54">
        <f t="shared" si="0"/>
        <v>1.5856481481481482E-2</v>
      </c>
    </row>
    <row r="6" spans="1:9" ht="15" x14ac:dyDescent="0.4">
      <c r="A6" s="51" t="s">
        <v>213</v>
      </c>
      <c r="B6" s="51">
        <v>0</v>
      </c>
      <c r="C6" s="51">
        <v>22</v>
      </c>
      <c r="D6" s="51">
        <v>52</v>
      </c>
      <c r="E6" s="51"/>
      <c r="F6" s="51"/>
      <c r="G6" s="53" t="e">
        <f>IF(ISBLANK($A6),"",IF($I6="X",A6,CONCATENATE(VLOOKUP(A6,competitors!$A6:$I654,3, FALSE)," ",VLOOKUP(A6,competitors!$A6:$I654,2,FALSE))))</f>
        <v>#N/A</v>
      </c>
      <c r="H6" s="54">
        <f t="shared" si="0"/>
        <v>1.5879629629629629E-2</v>
      </c>
    </row>
    <row r="7" spans="1:9" ht="15" x14ac:dyDescent="0.4">
      <c r="A7" s="51">
        <v>1192</v>
      </c>
      <c r="B7" s="51">
        <v>0</v>
      </c>
      <c r="C7" s="51">
        <v>23</v>
      </c>
      <c r="D7" s="51">
        <v>9</v>
      </c>
      <c r="E7" s="51"/>
      <c r="F7" s="51"/>
      <c r="G7" s="53" t="str">
        <f>IF(ISBLANK($A7),"",IF($I7="X",A7,CONCATENATE(VLOOKUP(A7,competitors!$A7:$I655,3, FALSE)," ",VLOOKUP(A7,competitors!$A7:$I655,2,FALSE))))</f>
        <v>Dale Norris</v>
      </c>
      <c r="H7" s="54">
        <f t="shared" si="0"/>
        <v>1.607638888888889E-2</v>
      </c>
    </row>
    <row r="8" spans="1:9" ht="15" x14ac:dyDescent="0.4">
      <c r="A8" s="51">
        <v>967</v>
      </c>
      <c r="B8" s="51">
        <v>0</v>
      </c>
      <c r="C8" s="51">
        <v>23</v>
      </c>
      <c r="D8" s="51">
        <v>20</v>
      </c>
      <c r="E8" s="51" t="s">
        <v>229</v>
      </c>
      <c r="F8" s="51"/>
      <c r="G8" s="53" t="str">
        <f>IF(ISBLANK($A8),"",IF($I8="X",A8,CONCATENATE(VLOOKUP(A8,competitors!$A8:$I656,3, FALSE)," ",VLOOKUP(A8,competitors!$A8:$I656,2,FALSE))))</f>
        <v>Daniel McDonnell</v>
      </c>
      <c r="H8" s="54">
        <f t="shared" si="0"/>
        <v>1.6203703703703703E-2</v>
      </c>
    </row>
    <row r="9" spans="1:9" ht="15" x14ac:dyDescent="0.4">
      <c r="A9" s="51" t="s">
        <v>199</v>
      </c>
      <c r="B9" s="51">
        <v>0</v>
      </c>
      <c r="C9" s="51">
        <v>23</v>
      </c>
      <c r="D9" s="51">
        <v>27</v>
      </c>
      <c r="E9" s="51"/>
      <c r="F9" s="51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1.6284722222222221E-2</v>
      </c>
    </row>
    <row r="10" spans="1:9" ht="15" x14ac:dyDescent="0.4">
      <c r="A10" s="51">
        <v>756</v>
      </c>
      <c r="B10" s="51">
        <v>0</v>
      </c>
      <c r="C10" s="51">
        <v>23</v>
      </c>
      <c r="D10" s="51">
        <v>34</v>
      </c>
      <c r="E10" s="51"/>
      <c r="F10" s="51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1.636574074074074E-2</v>
      </c>
    </row>
    <row r="11" spans="1:9" ht="15" x14ac:dyDescent="0.4">
      <c r="A11" s="51">
        <v>1055</v>
      </c>
      <c r="B11" s="51">
        <v>0</v>
      </c>
      <c r="C11" s="51">
        <v>23</v>
      </c>
      <c r="D11" s="51">
        <v>41</v>
      </c>
      <c r="E11" s="51"/>
      <c r="F11" s="51"/>
      <c r="G11" s="53" t="str">
        <f>IF(ISBLANK($A11),"",IF($I11="X",A11,CONCATENATE(VLOOKUP(A11,competitors!$A11:$I659,3, FALSE)," ",VLOOKUP(A11,competitors!$A11:$I659,2,FALSE))))</f>
        <v>Austin Smith</v>
      </c>
      <c r="H11" s="54">
        <f t="shared" si="0"/>
        <v>1.6446759259259258E-2</v>
      </c>
    </row>
    <row r="12" spans="1:9" ht="15" x14ac:dyDescent="0.4">
      <c r="A12" s="51" t="s">
        <v>197</v>
      </c>
      <c r="B12" s="51">
        <v>0</v>
      </c>
      <c r="C12" s="51">
        <v>23</v>
      </c>
      <c r="D12" s="51">
        <v>42</v>
      </c>
      <c r="E12" s="51"/>
      <c r="F12" s="51"/>
      <c r="G12" s="53" t="e">
        <f>IF(ISBLANK($A12),"",IF($I12="X",A12,CONCATENATE(VLOOKUP(A12,competitors!$A12:$I660,3, FALSE)," ",VLOOKUP(A12,competitors!$A12:$I660,2,FALSE))))</f>
        <v>#N/A</v>
      </c>
      <c r="H12" s="54">
        <f t="shared" si="0"/>
        <v>1.6458333333333332E-2</v>
      </c>
    </row>
    <row r="13" spans="1:9" ht="15" x14ac:dyDescent="0.4">
      <c r="A13" s="51">
        <v>203</v>
      </c>
      <c r="B13" s="51">
        <v>0</v>
      </c>
      <c r="C13" s="51">
        <v>23</v>
      </c>
      <c r="D13" s="51">
        <v>46</v>
      </c>
      <c r="E13" s="51"/>
      <c r="F13" s="51"/>
      <c r="G13" s="53" t="str">
        <f>IF(ISBLANK($A13),"",IF($I13="X",A13,CONCATENATE(VLOOKUP(A13,competitors!$A13:$I661,3, FALSE)," ",VLOOKUP(A13,competitors!$A13:$I661,2,FALSE))))</f>
        <v>Adrian Killworth</v>
      </c>
      <c r="H13" s="54">
        <f t="shared" si="0"/>
        <v>1.650462962962963E-2</v>
      </c>
    </row>
    <row r="14" spans="1:9" ht="15" x14ac:dyDescent="0.4">
      <c r="A14" s="51">
        <v>846</v>
      </c>
      <c r="B14" s="51">
        <v>0</v>
      </c>
      <c r="C14" s="51">
        <v>23</v>
      </c>
      <c r="D14" s="51">
        <v>51</v>
      </c>
      <c r="E14" s="51"/>
      <c r="F14" s="51"/>
      <c r="G14" s="53" t="str">
        <f>IF(ISBLANK($A14),"",IF($I14="X",A14,CONCATENATE(VLOOKUP(A14,competitors!$A14:$I662,3, FALSE)," ",VLOOKUP(A14,competitors!$A14:$I662,2,FALSE))))</f>
        <v>Roger Kockelbergh</v>
      </c>
      <c r="H14" s="54">
        <f t="shared" si="0"/>
        <v>1.6562500000000001E-2</v>
      </c>
    </row>
    <row r="15" spans="1:9" ht="15" x14ac:dyDescent="0.4">
      <c r="A15" s="51" t="s">
        <v>250</v>
      </c>
      <c r="B15" s="51">
        <v>0</v>
      </c>
      <c r="C15" s="51">
        <v>23</v>
      </c>
      <c r="D15" s="51">
        <v>59</v>
      </c>
      <c r="E15" s="51"/>
      <c r="F15" s="51"/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1.6655092592592593E-2</v>
      </c>
    </row>
    <row r="16" spans="1:9" ht="15" x14ac:dyDescent="0.4">
      <c r="A16" s="51">
        <v>1129</v>
      </c>
      <c r="B16" s="51">
        <v>0</v>
      </c>
      <c r="C16" s="51">
        <v>24</v>
      </c>
      <c r="D16" s="51">
        <v>5</v>
      </c>
      <c r="E16" s="51"/>
      <c r="F16" s="51"/>
      <c r="G16" s="53" t="str">
        <f>IF(ISBLANK($A16),"",IF($I16="X",A16,CONCATENATE(VLOOKUP(A16,competitors!$A16:$I664,3, FALSE)," ",VLOOKUP(A16,competitors!$A16:$I664,2,FALSE))))</f>
        <v>Doug Tincello</v>
      </c>
      <c r="H16" s="54">
        <f t="shared" si="0"/>
        <v>1.6724537037037038E-2</v>
      </c>
    </row>
    <row r="17" spans="1:8" ht="15" x14ac:dyDescent="0.4">
      <c r="A17" s="51">
        <v>1242</v>
      </c>
      <c r="B17" s="51">
        <v>0</v>
      </c>
      <c r="C17" s="51">
        <v>24</v>
      </c>
      <c r="D17" s="51">
        <v>39</v>
      </c>
      <c r="E17" s="51"/>
      <c r="F17" s="51"/>
      <c r="G17" s="53" t="str">
        <f>IF(ISBLANK($A17),"",IF($I17="X",A17,CONCATENATE(VLOOKUP(A17,competitors!$A17:$I665,3, FALSE)," ",VLOOKUP(A17,competitors!$A17:$I665,2,FALSE))))</f>
        <v>Mike Sirett</v>
      </c>
      <c r="H17" s="54">
        <f t="shared" si="0"/>
        <v>1.7118055555555556E-2</v>
      </c>
    </row>
    <row r="18" spans="1:8" ht="15" x14ac:dyDescent="0.4">
      <c r="A18" s="51">
        <v>23</v>
      </c>
      <c r="B18" s="51">
        <v>0</v>
      </c>
      <c r="C18" s="51">
        <v>24</v>
      </c>
      <c r="D18" s="51">
        <v>59</v>
      </c>
      <c r="E18" s="51"/>
      <c r="F18" s="51"/>
      <c r="G18" s="53" t="str">
        <f>IF(ISBLANK($A18),"",IF($I18="X",A18,CONCATENATE(VLOOKUP(A18,competitors!$A18:$I666,3, FALSE)," ",VLOOKUP(A18,competitors!$A18:$I666,2,FALSE))))</f>
        <v>Chris Hyde</v>
      </c>
      <c r="H18" s="54">
        <f t="shared" si="0"/>
        <v>1.7349537037037038E-2</v>
      </c>
    </row>
    <row r="19" spans="1:8" ht="15" x14ac:dyDescent="0.4">
      <c r="A19" s="51">
        <v>616</v>
      </c>
      <c r="B19" s="51">
        <v>0</v>
      </c>
      <c r="C19" s="51">
        <v>25</v>
      </c>
      <c r="D19" s="51">
        <v>12</v>
      </c>
      <c r="E19" s="51"/>
      <c r="F19" s="51"/>
      <c r="G19" s="53" t="e">
        <f>IF(ISBLANK($A19),"",IF($I19="X",A19,CONCATENATE(VLOOKUP(A19,competitors!$A19:$I667,3, FALSE)," ",VLOOKUP(A19,competitors!$A19:$I667,2,FALSE))))</f>
        <v>#N/A</v>
      </c>
      <c r="H19" s="54">
        <f t="shared" si="0"/>
        <v>1.7500000000000002E-2</v>
      </c>
    </row>
    <row r="20" spans="1:8" ht="15" x14ac:dyDescent="0.4">
      <c r="A20" s="51" t="s">
        <v>205</v>
      </c>
      <c r="B20" s="51">
        <v>0</v>
      </c>
      <c r="C20" s="51">
        <v>25</v>
      </c>
      <c r="D20" s="51">
        <v>12</v>
      </c>
      <c r="E20" s="51"/>
      <c r="F20" s="51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1.7500000000000002E-2</v>
      </c>
    </row>
    <row r="21" spans="1:8" ht="15" x14ac:dyDescent="0.4">
      <c r="A21" s="51">
        <v>1135</v>
      </c>
      <c r="B21" s="51">
        <v>0</v>
      </c>
      <c r="C21" s="51">
        <v>25</v>
      </c>
      <c r="D21" s="51">
        <v>29</v>
      </c>
      <c r="E21" s="51" t="s">
        <v>229</v>
      </c>
      <c r="F21" s="51"/>
      <c r="G21" s="53" t="e">
        <f>IF(ISBLANK($A21),"",IF($I21="X",A21,CONCATENATE(VLOOKUP(A21,competitors!$A21:$I669,3, FALSE)," ",VLOOKUP(A21,competitors!$A21:$I669,2,FALSE))))</f>
        <v>#N/A</v>
      </c>
      <c r="H21" s="54">
        <f t="shared" si="0"/>
        <v>1.7696759259259259E-2</v>
      </c>
    </row>
    <row r="22" spans="1:8" ht="15" x14ac:dyDescent="0.4">
      <c r="A22" s="51">
        <v>1254</v>
      </c>
      <c r="B22" s="51">
        <v>0</v>
      </c>
      <c r="C22" s="51">
        <v>25</v>
      </c>
      <c r="D22" s="51">
        <v>42</v>
      </c>
      <c r="E22" s="51"/>
      <c r="F22" s="51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1.7847222222222223E-2</v>
      </c>
    </row>
    <row r="23" spans="1:8" ht="15" x14ac:dyDescent="0.4">
      <c r="A23" s="51" t="s">
        <v>273</v>
      </c>
      <c r="B23" s="51">
        <v>0</v>
      </c>
      <c r="C23" s="51">
        <v>25</v>
      </c>
      <c r="D23" s="51">
        <v>48</v>
      </c>
      <c r="E23" s="51" t="s">
        <v>229</v>
      </c>
      <c r="F23" s="51"/>
      <c r="G23" s="53" t="e">
        <f>IF(ISBLANK($A23),"",IF($I23="X",A23,CONCATENATE(VLOOKUP(A23,competitors!$A23:$I671,3, FALSE)," ",VLOOKUP(A23,competitors!$A23:$I671,2,FALSE))))</f>
        <v>#N/A</v>
      </c>
      <c r="H23" s="54">
        <f t="shared" si="0"/>
        <v>1.7916666666666668E-2</v>
      </c>
    </row>
    <row r="24" spans="1:8" ht="15" x14ac:dyDescent="0.4">
      <c r="A24" s="51">
        <v>704</v>
      </c>
      <c r="B24" s="51">
        <v>0</v>
      </c>
      <c r="C24" s="51">
        <v>25</v>
      </c>
      <c r="D24" s="51">
        <v>51</v>
      </c>
      <c r="E24" s="51" t="s">
        <v>229</v>
      </c>
      <c r="F24" s="51"/>
      <c r="G24" s="53" t="str">
        <f>IF(ISBLANK($A24),"",IF($I24="X",A24,CONCATENATE(VLOOKUP(A24,competitors!$A24:$I672,3, FALSE)," ",VLOOKUP(A24,competitors!$A24:$I672,2,FALSE))))</f>
        <v>Chris Dainty</v>
      </c>
      <c r="H24" s="54">
        <f t="shared" si="0"/>
        <v>1.7951388888888888E-2</v>
      </c>
    </row>
    <row r="25" spans="1:8" ht="15" x14ac:dyDescent="0.4">
      <c r="A25" s="51">
        <v>715</v>
      </c>
      <c r="B25" s="51">
        <v>0</v>
      </c>
      <c r="C25" s="51">
        <v>25</v>
      </c>
      <c r="D25" s="51">
        <v>52</v>
      </c>
      <c r="E25" s="51"/>
      <c r="F25" s="51"/>
      <c r="G25" s="53" t="str">
        <f>IF(ISBLANK($A25),"",IF($I25="X",A25,CONCATENATE(VLOOKUP(A25,competitors!$A25:$I673,3, FALSE)," ",VLOOKUP(A25,competitors!$A25:$I673,2,FALSE))))</f>
        <v>Steven Coulam</v>
      </c>
      <c r="H25" s="54">
        <f t="shared" si="0"/>
        <v>1.7962962962962962E-2</v>
      </c>
    </row>
    <row r="26" spans="1:8" ht="15" x14ac:dyDescent="0.4">
      <c r="A26" s="51" t="s">
        <v>201</v>
      </c>
      <c r="B26" s="51">
        <v>0</v>
      </c>
      <c r="C26" s="51">
        <v>26</v>
      </c>
      <c r="D26" s="51">
        <v>13</v>
      </c>
      <c r="E26" s="51" t="s">
        <v>229</v>
      </c>
      <c r="F26" s="51"/>
      <c r="G26" s="53" t="e">
        <f>IF(ISBLANK($A26),"",IF($I26="X",A26,CONCATENATE(VLOOKUP(A26,competitors!$A26:$I674,3, FALSE)," ",VLOOKUP(A26,competitors!$A26:$I674,2,FALSE))))</f>
        <v>#N/A</v>
      </c>
      <c r="H26" s="54">
        <f t="shared" si="0"/>
        <v>1.8206018518518517E-2</v>
      </c>
    </row>
    <row r="27" spans="1:8" ht="15" x14ac:dyDescent="0.4">
      <c r="A27" s="51" t="s">
        <v>280</v>
      </c>
      <c r="B27" s="51">
        <v>0</v>
      </c>
      <c r="C27" s="51">
        <v>26</v>
      </c>
      <c r="D27" s="51">
        <v>26</v>
      </c>
      <c r="E27" s="51" t="s">
        <v>229</v>
      </c>
      <c r="F27" s="51"/>
      <c r="G27" s="53" t="e">
        <f>IF(ISBLANK($A27),"",IF($I27="X",A27,CONCATENATE(VLOOKUP(A27,competitors!$A27:$I675,3, FALSE)," ",VLOOKUP(A27,competitors!$A27:$I675,2,FALSE))))</f>
        <v>#N/A</v>
      </c>
      <c r="H27" s="54">
        <f t="shared" si="0"/>
        <v>1.8356481481481481E-2</v>
      </c>
    </row>
    <row r="28" spans="1:8" ht="15" x14ac:dyDescent="0.4">
      <c r="A28" s="51">
        <v>1107</v>
      </c>
      <c r="B28" s="51">
        <v>0</v>
      </c>
      <c r="C28" s="51">
        <v>26</v>
      </c>
      <c r="D28" s="51">
        <v>39</v>
      </c>
      <c r="E28" s="51" t="s">
        <v>229</v>
      </c>
      <c r="F28" s="51"/>
      <c r="G28" s="53" t="str">
        <f>IF(ISBLANK($A28),"",IF($I28="X",A28,CONCATENATE(VLOOKUP(A28,competitors!$A28:$I676,3, FALSE)," ",VLOOKUP(A28,competitors!$A28:$I676,2,FALSE))))</f>
        <v>Milly Pinnock</v>
      </c>
      <c r="H28" s="54">
        <f t="shared" si="0"/>
        <v>1.8506944444444444E-2</v>
      </c>
    </row>
    <row r="29" spans="1:8" ht="15" x14ac:dyDescent="0.4">
      <c r="A29" s="51" t="s">
        <v>203</v>
      </c>
      <c r="B29" s="51">
        <v>0</v>
      </c>
      <c r="C29" s="51">
        <v>28</v>
      </c>
      <c r="D29" s="51">
        <v>20</v>
      </c>
      <c r="E29" s="51" t="s">
        <v>229</v>
      </c>
      <c r="F29" s="51"/>
      <c r="G29" s="53" t="e">
        <f>IF(ISBLANK($A29),"",IF($I29="X",A29,CONCATENATE(VLOOKUP(A29,competitors!$A29:$I677,3, FALSE)," ",VLOOKUP(A29,competitors!$A29:$I677,2,FALSE))))</f>
        <v>#N/A</v>
      </c>
      <c r="H29" s="54">
        <f t="shared" si="0"/>
        <v>1.9675925925925927E-2</v>
      </c>
    </row>
    <row r="30" spans="1:8" ht="15" x14ac:dyDescent="0.4">
      <c r="A30" s="51">
        <v>1194</v>
      </c>
      <c r="B30" s="51">
        <v>0</v>
      </c>
      <c r="C30" s="51">
        <v>28</v>
      </c>
      <c r="D30" s="51">
        <v>25</v>
      </c>
      <c r="E30" s="51" t="s">
        <v>229</v>
      </c>
      <c r="F30" s="51"/>
      <c r="G30" s="53" t="str">
        <f>IF(ISBLANK($A30),"",IF($I30="X",A30,CONCATENATE(VLOOKUP(A30,competitors!$A30:$I678,3, FALSE)," ",VLOOKUP(A30,competitors!$A30:$I678,2,FALSE))))</f>
        <v>Alex Hardwicke</v>
      </c>
      <c r="H30" s="54">
        <f t="shared" si="0"/>
        <v>1.9733796296296298E-2</v>
      </c>
    </row>
    <row r="31" spans="1:8" ht="15" x14ac:dyDescent="0.4">
      <c r="A31" s="51" t="s">
        <v>211</v>
      </c>
      <c r="B31" s="51">
        <v>0</v>
      </c>
      <c r="C31" s="51">
        <v>28</v>
      </c>
      <c r="D31" s="51">
        <v>49</v>
      </c>
      <c r="E31" s="51"/>
      <c r="F31" s="51"/>
      <c r="G31" s="53" t="e">
        <f>IF(ISBLANK($A31),"",IF($I31="X",A31,CONCATENATE(VLOOKUP(A31,competitors!$A31:$I679,3, FALSE)," ",VLOOKUP(A31,competitors!$A31:$I679,2,FALSE))))</f>
        <v>#N/A</v>
      </c>
      <c r="H31" s="54">
        <f t="shared" si="0"/>
        <v>2.0011574074074074E-2</v>
      </c>
    </row>
    <row r="32" spans="1:8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F101">
    <cfRule type="expression" dxfId="63" priority="1">
      <formula>#REF!="X"</formula>
    </cfRule>
  </conditionalFormatting>
  <conditionalFormatting sqref="G2:H101">
    <cfRule type="expression" dxfId="62" priority="2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5A3B-32D4-459C-99B0-F8EF1FCE6A3F}">
  <sheetPr codeName="Sheet43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customWidth="1"/>
    <col min="2" max="4" width="4.6640625" customWidth="1"/>
    <col min="5" max="6" width="11" customWidth="1"/>
    <col min="7" max="7" width="25.1328125" customWidth="1"/>
    <col min="8" max="8" width="14.6640625" style="57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281</v>
      </c>
      <c r="B2" s="51">
        <v>0</v>
      </c>
      <c r="C2" s="51">
        <v>57</v>
      </c>
      <c r="D2" s="51">
        <v>8</v>
      </c>
      <c r="E2" s="51"/>
      <c r="F2" s="51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3.9675925925925927E-2</v>
      </c>
    </row>
    <row r="3" spans="1:9" ht="15" x14ac:dyDescent="0.4">
      <c r="A3" s="51">
        <v>407</v>
      </c>
      <c r="B3" s="51">
        <v>0</v>
      </c>
      <c r="C3" s="51">
        <v>59</v>
      </c>
      <c r="D3" s="51">
        <v>47</v>
      </c>
      <c r="E3" s="51"/>
      <c r="F3" s="51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4.1516203703703701E-2</v>
      </c>
    </row>
    <row r="4" spans="1:9" ht="15" x14ac:dyDescent="0.4">
      <c r="A4" s="51" t="s">
        <v>209</v>
      </c>
      <c r="B4" s="51">
        <v>1</v>
      </c>
      <c r="C4" s="51">
        <v>0</v>
      </c>
      <c r="D4" s="51">
        <v>4</v>
      </c>
      <c r="E4" s="51"/>
      <c r="F4" s="51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4.1712962962962966E-2</v>
      </c>
    </row>
    <row r="5" spans="1:9" ht="15" x14ac:dyDescent="0.4">
      <c r="A5" s="51" t="s">
        <v>282</v>
      </c>
      <c r="B5" s="51">
        <v>1</v>
      </c>
      <c r="C5" s="51">
        <v>0</v>
      </c>
      <c r="D5" s="51">
        <v>51</v>
      </c>
      <c r="E5" s="51"/>
      <c r="F5" s="51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4.2256944444444444E-2</v>
      </c>
    </row>
    <row r="6" spans="1:9" ht="15" x14ac:dyDescent="0.4">
      <c r="A6" s="51">
        <v>1144</v>
      </c>
      <c r="B6" s="51">
        <v>1</v>
      </c>
      <c r="C6" s="51">
        <v>3</v>
      </c>
      <c r="D6" s="51">
        <v>11</v>
      </c>
      <c r="E6" s="51"/>
      <c r="F6" s="51"/>
      <c r="G6" s="53" t="str">
        <f>IF(ISBLANK($A6),"",IF($I6="X",A6,CONCATENATE(VLOOKUP(A6,competitors!$A6:$I654,3, FALSE)," ",VLOOKUP(A6,competitors!$A6:$I654,2,FALSE))))</f>
        <v>Jamie Kershaw</v>
      </c>
      <c r="H6" s="54">
        <f t="shared" si="0"/>
        <v>4.3877314814814813E-2</v>
      </c>
    </row>
    <row r="7" spans="1:9" ht="15" x14ac:dyDescent="0.4">
      <c r="A7" s="51" t="s">
        <v>206</v>
      </c>
      <c r="B7" s="51">
        <v>1</v>
      </c>
      <c r="C7" s="51">
        <v>3</v>
      </c>
      <c r="D7" s="51">
        <v>16</v>
      </c>
      <c r="E7" s="51"/>
      <c r="F7" s="51"/>
      <c r="G7" s="53" t="e">
        <f>IF(ISBLANK($A7),"",IF($I7="X",A7,CONCATENATE(VLOOKUP(A7,competitors!$A7:$I655,3, FALSE)," ",VLOOKUP(A7,competitors!$A7:$I655,2,FALSE))))</f>
        <v>#N/A</v>
      </c>
      <c r="H7" s="54">
        <f t="shared" si="0"/>
        <v>4.3935185185185188E-2</v>
      </c>
    </row>
    <row r="8" spans="1:9" ht="15" x14ac:dyDescent="0.4">
      <c r="A8" s="51">
        <v>699</v>
      </c>
      <c r="B8" s="51">
        <v>1</v>
      </c>
      <c r="C8" s="51">
        <v>3</v>
      </c>
      <c r="D8" s="51">
        <v>58</v>
      </c>
      <c r="E8" s="51"/>
      <c r="F8" s="51"/>
      <c r="G8" s="53" t="str">
        <f>IF(ISBLANK($A8),"",IF($I8="X",A8,CONCATENATE(VLOOKUP(A8,competitors!$A8:$I656,3, FALSE)," ",VLOOKUP(A8,competitors!$A8:$I656,2,FALSE))))</f>
        <v>Jonathan Durnin</v>
      </c>
      <c r="H8" s="54">
        <f t="shared" si="0"/>
        <v>4.4421296296296299E-2</v>
      </c>
    </row>
    <row r="9" spans="1:9" ht="15" x14ac:dyDescent="0.4">
      <c r="A9" s="51" t="s">
        <v>213</v>
      </c>
      <c r="B9" s="51">
        <v>1</v>
      </c>
      <c r="C9" s="51">
        <v>4</v>
      </c>
      <c r="D9" s="51">
        <v>15</v>
      </c>
      <c r="E9" s="51"/>
      <c r="F9" s="51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4.4618055555555557E-2</v>
      </c>
    </row>
    <row r="10" spans="1:9" ht="15" x14ac:dyDescent="0.4">
      <c r="A10" s="51">
        <v>967</v>
      </c>
      <c r="B10" s="51">
        <v>1</v>
      </c>
      <c r="C10" s="51">
        <v>4</v>
      </c>
      <c r="D10" s="51">
        <v>21</v>
      </c>
      <c r="E10" s="51" t="s">
        <v>229</v>
      </c>
      <c r="F10" s="51"/>
      <c r="G10" s="53" t="str">
        <f>IF(ISBLANK($A10),"",IF($I10="X",A10,CONCATENATE(VLOOKUP(A10,competitors!$A10:$I658,3, FALSE)," ",VLOOKUP(A10,competitors!$A10:$I658,2,FALSE))))</f>
        <v>Daniel McDonnell</v>
      </c>
      <c r="H10" s="54">
        <f t="shared" si="0"/>
        <v>4.4687499999999998E-2</v>
      </c>
    </row>
    <row r="11" spans="1:9" ht="15" x14ac:dyDescent="0.4">
      <c r="A11" s="51" t="s">
        <v>239</v>
      </c>
      <c r="B11" s="51">
        <v>1</v>
      </c>
      <c r="C11" s="51">
        <v>4</v>
      </c>
      <c r="D11" s="51">
        <v>34</v>
      </c>
      <c r="E11" s="51"/>
      <c r="F11" s="51"/>
      <c r="G11" s="53" t="e">
        <f>IF(ISBLANK($A11),"",IF($I11="X",A11,CONCATENATE(VLOOKUP(A11,competitors!$A11:$I659,3, FALSE)," ",VLOOKUP(A11,competitors!$A11:$I659,2,FALSE))))</f>
        <v>#N/A</v>
      </c>
      <c r="H11" s="54">
        <f t="shared" si="0"/>
        <v>4.4837962962962961E-2</v>
      </c>
    </row>
    <row r="12" spans="1:9" ht="15" x14ac:dyDescent="0.4">
      <c r="A12" s="51" t="s">
        <v>212</v>
      </c>
      <c r="B12" s="51">
        <v>1</v>
      </c>
      <c r="C12" s="51">
        <v>5</v>
      </c>
      <c r="D12" s="51">
        <v>6</v>
      </c>
      <c r="E12" s="51" t="s">
        <v>229</v>
      </c>
      <c r="F12" s="51"/>
      <c r="G12" s="53" t="e">
        <f>IF(ISBLANK($A12),"",IF($I12="X",A12,CONCATENATE(VLOOKUP(A12,competitors!$A12:$I660,3, FALSE)," ",VLOOKUP(A12,competitors!$A12:$I660,2,FALSE))))</f>
        <v>#N/A</v>
      </c>
      <c r="H12" s="54">
        <f t="shared" si="0"/>
        <v>4.5208333333333336E-2</v>
      </c>
    </row>
    <row r="13" spans="1:9" ht="15" x14ac:dyDescent="0.4">
      <c r="A13" s="51">
        <v>415</v>
      </c>
      <c r="B13" s="51">
        <v>1</v>
      </c>
      <c r="C13" s="51">
        <v>5</v>
      </c>
      <c r="D13" s="51">
        <v>36</v>
      </c>
      <c r="E13" s="51"/>
      <c r="F13" s="51"/>
      <c r="G13" s="53" t="str">
        <f>IF(ISBLANK($A13),"",IF($I13="X",A13,CONCATENATE(VLOOKUP(A13,competitors!$A13:$I661,3, FALSE)," ",VLOOKUP(A13,competitors!$A13:$I661,2,FALSE))))</f>
        <v>Nik Kershaw</v>
      </c>
      <c r="H13" s="54">
        <f t="shared" si="0"/>
        <v>4.5555555555555557E-2</v>
      </c>
    </row>
    <row r="14" spans="1:9" ht="15" x14ac:dyDescent="0.4">
      <c r="A14" s="51">
        <v>35</v>
      </c>
      <c r="B14" s="51">
        <v>1</v>
      </c>
      <c r="C14" s="51">
        <v>5</v>
      </c>
      <c r="D14" s="51">
        <v>48</v>
      </c>
      <c r="E14" s="51"/>
      <c r="F14" s="51"/>
      <c r="G14" s="53" t="str">
        <f>IF(ISBLANK($A14),"",IF($I14="X",A14,CONCATENATE(VLOOKUP(A14,competitors!$A14:$I662,3, FALSE)," ",VLOOKUP(A14,competitors!$A14:$I662,2,FALSE))))</f>
        <v>Matt Plews</v>
      </c>
      <c r="H14" s="54">
        <f t="shared" si="0"/>
        <v>4.5694444444444447E-2</v>
      </c>
    </row>
    <row r="15" spans="1:9" ht="15" x14ac:dyDescent="0.4">
      <c r="A15" s="51">
        <v>1192</v>
      </c>
      <c r="B15" s="51">
        <v>1</v>
      </c>
      <c r="C15" s="51">
        <v>6</v>
      </c>
      <c r="D15" s="51">
        <v>21</v>
      </c>
      <c r="E15" s="51"/>
      <c r="F15" s="51"/>
      <c r="G15" s="53" t="str">
        <f>IF(ISBLANK($A15),"",IF($I15="X",A15,CONCATENATE(VLOOKUP(A15,competitors!$A15:$I663,3, FALSE)," ",VLOOKUP(A15,competitors!$A15:$I663,2,FALSE))))</f>
        <v>Dale Norris</v>
      </c>
      <c r="H15" s="54">
        <f t="shared" si="0"/>
        <v>4.6076388888888889E-2</v>
      </c>
    </row>
    <row r="16" spans="1:9" ht="15" x14ac:dyDescent="0.4">
      <c r="A16" s="51" t="s">
        <v>283</v>
      </c>
      <c r="B16" s="51">
        <v>1</v>
      </c>
      <c r="C16" s="51">
        <v>7</v>
      </c>
      <c r="D16" s="51">
        <v>21</v>
      </c>
      <c r="E16" s="51"/>
      <c r="F16" s="51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4.6770833333333331E-2</v>
      </c>
    </row>
    <row r="17" spans="1:8" ht="15" x14ac:dyDescent="0.4">
      <c r="A17" s="51">
        <v>203</v>
      </c>
      <c r="B17" s="51">
        <v>1</v>
      </c>
      <c r="C17" s="51">
        <v>8</v>
      </c>
      <c r="D17" s="51">
        <v>46</v>
      </c>
      <c r="E17" s="51"/>
      <c r="F17" s="51"/>
      <c r="G17" s="53" t="str">
        <f>IF(ISBLANK($A17),"",IF($I17="X",A17,CONCATENATE(VLOOKUP(A17,competitors!$A17:$I665,3, FALSE)," ",VLOOKUP(A17,competitors!$A17:$I665,2,FALSE))))</f>
        <v>Adrian Killworth</v>
      </c>
      <c r="H17" s="54">
        <f t="shared" si="0"/>
        <v>4.7754629629629633E-2</v>
      </c>
    </row>
    <row r="18" spans="1:8" ht="15" x14ac:dyDescent="0.4">
      <c r="A18" s="51" t="s">
        <v>284</v>
      </c>
      <c r="B18" s="51">
        <v>1</v>
      </c>
      <c r="C18" s="51">
        <v>11</v>
      </c>
      <c r="D18" s="51">
        <v>15</v>
      </c>
      <c r="E18" s="51"/>
      <c r="F18" s="51"/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4.9479166666666664E-2</v>
      </c>
    </row>
    <row r="19" spans="1:8" ht="15" x14ac:dyDescent="0.4">
      <c r="A19" s="51" t="s">
        <v>285</v>
      </c>
      <c r="B19" s="51">
        <v>1</v>
      </c>
      <c r="C19" s="51">
        <v>11</v>
      </c>
      <c r="D19" s="51">
        <v>46</v>
      </c>
      <c r="E19" s="51"/>
      <c r="F19" s="51"/>
      <c r="G19" s="53" t="e">
        <f>IF(ISBLANK($A19),"",IF($I19="X",A19,CONCATENATE(VLOOKUP(A19,competitors!$A19:$I667,3, FALSE)," ",VLOOKUP(A19,competitors!$A19:$I667,2,FALSE))))</f>
        <v>#N/A</v>
      </c>
      <c r="H19" s="54">
        <f t="shared" si="0"/>
        <v>4.9837962962962966E-2</v>
      </c>
    </row>
    <row r="20" spans="1:8" ht="15" x14ac:dyDescent="0.4">
      <c r="A20" s="51" t="s">
        <v>258</v>
      </c>
      <c r="B20" s="51">
        <v>1</v>
      </c>
      <c r="C20" s="51">
        <v>12</v>
      </c>
      <c r="D20" s="51">
        <v>3</v>
      </c>
      <c r="E20" s="51"/>
      <c r="F20" s="51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5.0034722222222223E-2</v>
      </c>
    </row>
    <row r="21" spans="1:8" ht="15" x14ac:dyDescent="0.4">
      <c r="A21" s="51">
        <v>846</v>
      </c>
      <c r="B21" s="51">
        <v>1</v>
      </c>
      <c r="C21" s="51">
        <v>12</v>
      </c>
      <c r="D21" s="51">
        <v>20</v>
      </c>
      <c r="E21" s="51"/>
      <c r="F21" s="51"/>
      <c r="G21" s="53" t="str">
        <f>IF(ISBLANK($A21),"",IF($I21="X",A21,CONCATENATE(VLOOKUP(A21,competitors!$A21:$I669,3, FALSE)," ",VLOOKUP(A21,competitors!$A21:$I669,2,FALSE))))</f>
        <v>Roger Kockelbergh</v>
      </c>
      <c r="H21" s="54">
        <f t="shared" si="0"/>
        <v>5.0231481481481481E-2</v>
      </c>
    </row>
    <row r="22" spans="1:8" ht="15" x14ac:dyDescent="0.4">
      <c r="A22" s="51" t="s">
        <v>286</v>
      </c>
      <c r="B22" s="51">
        <v>1</v>
      </c>
      <c r="C22" s="51">
        <v>13</v>
      </c>
      <c r="D22" s="51">
        <v>1</v>
      </c>
      <c r="E22" s="51" t="s">
        <v>229</v>
      </c>
      <c r="F22" s="51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5.0706018518518518E-2</v>
      </c>
    </row>
    <row r="23" spans="1:8" ht="15" x14ac:dyDescent="0.4">
      <c r="A23" s="51">
        <v>715</v>
      </c>
      <c r="B23" s="51">
        <v>1</v>
      </c>
      <c r="C23" s="51">
        <v>13</v>
      </c>
      <c r="D23" s="51">
        <v>22</v>
      </c>
      <c r="E23" s="51"/>
      <c r="F23" s="51"/>
      <c r="G23" s="53" t="str">
        <f>IF(ISBLANK($A23),"",IF($I23="X",A23,CONCATENATE(VLOOKUP(A23,competitors!$A23:$I671,3, FALSE)," ",VLOOKUP(A23,competitors!$A23:$I671,2,FALSE))))</f>
        <v>Steven Coulam</v>
      </c>
      <c r="H23" s="54">
        <f t="shared" si="0"/>
        <v>5.0949074074074077E-2</v>
      </c>
    </row>
    <row r="24" spans="1:8" ht="15" x14ac:dyDescent="0.4">
      <c r="A24" s="51" t="s">
        <v>287</v>
      </c>
      <c r="B24" s="51">
        <v>1</v>
      </c>
      <c r="C24" s="51">
        <v>17</v>
      </c>
      <c r="D24" s="51">
        <v>12</v>
      </c>
      <c r="E24" s="51" t="s">
        <v>229</v>
      </c>
      <c r="F24" s="51"/>
      <c r="G24" s="53" t="e">
        <f>IF(ISBLANK($A24),"",IF($I24="X",A24,CONCATENATE(VLOOKUP(A24,competitors!$A24:$I672,3, FALSE)," ",VLOOKUP(A24,competitors!$A24:$I672,2,FALSE))))</f>
        <v>#N/A</v>
      </c>
      <c r="H24" s="54">
        <f t="shared" si="0"/>
        <v>5.3611111111111109E-2</v>
      </c>
    </row>
    <row r="25" spans="1:8" ht="15" x14ac:dyDescent="0.4">
      <c r="A25" s="51">
        <v>1195</v>
      </c>
      <c r="B25" s="51">
        <v>1</v>
      </c>
      <c r="C25" s="51">
        <v>18</v>
      </c>
      <c r="D25" s="51">
        <v>51</v>
      </c>
      <c r="E25" s="51" t="s">
        <v>229</v>
      </c>
      <c r="F25" s="51"/>
      <c r="G25" s="53" t="str">
        <f>IF(ISBLANK($A25),"",IF($I25="X",A25,CONCATENATE(VLOOKUP(A25,competitors!$A25:$I673,3, FALSE)," ",VLOOKUP(A25,competitors!$A25:$I673,2,FALSE))))</f>
        <v>Charlie Hardwicke</v>
      </c>
      <c r="H25" s="54">
        <f t="shared" si="0"/>
        <v>5.4756944444444441E-2</v>
      </c>
    </row>
    <row r="26" spans="1:8" ht="15" x14ac:dyDescent="0.4">
      <c r="A26" s="51" t="s">
        <v>211</v>
      </c>
      <c r="B26" s="51">
        <v>1</v>
      </c>
      <c r="C26" s="51">
        <v>19</v>
      </c>
      <c r="D26" s="51">
        <v>2</v>
      </c>
      <c r="E26" s="51"/>
      <c r="F26" s="51"/>
      <c r="G26" s="53" t="e">
        <f>IF(ISBLANK($A26),"",IF($I26="X",A26,CONCATENATE(VLOOKUP(A26,competitors!$A26:$I674,3, FALSE)," ",VLOOKUP(A26,competitors!$A26:$I674,2,FALSE))))</f>
        <v>#N/A</v>
      </c>
      <c r="H26" s="54">
        <f t="shared" si="0"/>
        <v>5.4884259259259258E-2</v>
      </c>
    </row>
    <row r="27" spans="1:8" ht="15" x14ac:dyDescent="0.4">
      <c r="A27" s="51" t="s">
        <v>250</v>
      </c>
      <c r="B27" s="51"/>
      <c r="C27" s="51"/>
      <c r="D27" s="51"/>
      <c r="E27" s="51"/>
      <c r="F27" s="51" t="s">
        <v>276</v>
      </c>
      <c r="G27" s="53" t="e">
        <f>IF(ISBLANK($A27),"",IF($I27="X",A27,CONCATENATE(VLOOKUP(A27,competitors!$A27:$I675,3, FALSE)," ",VLOOKUP(A27,competitors!$A27:$I675,2,FALSE))))</f>
        <v>#N/A</v>
      </c>
      <c r="H27" s="54">
        <f t="shared" si="0"/>
        <v>0</v>
      </c>
    </row>
    <row r="28" spans="1:8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 A6">
    <cfRule type="expression" dxfId="61" priority="1" stopIfTrue="1">
      <formula>#REF!="X"</formula>
    </cfRule>
  </conditionalFormatting>
  <conditionalFormatting sqref="A3:A5 A7:A17">
    <cfRule type="expression" dxfId="60" priority="2">
      <formula>#REF!="X"</formula>
    </cfRule>
  </conditionalFormatting>
  <conditionalFormatting sqref="A2:F101">
    <cfRule type="expression" dxfId="59" priority="7">
      <formula>#REF!="X"</formula>
    </cfRule>
  </conditionalFormatting>
  <conditionalFormatting sqref="G2:H101">
    <cfRule type="expression" dxfId="58" priority="8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6688D-B4F8-42C7-8A94-9DADA91A0011}">
  <sheetPr codeName="Sheet4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21</v>
      </c>
      <c r="D2" s="52">
        <v>26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1.4884259259259259E-2</v>
      </c>
    </row>
    <row r="3" spans="1:9" ht="15" x14ac:dyDescent="0.4">
      <c r="A3" s="51">
        <v>699</v>
      </c>
      <c r="B3" s="51">
        <v>0</v>
      </c>
      <c r="C3" s="52">
        <v>21</v>
      </c>
      <c r="D3" s="52">
        <v>56</v>
      </c>
      <c r="E3" s="52"/>
      <c r="F3" s="52"/>
      <c r="G3" s="53" t="str">
        <f>IF(ISBLANK($A3),"",IF($I3="X",A3,CONCATENATE(VLOOKUP(A3,competitors!$A3:$I651,3, FALSE)," ",VLOOKUP(A3,competitors!$A3:$I651,2,FALSE))))</f>
        <v>Jonathan Durnin</v>
      </c>
      <c r="H3" s="54">
        <f t="shared" si="0"/>
        <v>1.5231481481481481E-2</v>
      </c>
    </row>
    <row r="4" spans="1:9" ht="15" x14ac:dyDescent="0.4">
      <c r="A4" s="51" t="s">
        <v>206</v>
      </c>
      <c r="B4" s="51">
        <v>0</v>
      </c>
      <c r="C4" s="52">
        <v>22</v>
      </c>
      <c r="D4" s="52">
        <v>11</v>
      </c>
      <c r="E4" s="52"/>
      <c r="F4" s="52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1.5405092592592592E-2</v>
      </c>
    </row>
    <row r="5" spans="1:9" ht="15" x14ac:dyDescent="0.4">
      <c r="A5" s="51" t="s">
        <v>213</v>
      </c>
      <c r="B5" s="51">
        <v>0</v>
      </c>
      <c r="C5" s="52">
        <v>22</v>
      </c>
      <c r="D5" s="52">
        <v>23</v>
      </c>
      <c r="E5" s="52"/>
      <c r="F5" s="52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1.5543981481481482E-2</v>
      </c>
    </row>
    <row r="6" spans="1:9" ht="15" x14ac:dyDescent="0.4">
      <c r="A6" s="51">
        <v>38</v>
      </c>
      <c r="B6" s="51">
        <v>0</v>
      </c>
      <c r="C6" s="52">
        <v>22</v>
      </c>
      <c r="D6" s="52">
        <v>37</v>
      </c>
      <c r="E6" s="52"/>
      <c r="F6" s="52"/>
      <c r="G6" s="53" t="str">
        <f>IF(ISBLANK($A6),"",IF($I6="X",A6,CONCATENATE(VLOOKUP(A6,competitors!$A6:$I654,3, FALSE)," ",VLOOKUP(A6,competitors!$A6:$I654,2,FALSE))))</f>
        <v>Phil Rayner</v>
      </c>
      <c r="H6" s="54">
        <f t="shared" si="0"/>
        <v>1.5706018518518518E-2</v>
      </c>
    </row>
    <row r="7" spans="1:9" ht="15" x14ac:dyDescent="0.4">
      <c r="A7" s="51">
        <v>35</v>
      </c>
      <c r="B7" s="51">
        <v>0</v>
      </c>
      <c r="C7" s="52">
        <v>22</v>
      </c>
      <c r="D7" s="52">
        <v>47</v>
      </c>
      <c r="E7" s="52"/>
      <c r="F7" s="52"/>
      <c r="G7" s="53" t="str">
        <f>IF(ISBLANK($A7),"",IF($I7="X",A7,CONCATENATE(VLOOKUP(A7,competitors!$A7:$I655,3, FALSE)," ",VLOOKUP(A7,competitors!$A7:$I655,2,FALSE))))</f>
        <v>Matt Plews</v>
      </c>
      <c r="H7" s="54">
        <f t="shared" si="0"/>
        <v>1.5821759259259258E-2</v>
      </c>
    </row>
    <row r="8" spans="1:9" ht="15" x14ac:dyDescent="0.4">
      <c r="A8" s="51" t="s">
        <v>288</v>
      </c>
      <c r="B8" s="51">
        <v>0</v>
      </c>
      <c r="C8" s="52">
        <v>23</v>
      </c>
      <c r="D8" s="52">
        <v>29</v>
      </c>
      <c r="E8" s="52"/>
      <c r="F8" s="52"/>
      <c r="G8" s="53" t="e">
        <f>IF(ISBLANK($A8),"",IF($I8="X",A8,CONCATENATE(VLOOKUP(A8,competitors!$A8:$I656,3, FALSE)," ",VLOOKUP(A8,competitors!$A8:$I656,2,FALSE))))</f>
        <v>#N/A</v>
      </c>
      <c r="H8" s="54">
        <f t="shared" si="0"/>
        <v>1.6307870370370372E-2</v>
      </c>
    </row>
    <row r="9" spans="1:9" ht="15" x14ac:dyDescent="0.4">
      <c r="A9" s="51">
        <v>415</v>
      </c>
      <c r="B9" s="51">
        <v>0</v>
      </c>
      <c r="C9" s="52">
        <v>23</v>
      </c>
      <c r="D9" s="52">
        <v>31</v>
      </c>
      <c r="E9" s="52"/>
      <c r="F9" s="52"/>
      <c r="G9" s="53" t="str">
        <f>IF(ISBLANK($A9),"",IF($I9="X",A9,CONCATENATE(VLOOKUP(A9,competitors!$A9:$I657,3, FALSE)," ",VLOOKUP(A9,competitors!$A9:$I657,2,FALSE))))</f>
        <v>Nik Kershaw</v>
      </c>
      <c r="H9" s="54">
        <f t="shared" si="0"/>
        <v>1.6331018518518519E-2</v>
      </c>
    </row>
    <row r="10" spans="1:9" ht="15" x14ac:dyDescent="0.4">
      <c r="A10" s="51" t="s">
        <v>289</v>
      </c>
      <c r="B10" s="51">
        <v>0</v>
      </c>
      <c r="C10" s="52">
        <v>23</v>
      </c>
      <c r="D10" s="52">
        <v>40</v>
      </c>
      <c r="E10" s="52"/>
      <c r="F10" s="52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1.6435185185185185E-2</v>
      </c>
    </row>
    <row r="11" spans="1:9" ht="15" x14ac:dyDescent="0.4">
      <c r="A11" s="51">
        <v>967</v>
      </c>
      <c r="B11" s="51">
        <v>0</v>
      </c>
      <c r="C11" s="52">
        <v>23</v>
      </c>
      <c r="D11" s="52">
        <v>43</v>
      </c>
      <c r="E11" s="52" t="s">
        <v>229</v>
      </c>
      <c r="F11" s="52"/>
      <c r="G11" s="53" t="str">
        <f>IF(ISBLANK($A11),"",IF($I11="X",A11,CONCATENATE(VLOOKUP(A11,competitors!$A11:$I659,3, FALSE)," ",VLOOKUP(A11,competitors!$A11:$I659,2,FALSE))))</f>
        <v>Daniel McDonnell</v>
      </c>
      <c r="H11" s="54">
        <f t="shared" si="0"/>
        <v>1.6469907407407409E-2</v>
      </c>
    </row>
    <row r="12" spans="1:9" ht="15" x14ac:dyDescent="0.4">
      <c r="A12" s="51">
        <v>1135</v>
      </c>
      <c r="B12" s="51">
        <v>0</v>
      </c>
      <c r="C12" s="52">
        <v>23</v>
      </c>
      <c r="D12" s="52">
        <v>45</v>
      </c>
      <c r="E12" s="52" t="s">
        <v>229</v>
      </c>
      <c r="F12" s="52"/>
      <c r="G12" s="53" t="str">
        <f>IF(ISBLANK($A12),"",IF($I12="X",A12,CONCATENATE(VLOOKUP(A12,competitors!$A12:$I660,3, FALSE)," ",VLOOKUP(A12,competitors!$A12:$I660,2,FALSE))))</f>
        <v>Simon Askham</v>
      </c>
      <c r="H12" s="54">
        <f t="shared" si="0"/>
        <v>1.6493055555555556E-2</v>
      </c>
    </row>
    <row r="13" spans="1:9" ht="15" x14ac:dyDescent="0.4">
      <c r="A13" s="51">
        <v>846</v>
      </c>
      <c r="B13" s="51">
        <v>0</v>
      </c>
      <c r="C13" s="52">
        <v>24</v>
      </c>
      <c r="D13" s="52">
        <v>16</v>
      </c>
      <c r="E13" s="52"/>
      <c r="F13" s="52"/>
      <c r="G13" s="53" t="str">
        <f>IF(ISBLANK($A13),"",IF($I13="X",A13,CONCATENATE(VLOOKUP(A13,competitors!$A13:$I661,3, FALSE)," ",VLOOKUP(A13,competitors!$A13:$I661,2,FALSE))))</f>
        <v>Roger Kockelbergh</v>
      </c>
      <c r="H13" s="54">
        <f t="shared" si="0"/>
        <v>1.6851851851851851E-2</v>
      </c>
    </row>
    <row r="14" spans="1:9" ht="15" x14ac:dyDescent="0.4">
      <c r="A14" s="51">
        <v>203</v>
      </c>
      <c r="B14" s="51">
        <v>0</v>
      </c>
      <c r="C14" s="52">
        <v>24</v>
      </c>
      <c r="D14" s="52">
        <v>18</v>
      </c>
      <c r="E14" s="52"/>
      <c r="F14" s="52"/>
      <c r="G14" s="53" t="str">
        <f>IF(ISBLANK($A14),"",IF($I14="X",A14,CONCATENATE(VLOOKUP(A14,competitors!$A14:$I662,3, FALSE)," ",VLOOKUP(A14,competitors!$A14:$I662,2,FALSE))))</f>
        <v>Adrian Killworth</v>
      </c>
      <c r="H14" s="54">
        <f t="shared" si="0"/>
        <v>1.6875000000000001E-2</v>
      </c>
    </row>
    <row r="15" spans="1:9" ht="15" x14ac:dyDescent="0.4">
      <c r="A15" s="51">
        <v>1055</v>
      </c>
      <c r="B15" s="51">
        <v>0</v>
      </c>
      <c r="C15" s="52">
        <v>24</v>
      </c>
      <c r="D15" s="52">
        <v>18</v>
      </c>
      <c r="E15" s="52"/>
      <c r="F15" s="52"/>
      <c r="G15" s="53" t="str">
        <f>IF(ISBLANK($A15),"",IF($I15="X",A15,CONCATENATE(VLOOKUP(A15,competitors!$A15:$I663,3, FALSE)," ",VLOOKUP(A15,competitors!$A15:$I663,2,FALSE))))</f>
        <v>Austin Smith</v>
      </c>
      <c r="H15" s="54">
        <f t="shared" si="0"/>
        <v>1.6875000000000001E-2</v>
      </c>
    </row>
    <row r="16" spans="1:9" ht="15" x14ac:dyDescent="0.4">
      <c r="A16" s="51">
        <v>1254</v>
      </c>
      <c r="B16" s="51">
        <v>0</v>
      </c>
      <c r="C16" s="52">
        <v>24</v>
      </c>
      <c r="D16" s="52">
        <v>55</v>
      </c>
      <c r="E16" s="52"/>
      <c r="F16" s="52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1.7303240740740741E-2</v>
      </c>
    </row>
    <row r="17" spans="1:8" ht="15" x14ac:dyDescent="0.4">
      <c r="A17" s="51">
        <v>616</v>
      </c>
      <c r="B17" s="51">
        <v>0</v>
      </c>
      <c r="C17" s="52">
        <v>24</v>
      </c>
      <c r="D17" s="52">
        <v>56</v>
      </c>
      <c r="E17" s="52"/>
      <c r="F17" s="52"/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1.7314814814814814E-2</v>
      </c>
    </row>
    <row r="18" spans="1:8" ht="15" x14ac:dyDescent="0.4">
      <c r="A18" s="51">
        <v>23</v>
      </c>
      <c r="B18" s="51">
        <v>0</v>
      </c>
      <c r="C18" s="52">
        <v>25</v>
      </c>
      <c r="D18" s="52">
        <v>36</v>
      </c>
      <c r="E18" s="52"/>
      <c r="F18" s="52"/>
      <c r="G18" s="53" t="str">
        <f>IF(ISBLANK($A18),"",IF($I18="X",A18,CONCATENATE(VLOOKUP(A18,competitors!$A18:$I666,3, FALSE)," ",VLOOKUP(A18,competitors!$A18:$I666,2,FALSE))))</f>
        <v>Chris Hyde</v>
      </c>
      <c r="H18" s="54">
        <f t="shared" si="0"/>
        <v>1.7777777777777778E-2</v>
      </c>
    </row>
    <row r="19" spans="1:8" ht="15" x14ac:dyDescent="0.4">
      <c r="A19" s="51">
        <v>715</v>
      </c>
      <c r="B19" s="51">
        <v>0</v>
      </c>
      <c r="C19" s="52">
        <v>25</v>
      </c>
      <c r="D19" s="52">
        <v>41</v>
      </c>
      <c r="E19" s="52"/>
      <c r="F19" s="52"/>
      <c r="G19" s="53" t="str">
        <f>IF(ISBLANK($A19),"",IF($I19="X",A19,CONCATENATE(VLOOKUP(A19,competitors!$A19:$I667,3, FALSE)," ",VLOOKUP(A19,competitors!$A19:$I667,2,FALSE))))</f>
        <v>Steven Coulam</v>
      </c>
      <c r="H19" s="54">
        <f t="shared" si="0"/>
        <v>1.7835648148148149E-2</v>
      </c>
    </row>
    <row r="20" spans="1:8" ht="15" x14ac:dyDescent="0.4">
      <c r="A20" s="51">
        <v>1107</v>
      </c>
      <c r="B20" s="51">
        <v>0</v>
      </c>
      <c r="C20" s="52">
        <v>25</v>
      </c>
      <c r="D20" s="52">
        <v>59</v>
      </c>
      <c r="E20" s="52" t="s">
        <v>229</v>
      </c>
      <c r="F20" s="52"/>
      <c r="G20" s="53" t="str">
        <f>IF(ISBLANK($A20),"",IF($I20="X",A20,CONCATENATE(VLOOKUP(A20,competitors!$A20:$I668,3, FALSE)," ",VLOOKUP(A20,competitors!$A20:$I668,2,FALSE))))</f>
        <v>Milly Pinnock</v>
      </c>
      <c r="H20" s="54">
        <f t="shared" si="0"/>
        <v>1.804398148148148E-2</v>
      </c>
    </row>
    <row r="21" spans="1:8" ht="15" x14ac:dyDescent="0.4">
      <c r="A21" s="51">
        <v>1357</v>
      </c>
      <c r="B21" s="51">
        <v>0</v>
      </c>
      <c r="C21" s="52">
        <v>26</v>
      </c>
      <c r="D21" s="52">
        <v>4</v>
      </c>
      <c r="E21" s="52" t="s">
        <v>229</v>
      </c>
      <c r="F21" s="52"/>
      <c r="G21" s="53" t="str">
        <f>IF(ISBLANK($A21),"",IF($I21="X",A21,CONCATENATE(VLOOKUP(A21,competitors!$A21:$I669,3, FALSE)," ",VLOOKUP(A21,competitors!$A21:$I669,2,FALSE))))</f>
        <v>Ian Parker</v>
      </c>
      <c r="H21" s="54">
        <f t="shared" si="0"/>
        <v>1.8101851851851852E-2</v>
      </c>
    </row>
    <row r="22" spans="1:8" ht="15" x14ac:dyDescent="0.4">
      <c r="A22" s="51">
        <v>1194</v>
      </c>
      <c r="B22" s="51">
        <v>0</v>
      </c>
      <c r="C22" s="52">
        <v>28</v>
      </c>
      <c r="D22" s="52">
        <v>44</v>
      </c>
      <c r="E22" s="52" t="s">
        <v>229</v>
      </c>
      <c r="F22" s="52"/>
      <c r="G22" s="53" t="str">
        <f>IF(ISBLANK($A22),"",IF($I22="X",A22,CONCATENATE(VLOOKUP(A22,competitors!$A22:$I670,3, FALSE)," ",VLOOKUP(A22,competitors!$A22:$I670,2,FALSE))))</f>
        <v>Alex Hardwicke</v>
      </c>
      <c r="H22" s="54">
        <f t="shared" si="0"/>
        <v>1.9953703703703703E-2</v>
      </c>
    </row>
    <row r="23" spans="1:8" ht="15" x14ac:dyDescent="0.4">
      <c r="A23" s="51">
        <v>1385</v>
      </c>
      <c r="B23" s="51"/>
      <c r="C23" s="52"/>
      <c r="D23" s="52"/>
      <c r="E23" s="52"/>
      <c r="F23" s="52" t="s">
        <v>276</v>
      </c>
      <c r="G23" s="53" t="str">
        <f>IF(ISBLANK($A23),"",IF($I23="X",A23,CONCATENATE(VLOOKUP(A23,competitors!$A23:$I671,3, FALSE)," ",VLOOKUP(A23,competitors!$A23:$I671,2,FALSE))))</f>
        <v>Miles Marr</v>
      </c>
      <c r="H23" s="54">
        <f t="shared" si="0"/>
        <v>0</v>
      </c>
    </row>
    <row r="24" spans="1:8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 B12">
    <cfRule type="expression" dxfId="57" priority="1" stopIfTrue="1">
      <formula>#REF!="X"</formula>
    </cfRule>
  </conditionalFormatting>
  <conditionalFormatting sqref="A13:A18">
    <cfRule type="expression" dxfId="56" priority="2">
      <formula>#REF!="X"</formula>
    </cfRule>
  </conditionalFormatting>
  <conditionalFormatting sqref="A2:F101">
    <cfRule type="expression" dxfId="55" priority="3">
      <formula>#REF!="X"</formula>
    </cfRule>
  </conditionalFormatting>
  <conditionalFormatting sqref="G2:H101">
    <cfRule type="expression" dxfId="54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4DAF-5749-40F5-9B81-078745D8EECB}">
  <sheetPr codeName="Sheet12"/>
  <dimension ref="A1:I102"/>
  <sheetViews>
    <sheetView zoomScale="85" zoomScaleNormal="8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21</v>
      </c>
      <c r="D2" s="52">
        <v>18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1.4791666666666667E-2</v>
      </c>
    </row>
    <row r="3" spans="1:9" ht="15" x14ac:dyDescent="0.4">
      <c r="A3" s="51" t="s">
        <v>290</v>
      </c>
      <c r="B3" s="51">
        <v>0</v>
      </c>
      <c r="C3" s="52">
        <v>22</v>
      </c>
      <c r="D3" s="52">
        <v>30</v>
      </c>
      <c r="E3" s="52"/>
      <c r="F3" s="52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1.5625E-2</v>
      </c>
    </row>
    <row r="4" spans="1:9" ht="15" x14ac:dyDescent="0.4">
      <c r="A4" s="51">
        <v>35</v>
      </c>
      <c r="B4" s="51">
        <v>0</v>
      </c>
      <c r="C4" s="52">
        <v>22</v>
      </c>
      <c r="D4" s="52">
        <v>45</v>
      </c>
      <c r="E4" s="52"/>
      <c r="F4" s="52"/>
      <c r="G4" s="53" t="str">
        <f>IF(ISBLANK($A4),"",IF($I4="X",A4,CONCATENATE(VLOOKUP(A4,competitors!$A4:$I652,3, FALSE)," ",VLOOKUP(A4,competitors!$A4:$I652,2,FALSE))))</f>
        <v>Matt Plews</v>
      </c>
      <c r="H4" s="54">
        <f t="shared" si="0"/>
        <v>1.579861111111111E-2</v>
      </c>
    </row>
    <row r="5" spans="1:9" ht="15" x14ac:dyDescent="0.4">
      <c r="A5" s="51">
        <v>38</v>
      </c>
      <c r="B5" s="51">
        <v>0</v>
      </c>
      <c r="C5" s="52">
        <v>22</v>
      </c>
      <c r="D5" s="52">
        <v>55</v>
      </c>
      <c r="E5" s="52"/>
      <c r="F5" s="52"/>
      <c r="G5" s="53" t="str">
        <f>IF(ISBLANK($A5),"",IF($I5="X",A5,CONCATENATE(VLOOKUP(A5,competitors!$A5:$I653,3, FALSE)," ",VLOOKUP(A5,competitors!$A5:$I653,2,FALSE))))</f>
        <v>Phil Rayner</v>
      </c>
      <c r="H5" s="54">
        <f t="shared" si="0"/>
        <v>1.5914351851851853E-2</v>
      </c>
    </row>
    <row r="6" spans="1:9" ht="15" x14ac:dyDescent="0.4">
      <c r="A6" s="51">
        <v>967</v>
      </c>
      <c r="B6" s="51">
        <v>0</v>
      </c>
      <c r="C6" s="52">
        <v>23</v>
      </c>
      <c r="D6" s="52">
        <v>27</v>
      </c>
      <c r="E6" s="52" t="s">
        <v>229</v>
      </c>
      <c r="F6" s="52"/>
      <c r="G6" s="53" t="str">
        <f>IF(ISBLANK($A6),"",IF($I6="X",A6,CONCATENATE(VLOOKUP(A6,competitors!$A6:$I654,3, FALSE)," ",VLOOKUP(A6,competitors!$A6:$I654,2,FALSE))))</f>
        <v>Daniel McDonnell</v>
      </c>
      <c r="H6" s="54">
        <f t="shared" si="0"/>
        <v>1.6284722222222221E-2</v>
      </c>
    </row>
    <row r="7" spans="1:9" ht="15" x14ac:dyDescent="0.4">
      <c r="A7" s="51">
        <v>1192</v>
      </c>
      <c r="B7" s="51">
        <v>0</v>
      </c>
      <c r="C7" s="52">
        <v>23</v>
      </c>
      <c r="D7" s="52">
        <v>45</v>
      </c>
      <c r="E7" s="52"/>
      <c r="F7" s="52"/>
      <c r="G7" s="53" t="str">
        <f>IF(ISBLANK($A7),"",IF($I7="X",A7,CONCATENATE(VLOOKUP(A7,competitors!$A7:$I655,3, FALSE)," ",VLOOKUP(A7,competitors!$A7:$I655,2,FALSE))))</f>
        <v>Dale Norris</v>
      </c>
      <c r="H7" s="54">
        <f t="shared" si="0"/>
        <v>1.6493055555555556E-2</v>
      </c>
    </row>
    <row r="8" spans="1:9" ht="15" x14ac:dyDescent="0.4">
      <c r="A8" s="51" t="s">
        <v>291</v>
      </c>
      <c r="B8" s="51">
        <v>0</v>
      </c>
      <c r="C8" s="52">
        <v>23</v>
      </c>
      <c r="D8" s="52">
        <v>52</v>
      </c>
      <c r="E8" s="52"/>
      <c r="F8" s="52"/>
      <c r="G8" s="53" t="e">
        <f>IF(ISBLANK($A8),"",IF($I8="X",A8,CONCATENATE(VLOOKUP(A8,competitors!$A8:$I656,3, FALSE)," ",VLOOKUP(A8,competitors!$A8:$I656,2,FALSE))))</f>
        <v>#N/A</v>
      </c>
      <c r="H8" s="54">
        <f t="shared" si="0"/>
        <v>1.6574074074074074E-2</v>
      </c>
    </row>
    <row r="9" spans="1:9" ht="15" x14ac:dyDescent="0.4">
      <c r="A9" s="51" t="s">
        <v>197</v>
      </c>
      <c r="B9" s="51">
        <v>0</v>
      </c>
      <c r="C9" s="52">
        <v>23</v>
      </c>
      <c r="D9" s="52">
        <v>53</v>
      </c>
      <c r="E9" s="52"/>
      <c r="F9" s="52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1.6585648148148148E-2</v>
      </c>
    </row>
    <row r="10" spans="1:9" ht="15" x14ac:dyDescent="0.4">
      <c r="A10" s="51">
        <v>1055</v>
      </c>
      <c r="B10" s="51">
        <v>0</v>
      </c>
      <c r="C10" s="52">
        <v>23</v>
      </c>
      <c r="D10" s="52">
        <v>56</v>
      </c>
      <c r="E10" s="52"/>
      <c r="F10" s="52"/>
      <c r="G10" s="53" t="str">
        <f>IF(ISBLANK($A10),"",IF($I10="X",A10,CONCATENATE(VLOOKUP(A10,competitors!$A10:$I658,3, FALSE)," ",VLOOKUP(A10,competitors!$A10:$I658,2,FALSE))))</f>
        <v>Austin Smith</v>
      </c>
      <c r="H10" s="54">
        <f t="shared" si="0"/>
        <v>1.6620370370370369E-2</v>
      </c>
    </row>
    <row r="11" spans="1:9" ht="15" x14ac:dyDescent="0.4">
      <c r="A11" s="51">
        <v>1135</v>
      </c>
      <c r="B11" s="51">
        <v>0</v>
      </c>
      <c r="C11" s="52">
        <v>24</v>
      </c>
      <c r="D11" s="52">
        <v>3</v>
      </c>
      <c r="E11" s="52" t="s">
        <v>229</v>
      </c>
      <c r="F11" s="52"/>
      <c r="G11" s="53" t="str">
        <f>IF(ISBLANK($A11),"",IF($I11="X",A11,CONCATENATE(VLOOKUP(A11,competitors!$A11:$I659,3, FALSE)," ",VLOOKUP(A11,competitors!$A11:$I659,2,FALSE))))</f>
        <v>Simon Askham</v>
      </c>
      <c r="H11" s="54">
        <f t="shared" si="0"/>
        <v>1.6701388888888891E-2</v>
      </c>
    </row>
    <row r="12" spans="1:9" ht="15" x14ac:dyDescent="0.4">
      <c r="A12" s="51">
        <v>203</v>
      </c>
      <c r="B12" s="51">
        <v>0</v>
      </c>
      <c r="C12" s="52">
        <v>24</v>
      </c>
      <c r="D12" s="52">
        <v>5</v>
      </c>
      <c r="E12" s="52"/>
      <c r="F12" s="52"/>
      <c r="G12" s="53" t="str">
        <f>IF(ISBLANK($A12),"",IF($I12="X",A12,CONCATENATE(VLOOKUP(A12,competitors!$A12:$I660,3, FALSE)," ",VLOOKUP(A12,competitors!$A12:$I660,2,FALSE))))</f>
        <v>Adrian Killworth</v>
      </c>
      <c r="H12" s="54">
        <f t="shared" si="0"/>
        <v>1.6724537037037038E-2</v>
      </c>
    </row>
    <row r="13" spans="1:9" ht="15" x14ac:dyDescent="0.4">
      <c r="A13" s="51" t="s">
        <v>292</v>
      </c>
      <c r="B13" s="51">
        <v>0</v>
      </c>
      <c r="C13" s="52">
        <v>24</v>
      </c>
      <c r="D13" s="52">
        <v>20</v>
      </c>
      <c r="E13" s="52"/>
      <c r="F13" s="52"/>
      <c r="G13" s="53" t="e">
        <f>IF(ISBLANK($A13),"",IF($I13="X",A13,CONCATENATE(VLOOKUP(A13,competitors!$A13:$I661,3, FALSE)," ",VLOOKUP(A13,competitors!$A13:$I661,2,FALSE))))</f>
        <v>#N/A</v>
      </c>
      <c r="H13" s="54">
        <f t="shared" si="0"/>
        <v>1.6898148148148148E-2</v>
      </c>
    </row>
    <row r="14" spans="1:9" ht="15" x14ac:dyDescent="0.4">
      <c r="A14" s="51">
        <v>1129</v>
      </c>
      <c r="B14" s="51">
        <v>0</v>
      </c>
      <c r="C14" s="52">
        <v>24</v>
      </c>
      <c r="D14" s="52">
        <v>26</v>
      </c>
      <c r="E14" s="52"/>
      <c r="F14" s="52"/>
      <c r="G14" s="53" t="str">
        <f>IF(ISBLANK($A14),"",IF($I14="X",A14,CONCATENATE(VLOOKUP(A14,competitors!$A14:$I662,3, FALSE)," ",VLOOKUP(A14,competitors!$A14:$I662,2,FALSE))))</f>
        <v>Doug Tincello</v>
      </c>
      <c r="H14" s="54">
        <f t="shared" si="0"/>
        <v>1.6967592592592593E-2</v>
      </c>
    </row>
    <row r="15" spans="1:9" ht="15" x14ac:dyDescent="0.4">
      <c r="A15" s="51">
        <v>707</v>
      </c>
      <c r="B15" s="51">
        <v>0</v>
      </c>
      <c r="C15" s="52">
        <v>24</v>
      </c>
      <c r="D15" s="52">
        <v>35</v>
      </c>
      <c r="E15" s="52" t="s">
        <v>229</v>
      </c>
      <c r="F15" s="52"/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1.7071759259259259E-2</v>
      </c>
    </row>
    <row r="16" spans="1:9" ht="15" x14ac:dyDescent="0.4">
      <c r="A16" s="51">
        <v>1152</v>
      </c>
      <c r="B16" s="51">
        <v>0</v>
      </c>
      <c r="C16" s="52">
        <v>24</v>
      </c>
      <c r="D16" s="52">
        <v>38</v>
      </c>
      <c r="E16" s="52" t="s">
        <v>229</v>
      </c>
      <c r="F16" s="52"/>
      <c r="G16" s="53" t="str">
        <f>IF(ISBLANK($A16),"",IF($I16="X",A16,CONCATENATE(VLOOKUP(A16,competitors!$A16:$I664,3, FALSE)," ",VLOOKUP(A16,competitors!$A16:$I664,2,FALSE))))</f>
        <v>Ruby Isaac</v>
      </c>
      <c r="H16" s="54">
        <f t="shared" si="0"/>
        <v>1.7106481481481483E-2</v>
      </c>
    </row>
    <row r="17" spans="1:8" ht="15" x14ac:dyDescent="0.4">
      <c r="A17" s="51" t="s">
        <v>205</v>
      </c>
      <c r="B17" s="51">
        <v>0</v>
      </c>
      <c r="C17" s="52">
        <v>24</v>
      </c>
      <c r="D17" s="52">
        <v>39</v>
      </c>
      <c r="E17" s="52"/>
      <c r="F17" s="52"/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1.7118055555555556E-2</v>
      </c>
    </row>
    <row r="18" spans="1:8" ht="15" x14ac:dyDescent="0.4">
      <c r="A18" s="51">
        <v>1254</v>
      </c>
      <c r="B18" s="51">
        <v>0</v>
      </c>
      <c r="C18" s="52">
        <v>24</v>
      </c>
      <c r="D18" s="52">
        <v>41</v>
      </c>
      <c r="E18" s="52"/>
      <c r="F18" s="52"/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1.7141203703703704E-2</v>
      </c>
    </row>
    <row r="19" spans="1:8" ht="15" x14ac:dyDescent="0.4">
      <c r="A19" s="51" t="s">
        <v>201</v>
      </c>
      <c r="B19" s="51">
        <v>0</v>
      </c>
      <c r="C19" s="52">
        <v>24</v>
      </c>
      <c r="D19" s="52">
        <v>44</v>
      </c>
      <c r="E19" s="52"/>
      <c r="F19" s="52"/>
      <c r="G19" s="53" t="e">
        <f>IF(ISBLANK($A19),"",IF($I19="X",A19,CONCATENATE(VLOOKUP(A19,competitors!$A19:$I667,3, FALSE)," ",VLOOKUP(A19,competitors!$A19:$I667,2,FALSE))))</f>
        <v>#N/A</v>
      </c>
      <c r="H19" s="54">
        <f t="shared" si="0"/>
        <v>1.7175925925925924E-2</v>
      </c>
    </row>
    <row r="20" spans="1:8" ht="15" x14ac:dyDescent="0.4">
      <c r="A20" s="51">
        <v>1109</v>
      </c>
      <c r="B20" s="51">
        <v>0</v>
      </c>
      <c r="C20" s="52">
        <v>24</v>
      </c>
      <c r="D20" s="52">
        <v>51</v>
      </c>
      <c r="E20" s="52"/>
      <c r="F20" s="52"/>
      <c r="G20" s="53" t="str">
        <f>IF(ISBLANK($A20),"",IF($I20="X",A20,CONCATENATE(VLOOKUP(A20,competitors!$A20:$I668,3, FALSE)," ",VLOOKUP(A20,competitors!$A20:$I668,2,FALSE))))</f>
        <v>Stuart Haycox</v>
      </c>
      <c r="H20" s="54">
        <f t="shared" si="0"/>
        <v>1.7256944444444443E-2</v>
      </c>
    </row>
    <row r="21" spans="1:8" ht="15" x14ac:dyDescent="0.4">
      <c r="A21" s="51">
        <v>704</v>
      </c>
      <c r="B21" s="51">
        <v>0</v>
      </c>
      <c r="C21" s="52">
        <v>25</v>
      </c>
      <c r="D21" s="52">
        <v>1</v>
      </c>
      <c r="E21" s="52"/>
      <c r="F21" s="52"/>
      <c r="G21" s="53" t="str">
        <f>IF(ISBLANK($A21),"",IF($I21="X",A21,CONCATENATE(VLOOKUP(A21,competitors!$A21:$I669,3, FALSE)," ",VLOOKUP(A21,competitors!$A21:$I669,2,FALSE))))</f>
        <v>Chris Dainty</v>
      </c>
      <c r="H21" s="54">
        <f t="shared" si="0"/>
        <v>1.7372685185185185E-2</v>
      </c>
    </row>
    <row r="22" spans="1:8" ht="15" x14ac:dyDescent="0.4">
      <c r="A22" s="51" t="s">
        <v>202</v>
      </c>
      <c r="B22" s="51">
        <v>0</v>
      </c>
      <c r="C22" s="52">
        <v>25</v>
      </c>
      <c r="D22" s="52">
        <v>20</v>
      </c>
      <c r="E22" s="52"/>
      <c r="F22" s="52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1.7592592592592594E-2</v>
      </c>
    </row>
    <row r="23" spans="1:8" ht="15" x14ac:dyDescent="0.4">
      <c r="A23" s="51">
        <v>23</v>
      </c>
      <c r="B23" s="51">
        <v>0</v>
      </c>
      <c r="C23" s="52">
        <v>25</v>
      </c>
      <c r="D23" s="52">
        <v>59</v>
      </c>
      <c r="E23" s="52"/>
      <c r="F23" s="52"/>
      <c r="G23" s="53" t="str">
        <f>IF(ISBLANK($A23),"",IF($I23="X",A23,CONCATENATE(VLOOKUP(A23,competitors!$A23:$I671,3, FALSE)," ",VLOOKUP(A23,competitors!$A23:$I671,2,FALSE))))</f>
        <v>Chris Hyde</v>
      </c>
      <c r="H23" s="54">
        <f t="shared" si="0"/>
        <v>1.804398148148148E-2</v>
      </c>
    </row>
    <row r="24" spans="1:8" ht="15" x14ac:dyDescent="0.4">
      <c r="A24" s="51">
        <v>1107</v>
      </c>
      <c r="B24" s="51">
        <v>0</v>
      </c>
      <c r="C24" s="52">
        <v>26</v>
      </c>
      <c r="D24" s="52">
        <v>15</v>
      </c>
      <c r="E24" s="52" t="s">
        <v>229</v>
      </c>
      <c r="F24" s="52"/>
      <c r="G24" s="53" t="str">
        <f>IF(ISBLANK($A24),"",IF($I24="X",A24,CONCATENATE(VLOOKUP(A24,competitors!$A24:$I672,3, FALSE)," ",VLOOKUP(A24,competitors!$A24:$I672,2,FALSE))))</f>
        <v>Milly Pinnock</v>
      </c>
      <c r="H24" s="54">
        <f t="shared" si="0"/>
        <v>1.8229166666666668E-2</v>
      </c>
    </row>
    <row r="25" spans="1:8" ht="15" x14ac:dyDescent="0.4">
      <c r="A25" s="51">
        <v>1194</v>
      </c>
      <c r="B25" s="51">
        <v>0</v>
      </c>
      <c r="C25" s="52">
        <v>28</v>
      </c>
      <c r="D25" s="52">
        <v>15</v>
      </c>
      <c r="E25" s="52" t="s">
        <v>229</v>
      </c>
      <c r="F25" s="52"/>
      <c r="G25" s="53" t="str">
        <f>IF(ISBLANK($A25),"",IF($I25="X",A25,CONCATENATE(VLOOKUP(A25,competitors!$A25:$I673,3, FALSE)," ",VLOOKUP(A25,competitors!$A25:$I673,2,FALSE))))</f>
        <v>Alex Hardwicke</v>
      </c>
      <c r="H25" s="54">
        <f t="shared" si="0"/>
        <v>1.9618055555555555E-2</v>
      </c>
    </row>
    <row r="26" spans="1:8" ht="15" x14ac:dyDescent="0.4">
      <c r="A26" s="51" t="s">
        <v>196</v>
      </c>
      <c r="B26" s="51">
        <v>0</v>
      </c>
      <c r="C26" s="52">
        <v>29</v>
      </c>
      <c r="D26" s="52">
        <v>4</v>
      </c>
      <c r="E26" s="52" t="s">
        <v>229</v>
      </c>
      <c r="F26" s="52"/>
      <c r="G26" s="53" t="e">
        <f>IF(ISBLANK($A26),"",IF($I26="X",A26,CONCATENATE(VLOOKUP(A26,competitors!$A26:$I674,3, FALSE)," ",VLOOKUP(A26,competitors!$A26:$I674,2,FALSE))))</f>
        <v>#N/A</v>
      </c>
      <c r="H26" s="54">
        <f t="shared" si="0"/>
        <v>2.0185185185185184E-2</v>
      </c>
    </row>
    <row r="27" spans="1:8" ht="15" x14ac:dyDescent="0.4">
      <c r="A27" s="51">
        <v>1332</v>
      </c>
      <c r="B27" s="51">
        <v>0</v>
      </c>
      <c r="C27" s="52">
        <v>29</v>
      </c>
      <c r="D27" s="52">
        <v>37</v>
      </c>
      <c r="E27" s="52" t="s">
        <v>229</v>
      </c>
      <c r="F27" s="52"/>
      <c r="G27" s="53" t="str">
        <f>IF(ISBLANK($A27),"",IF($I27="X",A27,CONCATENATE(VLOOKUP(A27,competitors!$A27:$I675,3, FALSE)," ",VLOOKUP(A27,competitors!$A27:$I675,2,FALSE))))</f>
        <v>Jo Eaton</v>
      </c>
      <c r="H27" s="54">
        <f t="shared" si="0"/>
        <v>2.056712962962963E-2</v>
      </c>
    </row>
    <row r="28" spans="1:8" ht="15" x14ac:dyDescent="0.4">
      <c r="A28" s="51">
        <v>935</v>
      </c>
      <c r="B28" s="51">
        <v>0</v>
      </c>
      <c r="C28" s="52">
        <v>32</v>
      </c>
      <c r="D28" s="52">
        <v>29</v>
      </c>
      <c r="E28" s="52"/>
      <c r="F28" s="5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2.255787037037037E-2</v>
      </c>
    </row>
    <row r="29" spans="1:8" ht="15" x14ac:dyDescent="0.4">
      <c r="A29" s="51" t="s">
        <v>273</v>
      </c>
      <c r="B29" s="51"/>
      <c r="C29" s="52"/>
      <c r="D29" s="52"/>
      <c r="E29" s="52"/>
      <c r="F29" s="52" t="s">
        <v>265</v>
      </c>
      <c r="G29" s="53" t="e">
        <f>IF(ISBLANK($A29),"",IF($I29="X",A29,CONCATENATE(VLOOKUP(A29,competitors!$A29:$I677,3, FALSE)," ",VLOOKUP(A29,competitors!$A29:$I677,2,FALSE))))</f>
        <v>#N/A</v>
      </c>
      <c r="H29" s="54">
        <f t="shared" si="0"/>
        <v>0</v>
      </c>
    </row>
    <row r="30" spans="1:8" ht="15" x14ac:dyDescent="0.4">
      <c r="A30" s="51" t="s">
        <v>293</v>
      </c>
      <c r="B30" s="51"/>
      <c r="C30" s="52"/>
      <c r="D30" s="52"/>
      <c r="E30" s="52"/>
      <c r="F30" s="52" t="s">
        <v>265</v>
      </c>
      <c r="G30" s="53" t="e">
        <f>IF(ISBLANK($A30),"",IF($I30="X",A30,CONCATENATE(VLOOKUP(A30,competitors!$A30:$I678,3, FALSE)," ",VLOOKUP(A30,competitors!$A30:$I678,2,FALSE))))</f>
        <v>#N/A</v>
      </c>
      <c r="H30" s="54">
        <f t="shared" si="0"/>
        <v>0</v>
      </c>
    </row>
    <row r="31" spans="1:8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53" priority="1" stopIfTrue="1">
      <formula>#REF!="X"</formula>
    </cfRule>
  </conditionalFormatting>
  <conditionalFormatting sqref="A13:A18">
    <cfRule type="expression" dxfId="52" priority="2">
      <formula>#REF!="X"</formula>
    </cfRule>
  </conditionalFormatting>
  <conditionalFormatting sqref="A2:F101">
    <cfRule type="expression" dxfId="51" priority="3">
      <formula>#REF!="X"</formula>
    </cfRule>
  </conditionalFormatting>
  <conditionalFormatting sqref="G2:H101">
    <cfRule type="expression" dxfId="5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F0CD1-A0A1-4DCA-9586-C207DE78E424}">
  <sheetPr codeName="Sheet13"/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21</v>
      </c>
      <c r="D2" s="52">
        <v>20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1.4814814814814815E-2</v>
      </c>
    </row>
    <row r="3" spans="1:9" ht="15" x14ac:dyDescent="0.4">
      <c r="A3" s="51">
        <v>1144</v>
      </c>
      <c r="B3" s="51">
        <v>0</v>
      </c>
      <c r="C3" s="52">
        <v>21</v>
      </c>
      <c r="D3" s="52">
        <v>59</v>
      </c>
      <c r="E3" s="52"/>
      <c r="F3" s="52"/>
      <c r="G3" s="53" t="str">
        <f>IF(ISBLANK($A3),"",IF($I3="X",A3,CONCATENATE(VLOOKUP(A3,competitors!$A3:$I651,3, FALSE)," ",VLOOKUP(A3,competitors!$A3:$I651,2,FALSE))))</f>
        <v>Jamie Kershaw</v>
      </c>
      <c r="H3" s="54">
        <f t="shared" si="0"/>
        <v>1.5266203703703704E-2</v>
      </c>
    </row>
    <row r="4" spans="1:9" ht="15" x14ac:dyDescent="0.4">
      <c r="A4" s="51">
        <v>699</v>
      </c>
      <c r="B4" s="51">
        <v>0</v>
      </c>
      <c r="C4" s="52">
        <v>22</v>
      </c>
      <c r="D4" s="52">
        <v>13</v>
      </c>
      <c r="E4" s="52"/>
      <c r="F4" s="52"/>
      <c r="G4" s="53" t="str">
        <f>IF(ISBLANK($A4),"",IF($I4="X",A4,CONCATENATE(VLOOKUP(A4,competitors!$A4:$I652,3, FALSE)," ",VLOOKUP(A4,competitors!$A4:$I652,2,FALSE))))</f>
        <v>Jonathan Durnin</v>
      </c>
      <c r="H4" s="54">
        <f t="shared" si="0"/>
        <v>1.5428240740740741E-2</v>
      </c>
    </row>
    <row r="5" spans="1:9" ht="15" x14ac:dyDescent="0.4">
      <c r="A5" s="51" t="s">
        <v>213</v>
      </c>
      <c r="B5" s="51">
        <v>0</v>
      </c>
      <c r="C5" s="52">
        <v>22</v>
      </c>
      <c r="D5" s="52">
        <v>15</v>
      </c>
      <c r="E5" s="52"/>
      <c r="F5" s="52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1.545138888888889E-2</v>
      </c>
    </row>
    <row r="6" spans="1:9" ht="15" x14ac:dyDescent="0.4">
      <c r="A6" s="51" t="s">
        <v>294</v>
      </c>
      <c r="B6" s="51">
        <v>0</v>
      </c>
      <c r="C6" s="52">
        <v>22</v>
      </c>
      <c r="D6" s="52">
        <v>27</v>
      </c>
      <c r="E6" s="52"/>
      <c r="F6" s="52"/>
      <c r="G6" s="53" t="e">
        <f>IF(ISBLANK($A6),"",IF($I6="X",A6,CONCATENATE(VLOOKUP(A6,competitors!$A6:$I654,3, FALSE)," ",VLOOKUP(A6,competitors!$A6:$I654,2,FALSE))))</f>
        <v>#N/A</v>
      </c>
      <c r="H6" s="54">
        <f t="shared" si="0"/>
        <v>1.5590277777777778E-2</v>
      </c>
    </row>
    <row r="7" spans="1:9" ht="15" x14ac:dyDescent="0.4">
      <c r="A7" s="51">
        <v>35</v>
      </c>
      <c r="B7" s="51">
        <v>0</v>
      </c>
      <c r="C7" s="52">
        <v>22</v>
      </c>
      <c r="D7" s="52">
        <v>39</v>
      </c>
      <c r="E7" s="52"/>
      <c r="F7" s="52"/>
      <c r="G7" s="53" t="str">
        <f>IF(ISBLANK($A7),"",IF($I7="X",A7,CONCATENATE(VLOOKUP(A7,competitors!$A7:$I655,3, FALSE)," ",VLOOKUP(A7,competitors!$A7:$I655,2,FALSE))))</f>
        <v>Matt Plews</v>
      </c>
      <c r="H7" s="54">
        <f t="shared" si="0"/>
        <v>1.5729166666666666E-2</v>
      </c>
    </row>
    <row r="8" spans="1:9" ht="15" x14ac:dyDescent="0.4">
      <c r="A8" s="51" t="s">
        <v>295</v>
      </c>
      <c r="B8" s="51">
        <v>0</v>
      </c>
      <c r="C8" s="52">
        <v>22</v>
      </c>
      <c r="D8" s="52">
        <v>52</v>
      </c>
      <c r="E8" s="52"/>
      <c r="F8" s="52"/>
      <c r="G8" s="53" t="e">
        <f>IF(ISBLANK($A8),"",IF($I8="X",A8,CONCATENATE(VLOOKUP(A8,competitors!$A8:$I656,3, FALSE)," ",VLOOKUP(A8,competitors!$A8:$I656,2,FALSE))))</f>
        <v>#N/A</v>
      </c>
      <c r="H8" s="54">
        <f t="shared" si="0"/>
        <v>1.5879629629629629E-2</v>
      </c>
    </row>
    <row r="9" spans="1:9" ht="15" x14ac:dyDescent="0.4">
      <c r="A9" s="51">
        <v>38</v>
      </c>
      <c r="B9" s="51">
        <v>0</v>
      </c>
      <c r="C9" s="52">
        <v>23</v>
      </c>
      <c r="D9" s="52">
        <v>1</v>
      </c>
      <c r="E9" s="52"/>
      <c r="F9" s="52"/>
      <c r="G9" s="53" t="str">
        <f>IF(ISBLANK($A9),"",IF($I9="X",A9,CONCATENATE(VLOOKUP(A9,competitors!$A9:$I657,3, FALSE)," ",VLOOKUP(A9,competitors!$A9:$I657,2,FALSE))))</f>
        <v>Phil Rayner</v>
      </c>
      <c r="H9" s="54">
        <f t="shared" si="0"/>
        <v>1.5983796296296298E-2</v>
      </c>
    </row>
    <row r="10" spans="1:9" ht="15" x14ac:dyDescent="0.4">
      <c r="A10" s="51">
        <v>989</v>
      </c>
      <c r="B10" s="51">
        <v>0</v>
      </c>
      <c r="C10" s="52">
        <v>23</v>
      </c>
      <c r="D10" s="52">
        <v>8</v>
      </c>
      <c r="E10" s="52" t="s">
        <v>229</v>
      </c>
      <c r="F10" s="52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1.6064814814814816E-2</v>
      </c>
    </row>
    <row r="11" spans="1:9" ht="15" x14ac:dyDescent="0.4">
      <c r="A11" s="51">
        <v>1339</v>
      </c>
      <c r="B11" s="51">
        <v>0</v>
      </c>
      <c r="C11" s="52">
        <v>23</v>
      </c>
      <c r="D11" s="52">
        <v>30</v>
      </c>
      <c r="E11" s="52" t="s">
        <v>229</v>
      </c>
      <c r="F11" s="52"/>
      <c r="G11" s="53" t="str">
        <f>IF(ISBLANK($A11),"",IF($I11="X",A11,CONCATENATE(VLOOKUP(A11,competitors!$A11:$I659,3, FALSE)," ",VLOOKUP(A11,competitors!$A11:$I659,2,FALSE))))</f>
        <v>Jack Shewring</v>
      </c>
      <c r="H11" s="54">
        <f t="shared" si="0"/>
        <v>1.6319444444444445E-2</v>
      </c>
    </row>
    <row r="12" spans="1:9" ht="15" x14ac:dyDescent="0.4">
      <c r="A12" s="51">
        <v>1192</v>
      </c>
      <c r="B12" s="51">
        <v>0</v>
      </c>
      <c r="C12" s="52">
        <v>23</v>
      </c>
      <c r="D12" s="52">
        <v>44</v>
      </c>
      <c r="E12" s="52"/>
      <c r="F12" s="52"/>
      <c r="G12" s="53" t="str">
        <f>IF(ISBLANK($A12),"",IF($I12="X",A12,CONCATENATE(VLOOKUP(A12,competitors!$A12:$I660,3, FALSE)," ",VLOOKUP(A12,competitors!$A12:$I660,2,FALSE))))</f>
        <v>Dale Norris</v>
      </c>
      <c r="H12" s="54">
        <f t="shared" si="0"/>
        <v>1.6481481481481482E-2</v>
      </c>
    </row>
    <row r="13" spans="1:9" ht="15" x14ac:dyDescent="0.4">
      <c r="A13" s="51">
        <v>203</v>
      </c>
      <c r="B13" s="51">
        <v>0</v>
      </c>
      <c r="C13" s="52">
        <v>23</v>
      </c>
      <c r="D13" s="52">
        <v>49</v>
      </c>
      <c r="E13" s="52"/>
      <c r="F13" s="52"/>
      <c r="G13" s="53" t="str">
        <f>IF(ISBLANK($A13),"",IF($I13="X",A13,CONCATENATE(VLOOKUP(A13,competitors!$A13:$I661,3, FALSE)," ",VLOOKUP(A13,competitors!$A13:$I661,2,FALSE))))</f>
        <v>Adrian Killworth</v>
      </c>
      <c r="H13" s="54">
        <f t="shared" si="0"/>
        <v>1.653935185185185E-2</v>
      </c>
    </row>
    <row r="14" spans="1:9" ht="15" x14ac:dyDescent="0.4">
      <c r="A14" s="51">
        <v>1055</v>
      </c>
      <c r="B14" s="51">
        <v>0</v>
      </c>
      <c r="C14" s="52">
        <v>23</v>
      </c>
      <c r="D14" s="52">
        <v>57</v>
      </c>
      <c r="E14" s="52"/>
      <c r="F14" s="52"/>
      <c r="G14" s="53" t="str">
        <f>IF(ISBLANK($A14),"",IF($I14="X",A14,CONCATENATE(VLOOKUP(A14,competitors!$A14:$I662,3, FALSE)," ",VLOOKUP(A14,competitors!$A14:$I662,2,FALSE))))</f>
        <v>Austin Smith</v>
      </c>
      <c r="H14" s="54">
        <f t="shared" si="0"/>
        <v>1.6631944444444446E-2</v>
      </c>
    </row>
    <row r="15" spans="1:9" ht="15" x14ac:dyDescent="0.4">
      <c r="A15" s="51" t="s">
        <v>292</v>
      </c>
      <c r="B15" s="51">
        <v>0</v>
      </c>
      <c r="C15" s="52">
        <v>24</v>
      </c>
      <c r="D15" s="52">
        <v>2</v>
      </c>
      <c r="E15" s="52"/>
      <c r="F15" s="52"/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1.6689814814814814E-2</v>
      </c>
    </row>
    <row r="16" spans="1:9" ht="15" x14ac:dyDescent="0.4">
      <c r="A16" s="51" t="s">
        <v>197</v>
      </c>
      <c r="B16" s="51">
        <v>0</v>
      </c>
      <c r="C16" s="52">
        <v>24</v>
      </c>
      <c r="D16" s="52">
        <v>3</v>
      </c>
      <c r="E16" s="52"/>
      <c r="F16" s="52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1.6701388888888891E-2</v>
      </c>
    </row>
    <row r="17" spans="1:8" ht="15" x14ac:dyDescent="0.4">
      <c r="A17" s="51">
        <v>415</v>
      </c>
      <c r="B17" s="51">
        <v>0</v>
      </c>
      <c r="C17" s="52">
        <v>24</v>
      </c>
      <c r="D17" s="52">
        <v>4</v>
      </c>
      <c r="E17" s="52" t="s">
        <v>229</v>
      </c>
      <c r="F17" s="52"/>
      <c r="G17" s="53" t="str">
        <f>IF(ISBLANK($A17),"",IF($I17="X",A17,CONCATENATE(VLOOKUP(A17,competitors!$A17:$I665,3, FALSE)," ",VLOOKUP(A17,competitors!$A17:$I665,2,FALSE))))</f>
        <v>Nik Kershaw</v>
      </c>
      <c r="H17" s="54">
        <f t="shared" si="0"/>
        <v>1.6712962962962964E-2</v>
      </c>
    </row>
    <row r="18" spans="1:8" ht="15" x14ac:dyDescent="0.4">
      <c r="A18" s="51">
        <v>1129</v>
      </c>
      <c r="B18" s="51">
        <v>0</v>
      </c>
      <c r="C18" s="52">
        <v>24</v>
      </c>
      <c r="D18" s="52">
        <v>6</v>
      </c>
      <c r="E18" s="52"/>
      <c r="F18" s="52"/>
      <c r="G18" s="53" t="str">
        <f>IF(ISBLANK($A18),"",IF($I18="X",A18,CONCATENATE(VLOOKUP(A18,competitors!$A18:$I666,3, FALSE)," ",VLOOKUP(A18,competitors!$A18:$I666,2,FALSE))))</f>
        <v>Doug Tincello</v>
      </c>
      <c r="H18" s="54">
        <f t="shared" si="0"/>
        <v>1.6736111111111111E-2</v>
      </c>
    </row>
    <row r="19" spans="1:8" ht="15" x14ac:dyDescent="0.4">
      <c r="A19" s="51">
        <v>707</v>
      </c>
      <c r="B19" s="51">
        <v>0</v>
      </c>
      <c r="C19" s="52">
        <v>24</v>
      </c>
      <c r="D19" s="52">
        <v>26</v>
      </c>
      <c r="E19" s="52" t="s">
        <v>229</v>
      </c>
      <c r="F19" s="52"/>
      <c r="G19" s="53" t="e">
        <f>IF(ISBLANK($A19),"",IF($I19="X",A19,CONCATENATE(VLOOKUP(A19,competitors!$A19:$I667,3, FALSE)," ",VLOOKUP(A19,competitors!$A19:$I667,2,FALSE))))</f>
        <v>#N/A</v>
      </c>
      <c r="H19" s="54">
        <f t="shared" si="0"/>
        <v>1.6967592592592593E-2</v>
      </c>
    </row>
    <row r="20" spans="1:8" ht="15" x14ac:dyDescent="0.4">
      <c r="A20" s="51" t="s">
        <v>291</v>
      </c>
      <c r="B20" s="51">
        <v>0</v>
      </c>
      <c r="C20" s="52">
        <v>24</v>
      </c>
      <c r="D20" s="52">
        <v>31</v>
      </c>
      <c r="E20" s="52"/>
      <c r="F20" s="52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1.7025462962962964E-2</v>
      </c>
    </row>
    <row r="21" spans="1:8" ht="15" x14ac:dyDescent="0.4">
      <c r="A21" s="51">
        <v>1237</v>
      </c>
      <c r="B21" s="51">
        <v>0</v>
      </c>
      <c r="C21" s="52">
        <v>24</v>
      </c>
      <c r="D21" s="52">
        <v>47</v>
      </c>
      <c r="E21" s="52" t="s">
        <v>229</v>
      </c>
      <c r="F21" s="52"/>
      <c r="G21" s="53" t="e">
        <f>IF(ISBLANK($A21),"",IF($I21="X",A21,CONCATENATE(VLOOKUP(A21,competitors!$A21:$I669,3, FALSE)," ",VLOOKUP(A21,competitors!$A21:$I669,2,FALSE))))</f>
        <v>#N/A</v>
      </c>
      <c r="H21" s="54">
        <f t="shared" si="0"/>
        <v>1.7210648148148149E-2</v>
      </c>
    </row>
    <row r="22" spans="1:8" ht="15" x14ac:dyDescent="0.4">
      <c r="A22" s="51">
        <v>23</v>
      </c>
      <c r="B22" s="51">
        <v>0</v>
      </c>
      <c r="C22" s="52">
        <v>24</v>
      </c>
      <c r="D22" s="52">
        <v>57</v>
      </c>
      <c r="E22" s="52"/>
      <c r="F22" s="52"/>
      <c r="G22" s="53" t="str">
        <f>IF(ISBLANK($A22),"",IF($I22="X",A22,CONCATENATE(VLOOKUP(A22,competitors!$A22:$I670,3, FALSE)," ",VLOOKUP(A22,competitors!$A22:$I670,2,FALSE))))</f>
        <v>Chris Hyde</v>
      </c>
      <c r="H22" s="54">
        <f t="shared" si="0"/>
        <v>1.7326388888888888E-2</v>
      </c>
    </row>
    <row r="23" spans="1:8" ht="15" x14ac:dyDescent="0.4">
      <c r="A23" s="51" t="s">
        <v>205</v>
      </c>
      <c r="B23" s="51">
        <v>0</v>
      </c>
      <c r="C23" s="52">
        <v>24</v>
      </c>
      <c r="D23" s="52">
        <v>59</v>
      </c>
      <c r="E23" s="52"/>
      <c r="F23" s="52"/>
      <c r="G23" s="53" t="e">
        <f>IF(ISBLANK($A23),"",IF($I23="X",A23,CONCATENATE(VLOOKUP(A23,competitors!$A23:$I671,3, FALSE)," ",VLOOKUP(A23,competitors!$A23:$I671,2,FALSE))))</f>
        <v>#N/A</v>
      </c>
      <c r="H23" s="54">
        <f t="shared" si="0"/>
        <v>1.7349537037037038E-2</v>
      </c>
    </row>
    <row r="24" spans="1:8" ht="15" x14ac:dyDescent="0.4">
      <c r="A24" s="51">
        <v>616</v>
      </c>
      <c r="B24" s="51">
        <v>0</v>
      </c>
      <c r="C24" s="52">
        <v>25</v>
      </c>
      <c r="D24" s="52">
        <v>5</v>
      </c>
      <c r="E24" s="52"/>
      <c r="F24" s="52"/>
      <c r="G24" s="53" t="e">
        <f>IF(ISBLANK($A24),"",IF($I24="X",A24,CONCATENATE(VLOOKUP(A24,competitors!$A24:$I672,3, FALSE)," ",VLOOKUP(A24,competitors!$A24:$I672,2,FALSE))))</f>
        <v>#N/A</v>
      </c>
      <c r="H24" s="54">
        <f t="shared" si="0"/>
        <v>1.7418981481481483E-2</v>
      </c>
    </row>
    <row r="25" spans="1:8" ht="15" x14ac:dyDescent="0.4">
      <c r="A25" s="51">
        <v>1109</v>
      </c>
      <c r="B25" s="51">
        <v>0</v>
      </c>
      <c r="C25" s="52">
        <v>25</v>
      </c>
      <c r="D25" s="52">
        <v>15</v>
      </c>
      <c r="E25" s="52" t="s">
        <v>229</v>
      </c>
      <c r="F25" s="52"/>
      <c r="G25" s="53" t="str">
        <f>IF(ISBLANK($A25),"",IF($I25="X",A25,CONCATENATE(VLOOKUP(A25,competitors!$A25:$I673,3, FALSE)," ",VLOOKUP(A25,competitors!$A25:$I673,2,FALSE))))</f>
        <v>Stuart Haycox</v>
      </c>
      <c r="H25" s="54">
        <f t="shared" si="0"/>
        <v>1.7534722222222222E-2</v>
      </c>
    </row>
    <row r="26" spans="1:8" ht="15" x14ac:dyDescent="0.4">
      <c r="A26" s="51">
        <v>1385</v>
      </c>
      <c r="B26" s="51">
        <v>0</v>
      </c>
      <c r="C26" s="52">
        <v>25</v>
      </c>
      <c r="D26" s="52">
        <v>27</v>
      </c>
      <c r="E26" s="52" t="s">
        <v>229</v>
      </c>
      <c r="F26" s="52"/>
      <c r="G26" s="53" t="str">
        <f>IF(ISBLANK($A26),"",IF($I26="X",A26,CONCATENATE(VLOOKUP(A26,competitors!$A26:$I674,3, FALSE)," ",VLOOKUP(A26,competitors!$A26:$I674,2,FALSE))))</f>
        <v>Miles Marr</v>
      </c>
      <c r="H26" s="54">
        <f t="shared" si="0"/>
        <v>1.7673611111111112E-2</v>
      </c>
    </row>
    <row r="27" spans="1:8" ht="15" x14ac:dyDescent="0.4">
      <c r="A27" s="51">
        <v>715</v>
      </c>
      <c r="B27" s="51">
        <v>0</v>
      </c>
      <c r="C27" s="52">
        <v>25</v>
      </c>
      <c r="D27" s="52">
        <v>32</v>
      </c>
      <c r="E27" s="52"/>
      <c r="F27" s="52"/>
      <c r="G27" s="53" t="str">
        <f>IF(ISBLANK($A27),"",IF($I27="X",A27,CONCATENATE(VLOOKUP(A27,competitors!$A27:$I675,3, FALSE)," ",VLOOKUP(A27,competitors!$A27:$I675,2,FALSE))))</f>
        <v>Steven Coulam</v>
      </c>
      <c r="H27" s="54">
        <f t="shared" si="0"/>
        <v>1.773148148148148E-2</v>
      </c>
    </row>
    <row r="28" spans="1:8" ht="15" x14ac:dyDescent="0.4">
      <c r="A28" s="51" t="s">
        <v>296</v>
      </c>
      <c r="B28" s="51">
        <v>0</v>
      </c>
      <c r="C28" s="52">
        <v>25</v>
      </c>
      <c r="D28" s="52">
        <v>37</v>
      </c>
      <c r="E28" s="52"/>
      <c r="F28" s="5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1.7789351851851851E-2</v>
      </c>
    </row>
    <row r="29" spans="1:8" ht="15" x14ac:dyDescent="0.4">
      <c r="A29" s="51" t="s">
        <v>202</v>
      </c>
      <c r="B29" s="51">
        <v>0</v>
      </c>
      <c r="C29" s="52">
        <v>25</v>
      </c>
      <c r="D29" s="52">
        <v>52</v>
      </c>
      <c r="E29" s="52"/>
      <c r="F29" s="52"/>
      <c r="G29" s="53" t="e">
        <f>IF(ISBLANK($A29),"",IF($I29="X",A29,CONCATENATE(VLOOKUP(A29,competitors!$A29:$I677,3, FALSE)," ",VLOOKUP(A29,competitors!$A29:$I677,2,FALSE))))</f>
        <v>#N/A</v>
      </c>
      <c r="H29" s="54">
        <f t="shared" si="0"/>
        <v>1.7962962962962962E-2</v>
      </c>
    </row>
    <row r="30" spans="1:8" ht="15" x14ac:dyDescent="0.4">
      <c r="A30" s="51">
        <v>1107</v>
      </c>
      <c r="B30" s="51">
        <v>0</v>
      </c>
      <c r="C30" s="52">
        <v>25</v>
      </c>
      <c r="D30" s="52">
        <v>57</v>
      </c>
      <c r="E30" s="52" t="s">
        <v>229</v>
      </c>
      <c r="F30" s="52"/>
      <c r="G30" s="53" t="str">
        <f>IF(ISBLANK($A30),"",IF($I30="X",A30,CONCATENATE(VLOOKUP(A30,competitors!$A30:$I678,3, FALSE)," ",VLOOKUP(A30,competitors!$A30:$I678,2,FALSE))))</f>
        <v>Milly Pinnock</v>
      </c>
      <c r="H30" s="54">
        <f t="shared" si="0"/>
        <v>1.8020833333333333E-2</v>
      </c>
    </row>
    <row r="31" spans="1:8" ht="15" x14ac:dyDescent="0.4">
      <c r="A31" s="51">
        <v>120</v>
      </c>
      <c r="B31" s="51">
        <v>0</v>
      </c>
      <c r="C31" s="52">
        <v>26</v>
      </c>
      <c r="D31" s="52">
        <v>7</v>
      </c>
      <c r="E31" s="52"/>
      <c r="F31" s="52"/>
      <c r="G31" s="53" t="str">
        <f>IF(ISBLANK($A31),"",IF($I31="X",A31,CONCATENATE(VLOOKUP(A31,competitors!$A31:$I679,3, FALSE)," ",VLOOKUP(A31,competitors!$A31:$I679,2,FALSE))))</f>
        <v>Linda Hubbard</v>
      </c>
      <c r="H31" s="54">
        <f t="shared" si="0"/>
        <v>1.8136574074074076E-2</v>
      </c>
    </row>
    <row r="32" spans="1:8" ht="15" x14ac:dyDescent="0.4">
      <c r="A32" s="51" t="s">
        <v>211</v>
      </c>
      <c r="B32" s="51">
        <v>0</v>
      </c>
      <c r="C32" s="52">
        <v>27</v>
      </c>
      <c r="D32" s="52">
        <v>30</v>
      </c>
      <c r="E32" s="52"/>
      <c r="F32" s="52"/>
      <c r="G32" s="53" t="e">
        <f>IF(ISBLANK($A32),"",IF($I32="X",A32,CONCATENATE(VLOOKUP(A32,competitors!$A32:$I680,3, FALSE)," ",VLOOKUP(A32,competitors!$A32:$I680,2,FALSE))))</f>
        <v>#N/A</v>
      </c>
      <c r="H32" s="54">
        <f t="shared" si="0"/>
        <v>1.9097222222222224E-2</v>
      </c>
    </row>
    <row r="33" spans="1:8" ht="15" x14ac:dyDescent="0.4">
      <c r="A33" s="51">
        <v>1194</v>
      </c>
      <c r="B33" s="51">
        <v>0</v>
      </c>
      <c r="C33" s="52">
        <v>28</v>
      </c>
      <c r="D33" s="52">
        <v>10</v>
      </c>
      <c r="E33" s="52" t="s">
        <v>229</v>
      </c>
      <c r="F33" s="52"/>
      <c r="G33" s="53" t="str">
        <f>IF(ISBLANK($A33),"",IF($I33="X",A33,CONCATENATE(VLOOKUP(A33,competitors!$A33:$I681,3, FALSE)," ",VLOOKUP(A33,competitors!$A33:$I681,2,FALSE))))</f>
        <v>Alex Hardwicke</v>
      </c>
      <c r="H33" s="54">
        <f t="shared" si="0"/>
        <v>1.9560185185185184E-2</v>
      </c>
    </row>
    <row r="34" spans="1:8" ht="15" x14ac:dyDescent="0.4">
      <c r="A34" s="51" t="s">
        <v>196</v>
      </c>
      <c r="B34" s="51">
        <v>0</v>
      </c>
      <c r="C34" s="52">
        <v>28</v>
      </c>
      <c r="D34" s="52">
        <v>28</v>
      </c>
      <c r="E34" s="52" t="s">
        <v>229</v>
      </c>
      <c r="F34" s="52"/>
      <c r="G34" s="53" t="e">
        <f>IF(ISBLANK($A34),"",IF($I34="X",A34,CONCATENATE(VLOOKUP(A34,competitors!$A34:$I682,3, FALSE)," ",VLOOKUP(A34,competitors!$A34:$I682,2,FALSE))))</f>
        <v>#N/A</v>
      </c>
      <c r="H34" s="54">
        <f t="shared" ref="H34:H65" si="1">IF(LEFT($E34,1)="D",UPPER($E34),TIME(B34,C34,D34))</f>
        <v>1.9768518518518519E-2</v>
      </c>
    </row>
    <row r="35" spans="1:8" ht="15" x14ac:dyDescent="0.4">
      <c r="A35" s="51">
        <v>1244</v>
      </c>
      <c r="B35" s="51">
        <v>0</v>
      </c>
      <c r="C35" s="52">
        <v>28</v>
      </c>
      <c r="D35" s="52">
        <v>43</v>
      </c>
      <c r="E35" s="52" t="s">
        <v>229</v>
      </c>
      <c r="F35" s="52"/>
      <c r="G35" s="53" t="str">
        <f>IF(ISBLANK($A35),"",IF($I35="X",A35,CONCATENATE(VLOOKUP(A35,competitors!$A35:$I683,3, FALSE)," ",VLOOKUP(A35,competitors!$A35:$I683,2,FALSE))))</f>
        <v>Steven Latham</v>
      </c>
      <c r="H35" s="54">
        <f t="shared" si="1"/>
        <v>1.9942129629629629E-2</v>
      </c>
    </row>
    <row r="36" spans="1:8" ht="15" x14ac:dyDescent="0.4">
      <c r="A36" s="51">
        <v>1379</v>
      </c>
      <c r="B36" s="51">
        <v>0</v>
      </c>
      <c r="C36" s="52">
        <v>28</v>
      </c>
      <c r="D36" s="52">
        <v>52</v>
      </c>
      <c r="E36" s="52" t="s">
        <v>229</v>
      </c>
      <c r="F36" s="52"/>
      <c r="G36" s="53" t="str">
        <f>IF(ISBLANK($A36),"",IF($I36="X",A36,CONCATENATE(VLOOKUP(A36,competitors!$A36:$I684,3, FALSE)," ",VLOOKUP(A36,competitors!$A36:$I684,2,FALSE))))</f>
        <v>Michaela Latham</v>
      </c>
      <c r="H36" s="54">
        <f t="shared" si="1"/>
        <v>2.0046296296296295E-2</v>
      </c>
    </row>
    <row r="37" spans="1:8" ht="15" x14ac:dyDescent="0.4">
      <c r="A37" s="51" t="s">
        <v>203</v>
      </c>
      <c r="B37" s="51">
        <v>0</v>
      </c>
      <c r="C37" s="52">
        <v>29</v>
      </c>
      <c r="D37" s="52">
        <v>11</v>
      </c>
      <c r="E37" s="52" t="s">
        <v>229</v>
      </c>
      <c r="F37" s="52"/>
      <c r="G37" s="53" t="e">
        <f>IF(ISBLANK($A37),"",IF($I37="X",A37,CONCATENATE(VLOOKUP(A37,competitors!$A37:$I685,3, FALSE)," ",VLOOKUP(A37,competitors!$A37:$I685,2,FALSE))))</f>
        <v>#N/A</v>
      </c>
      <c r="H37" s="54">
        <f t="shared" si="1"/>
        <v>2.0266203703703703E-2</v>
      </c>
    </row>
    <row r="38" spans="1:8" ht="15" x14ac:dyDescent="0.4">
      <c r="A38" s="51">
        <v>1298</v>
      </c>
      <c r="B38" s="51">
        <v>0</v>
      </c>
      <c r="C38" s="52">
        <v>29</v>
      </c>
      <c r="D38" s="52">
        <v>41</v>
      </c>
      <c r="E38" s="52" t="s">
        <v>229</v>
      </c>
      <c r="F38" s="52"/>
      <c r="G38" s="53" t="str">
        <f>IF(ISBLANK($A38),"",IF($I38="X",A38,CONCATENATE(VLOOKUP(A38,competitors!$A38:$I686,3, FALSE)," ",VLOOKUP(A38,competitors!$A38:$I686,2,FALSE))))</f>
        <v>Jane Moore</v>
      </c>
      <c r="H38" s="54">
        <f t="shared" si="1"/>
        <v>2.0613425925925927E-2</v>
      </c>
    </row>
    <row r="39" spans="1:8" ht="15" x14ac:dyDescent="0.4">
      <c r="A39" s="51">
        <v>935</v>
      </c>
      <c r="B39" s="51">
        <v>0</v>
      </c>
      <c r="C39" s="52">
        <v>32</v>
      </c>
      <c r="D39" s="52">
        <v>24</v>
      </c>
      <c r="E39" s="52"/>
      <c r="F39" s="52"/>
      <c r="G39" s="53" t="e">
        <f>IF(ISBLANK($A39),"",IF($I39="X",A39,CONCATENATE(VLOOKUP(A39,competitors!$A39:$I687,3, FALSE)," ",VLOOKUP(A39,competitors!$A39:$I687,2,FALSE))))</f>
        <v>#N/A</v>
      </c>
      <c r="H39" s="54">
        <f t="shared" si="1"/>
        <v>2.2499999999999999E-2</v>
      </c>
    </row>
    <row r="40" spans="1:8" ht="15" x14ac:dyDescent="0.4">
      <c r="A40" s="51">
        <v>1254</v>
      </c>
      <c r="B40" s="51"/>
      <c r="C40" s="52"/>
      <c r="D40" s="52"/>
      <c r="E40" s="52"/>
      <c r="F40" s="52" t="s">
        <v>275</v>
      </c>
      <c r="G40" s="53" t="e">
        <f>IF(ISBLANK($A40),"",IF($I40="X",A40,CONCATENATE(VLOOKUP(A40,competitors!$A40:$I688,3, FALSE)," ",VLOOKUP(A40,competitors!$A40:$I688,2,FALSE))))</f>
        <v>#N/A</v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49" priority="1" stopIfTrue="1">
      <formula>#REF!="X"</formula>
    </cfRule>
  </conditionalFormatting>
  <conditionalFormatting sqref="A13:A18">
    <cfRule type="expression" dxfId="48" priority="2">
      <formula>#REF!="X"</formula>
    </cfRule>
  </conditionalFormatting>
  <conditionalFormatting sqref="A2:F101">
    <cfRule type="expression" dxfId="47" priority="3">
      <formula>#REF!="X"</formula>
    </cfRule>
  </conditionalFormatting>
  <conditionalFormatting sqref="G2:H101">
    <cfRule type="expression" dxfId="46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27399-DB60-4964-B3B9-8D68FBBD0176}">
  <sheetPr codeName="Sheet14"/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23.46484375" bestFit="1" customWidth="1"/>
    <col min="2" max="4" width="4.6640625" customWidth="1"/>
    <col min="5" max="6" width="11" customWidth="1"/>
    <col min="7" max="7" width="28.19921875" bestFit="1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23</v>
      </c>
      <c r="D2" s="52">
        <v>39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1.6423611111111111E-2</v>
      </c>
    </row>
    <row r="3" spans="1:9" ht="15" x14ac:dyDescent="0.4">
      <c r="A3" s="51" t="s">
        <v>297</v>
      </c>
      <c r="B3" s="51">
        <v>0</v>
      </c>
      <c r="C3" s="52">
        <v>23</v>
      </c>
      <c r="D3" s="52">
        <v>47</v>
      </c>
      <c r="E3" s="52"/>
      <c r="F3" s="52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1.6516203703703703E-2</v>
      </c>
    </row>
    <row r="4" spans="1:9" ht="15" x14ac:dyDescent="0.4">
      <c r="A4" s="51" t="s">
        <v>298</v>
      </c>
      <c r="B4" s="51">
        <v>0</v>
      </c>
      <c r="C4" s="52">
        <v>23</v>
      </c>
      <c r="D4" s="52">
        <v>51</v>
      </c>
      <c r="E4" s="52"/>
      <c r="F4" s="52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1.6562500000000001E-2</v>
      </c>
    </row>
    <row r="5" spans="1:9" ht="15" x14ac:dyDescent="0.4">
      <c r="A5" s="51">
        <v>747</v>
      </c>
      <c r="B5" s="51">
        <v>0</v>
      </c>
      <c r="C5" s="52">
        <v>24</v>
      </c>
      <c r="D5" s="52">
        <v>4</v>
      </c>
      <c r="E5" s="52"/>
      <c r="F5" s="52"/>
      <c r="G5" s="53" t="str">
        <f>IF(ISBLANK($A5),"",IF($I5="X",A5,CONCATENATE(VLOOKUP(A5,competitors!$A5:$I653,3, FALSE)," ",VLOOKUP(A5,competitors!$A5:$I653,2,FALSE))))</f>
        <v>James Moore</v>
      </c>
      <c r="H5" s="54">
        <f t="shared" si="0"/>
        <v>1.6712962962962964E-2</v>
      </c>
    </row>
    <row r="6" spans="1:9" ht="15" x14ac:dyDescent="0.4">
      <c r="A6" s="51" t="s">
        <v>299</v>
      </c>
      <c r="B6" s="51">
        <v>0</v>
      </c>
      <c r="C6" s="52">
        <v>24</v>
      </c>
      <c r="D6" s="52">
        <v>10</v>
      </c>
      <c r="E6" s="52"/>
      <c r="F6" s="52"/>
      <c r="G6" s="53" t="e">
        <f>IF(ISBLANK($A6),"",IF($I6="X",A6,CONCATENATE(VLOOKUP(A6,competitors!$A6:$I654,3, FALSE)," ",VLOOKUP(A6,competitors!$A6:$I654,2,FALSE))))</f>
        <v>#N/A</v>
      </c>
      <c r="H6" s="54">
        <f t="shared" si="0"/>
        <v>1.6782407407407409E-2</v>
      </c>
    </row>
    <row r="7" spans="1:9" ht="15" x14ac:dyDescent="0.4">
      <c r="A7" s="51" t="s">
        <v>300</v>
      </c>
      <c r="B7" s="51">
        <v>0</v>
      </c>
      <c r="C7" s="52">
        <v>24</v>
      </c>
      <c r="D7" s="52">
        <v>19</v>
      </c>
      <c r="E7" s="52"/>
      <c r="F7" s="52"/>
      <c r="G7" s="53" t="e">
        <f>IF(ISBLANK($A7),"",IF($I7="X",A7,CONCATENATE(VLOOKUP(A7,competitors!$A7:$I655,3, FALSE)," ",VLOOKUP(A7,competitors!$A7:$I655,2,FALSE))))</f>
        <v>#N/A</v>
      </c>
      <c r="H7" s="54">
        <f t="shared" si="0"/>
        <v>1.6886574074074075E-2</v>
      </c>
    </row>
    <row r="8" spans="1:9" ht="15" x14ac:dyDescent="0.4">
      <c r="A8" s="51">
        <v>1144</v>
      </c>
      <c r="B8" s="51">
        <v>0</v>
      </c>
      <c r="C8" s="52">
        <v>24</v>
      </c>
      <c r="D8" s="52">
        <v>22</v>
      </c>
      <c r="E8" s="52" t="s">
        <v>229</v>
      </c>
      <c r="F8" s="52"/>
      <c r="G8" s="53" t="str">
        <f>IF(ISBLANK($A8),"",IF($I8="X",A8,CONCATENATE(VLOOKUP(A8,competitors!$A8:$I656,3, FALSE)," ",VLOOKUP(A8,competitors!$A8:$I656,2,FALSE))))</f>
        <v>Jamie Kershaw</v>
      </c>
      <c r="H8" s="54">
        <f t="shared" si="0"/>
        <v>1.6921296296296295E-2</v>
      </c>
    </row>
    <row r="9" spans="1:9" ht="15" x14ac:dyDescent="0.4">
      <c r="A9" s="51" t="s">
        <v>301</v>
      </c>
      <c r="B9" s="51">
        <v>0</v>
      </c>
      <c r="C9" s="52">
        <v>24</v>
      </c>
      <c r="D9" s="52">
        <v>45</v>
      </c>
      <c r="E9" s="52"/>
      <c r="F9" s="52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1.7187500000000001E-2</v>
      </c>
    </row>
    <row r="10" spans="1:9" ht="15" x14ac:dyDescent="0.4">
      <c r="A10" s="51" t="s">
        <v>302</v>
      </c>
      <c r="B10" s="51">
        <v>0</v>
      </c>
      <c r="C10" s="52">
        <v>25</v>
      </c>
      <c r="D10" s="52">
        <v>2</v>
      </c>
      <c r="E10" s="52"/>
      <c r="F10" s="52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1.7384259259259259E-2</v>
      </c>
    </row>
    <row r="11" spans="1:9" ht="15" x14ac:dyDescent="0.4">
      <c r="A11" s="51">
        <v>1055</v>
      </c>
      <c r="B11" s="51">
        <v>0</v>
      </c>
      <c r="C11" s="52">
        <v>25</v>
      </c>
      <c r="D11" s="52">
        <v>25</v>
      </c>
      <c r="E11" s="52"/>
      <c r="F11" s="52"/>
      <c r="G11" s="53" t="str">
        <f>IF(ISBLANK($A11),"",IF($I11="X",A11,CONCATENATE(VLOOKUP(A11,competitors!$A11:$I659,3, FALSE)," ",VLOOKUP(A11,competitors!$A11:$I659,2,FALSE))))</f>
        <v>Austin Smith</v>
      </c>
      <c r="H11" s="54">
        <f t="shared" si="0"/>
        <v>1.7650462962962962E-2</v>
      </c>
    </row>
    <row r="12" spans="1:9" ht="15" x14ac:dyDescent="0.4">
      <c r="A12" s="51">
        <v>1192</v>
      </c>
      <c r="B12" s="51">
        <v>0</v>
      </c>
      <c r="C12" s="52">
        <v>25</v>
      </c>
      <c r="D12" s="52">
        <v>34</v>
      </c>
      <c r="E12" s="52"/>
      <c r="F12" s="52"/>
      <c r="G12" s="53" t="str">
        <f>IF(ISBLANK($A12),"",IF($I12="X",A12,CONCATENATE(VLOOKUP(A12,competitors!$A12:$I660,3, FALSE)," ",VLOOKUP(A12,competitors!$A12:$I660,2,FALSE))))</f>
        <v>Dale Norris</v>
      </c>
      <c r="H12" s="54">
        <f t="shared" si="0"/>
        <v>1.7754629629629631E-2</v>
      </c>
    </row>
    <row r="13" spans="1:9" ht="15" x14ac:dyDescent="0.4">
      <c r="A13" s="51" t="s">
        <v>212</v>
      </c>
      <c r="B13" s="51">
        <v>0</v>
      </c>
      <c r="C13" s="52">
        <v>25</v>
      </c>
      <c r="D13" s="52">
        <v>48</v>
      </c>
      <c r="E13" s="52"/>
      <c r="F13" s="52"/>
      <c r="G13" s="53" t="e">
        <f>IF(ISBLANK($A13),"",IF($I13="X",A13,CONCATENATE(VLOOKUP(A13,competitors!$A13:$I661,3, FALSE)," ",VLOOKUP(A13,competitors!$A13:$I661,2,FALSE))))</f>
        <v>#N/A</v>
      </c>
      <c r="H13" s="54">
        <f t="shared" si="0"/>
        <v>1.7916666666666668E-2</v>
      </c>
    </row>
    <row r="14" spans="1:9" ht="15" x14ac:dyDescent="0.4">
      <c r="A14" s="51" t="s">
        <v>303</v>
      </c>
      <c r="B14" s="51">
        <v>0</v>
      </c>
      <c r="C14" s="52">
        <v>25</v>
      </c>
      <c r="D14" s="52">
        <v>58</v>
      </c>
      <c r="E14" s="52"/>
      <c r="F14" s="52"/>
      <c r="G14" s="53" t="e">
        <f>IF(ISBLANK($A14),"",IF($I14="X",A14,CONCATENATE(VLOOKUP(A14,competitors!$A14:$I662,3, FALSE)," ",VLOOKUP(A14,competitors!$A14:$I662,2,FALSE))))</f>
        <v>#N/A</v>
      </c>
      <c r="H14" s="54">
        <f t="shared" si="0"/>
        <v>1.8032407407407407E-2</v>
      </c>
    </row>
    <row r="15" spans="1:9" ht="15" x14ac:dyDescent="0.4">
      <c r="A15" s="51" t="s">
        <v>304</v>
      </c>
      <c r="B15" s="51">
        <v>0</v>
      </c>
      <c r="C15" s="52">
        <v>26</v>
      </c>
      <c r="D15" s="52">
        <v>6</v>
      </c>
      <c r="E15" s="52"/>
      <c r="F15" s="52"/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1.8124999999999999E-2</v>
      </c>
    </row>
    <row r="16" spans="1:9" ht="15" x14ac:dyDescent="0.4">
      <c r="A16" s="51" t="s">
        <v>305</v>
      </c>
      <c r="B16" s="51">
        <v>0</v>
      </c>
      <c r="C16" s="52">
        <v>26</v>
      </c>
      <c r="D16" s="52">
        <v>10</v>
      </c>
      <c r="E16" s="52"/>
      <c r="F16" s="52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1.8171296296296297E-2</v>
      </c>
    </row>
    <row r="17" spans="1:8" ht="15" x14ac:dyDescent="0.4">
      <c r="A17" s="51">
        <v>415</v>
      </c>
      <c r="B17" s="51">
        <v>0</v>
      </c>
      <c r="C17" s="52">
        <v>26</v>
      </c>
      <c r="D17" s="52">
        <v>23</v>
      </c>
      <c r="E17" s="52" t="s">
        <v>229</v>
      </c>
      <c r="F17" s="52"/>
      <c r="G17" s="53" t="str">
        <f>IF(ISBLANK($A17),"",IF($I17="X",A17,CONCATENATE(VLOOKUP(A17,competitors!$A17:$I665,3, FALSE)," ",VLOOKUP(A17,competitors!$A17:$I665,2,FALSE))))</f>
        <v>Nik Kershaw</v>
      </c>
      <c r="H17" s="54">
        <f t="shared" si="0"/>
        <v>1.832175925925926E-2</v>
      </c>
    </row>
    <row r="18" spans="1:8" ht="15" x14ac:dyDescent="0.4">
      <c r="A18" s="51" t="s">
        <v>306</v>
      </c>
      <c r="B18" s="51">
        <v>0</v>
      </c>
      <c r="C18" s="52">
        <v>26</v>
      </c>
      <c r="D18" s="52">
        <v>39</v>
      </c>
      <c r="E18" s="52"/>
      <c r="F18" s="52"/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1.8506944444444444E-2</v>
      </c>
    </row>
    <row r="19" spans="1:8" ht="15" x14ac:dyDescent="0.4">
      <c r="A19" s="51">
        <v>1383</v>
      </c>
      <c r="B19" s="51">
        <v>0</v>
      </c>
      <c r="C19" s="52">
        <v>27</v>
      </c>
      <c r="D19" s="52">
        <v>13</v>
      </c>
      <c r="E19" s="52"/>
      <c r="F19" s="52"/>
      <c r="G19" s="53" t="str">
        <f>IF(ISBLANK($A19),"",IF($I19="X",A19,CONCATENATE(VLOOKUP(A19,competitors!$A19:$I667,3, FALSE)," ",VLOOKUP(A19,competitors!$A19:$I667,2,FALSE))))</f>
        <v>Evan Collett</v>
      </c>
      <c r="H19" s="54">
        <f t="shared" si="0"/>
        <v>1.8900462962962963E-2</v>
      </c>
    </row>
    <row r="20" spans="1:8" ht="15" x14ac:dyDescent="0.4">
      <c r="A20" s="51" t="s">
        <v>307</v>
      </c>
      <c r="B20" s="51">
        <v>0</v>
      </c>
      <c r="C20" s="52">
        <v>27</v>
      </c>
      <c r="D20" s="52">
        <v>17</v>
      </c>
      <c r="E20" s="52"/>
      <c r="F20" s="52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1.894675925925926E-2</v>
      </c>
    </row>
    <row r="21" spans="1:8" ht="15" x14ac:dyDescent="0.4">
      <c r="A21" s="51" t="s">
        <v>308</v>
      </c>
      <c r="B21" s="51">
        <v>0</v>
      </c>
      <c r="C21" s="52">
        <v>27</v>
      </c>
      <c r="D21" s="52">
        <v>19</v>
      </c>
      <c r="E21" s="52"/>
      <c r="F21" s="52"/>
      <c r="G21" s="53" t="e">
        <f>IF(ISBLANK($A21),"",IF($I21="X",A21,CONCATENATE(VLOOKUP(A21,competitors!$A21:$I669,3, FALSE)," ",VLOOKUP(A21,competitors!$A21:$I669,2,FALSE))))</f>
        <v>#N/A</v>
      </c>
      <c r="H21" s="54">
        <f t="shared" si="0"/>
        <v>1.8969907407407408E-2</v>
      </c>
    </row>
    <row r="22" spans="1:8" ht="15" x14ac:dyDescent="0.4">
      <c r="A22" s="51" t="s">
        <v>309</v>
      </c>
      <c r="B22" s="51">
        <v>0</v>
      </c>
      <c r="C22" s="52">
        <v>27</v>
      </c>
      <c r="D22" s="52">
        <v>24</v>
      </c>
      <c r="E22" s="52"/>
      <c r="F22" s="52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1.9027777777777779E-2</v>
      </c>
    </row>
    <row r="23" spans="1:8" ht="15" x14ac:dyDescent="0.4">
      <c r="A23" s="51" t="s">
        <v>310</v>
      </c>
      <c r="B23" s="51">
        <v>0</v>
      </c>
      <c r="C23" s="52">
        <v>27</v>
      </c>
      <c r="D23" s="52">
        <v>33</v>
      </c>
      <c r="E23" s="52"/>
      <c r="F23" s="52"/>
      <c r="G23" s="53" t="e">
        <f>IF(ISBLANK($A23),"",IF($I23="X",A23,CONCATENATE(VLOOKUP(A23,competitors!$A23:$I671,3, FALSE)," ",VLOOKUP(A23,competitors!$A23:$I671,2,FALSE))))</f>
        <v>#N/A</v>
      </c>
      <c r="H23" s="54">
        <f t="shared" si="0"/>
        <v>1.9131944444444444E-2</v>
      </c>
    </row>
    <row r="24" spans="1:8" ht="15" x14ac:dyDescent="0.4">
      <c r="A24" s="51">
        <v>567</v>
      </c>
      <c r="B24" s="51">
        <v>0</v>
      </c>
      <c r="C24" s="52">
        <v>27</v>
      </c>
      <c r="D24" s="52">
        <v>40</v>
      </c>
      <c r="E24" s="52" t="s">
        <v>229</v>
      </c>
      <c r="F24" s="52"/>
      <c r="G24" s="53" t="str">
        <f>IF(ISBLANK($A24),"",IF($I24="X",A24,CONCATENATE(VLOOKUP(A24,competitors!$A24:$I672,3, FALSE)," ",VLOOKUP(A24,competitors!$A24:$I672,2,FALSE))))</f>
        <v>Lawrence Cox</v>
      </c>
      <c r="H24" s="54">
        <f t="shared" si="0"/>
        <v>1.9212962962962963E-2</v>
      </c>
    </row>
    <row r="25" spans="1:8" ht="15" x14ac:dyDescent="0.4">
      <c r="A25" s="51">
        <v>1326</v>
      </c>
      <c r="B25" s="51">
        <v>0</v>
      </c>
      <c r="C25" s="52">
        <v>28</v>
      </c>
      <c r="D25" s="52">
        <v>4</v>
      </c>
      <c r="E25" s="52" t="s">
        <v>229</v>
      </c>
      <c r="F25" s="52"/>
      <c r="G25" s="53" t="str">
        <f>IF(ISBLANK($A25),"",IF($I25="X",A25,CONCATENATE(VLOOKUP(A25,competitors!$A25:$I673,3, FALSE)," ",VLOOKUP(A25,competitors!$A25:$I673,2,FALSE))))</f>
        <v>Laoise Bennis</v>
      </c>
      <c r="H25" s="54">
        <f t="shared" si="0"/>
        <v>1.9490740740740739E-2</v>
      </c>
    </row>
    <row r="26" spans="1:8" ht="15" x14ac:dyDescent="0.4">
      <c r="A26" s="51">
        <v>1107</v>
      </c>
      <c r="B26" s="51">
        <v>0</v>
      </c>
      <c r="C26" s="52">
        <v>28</v>
      </c>
      <c r="D26" s="52">
        <v>18</v>
      </c>
      <c r="E26" s="52" t="s">
        <v>229</v>
      </c>
      <c r="F26" s="52"/>
      <c r="G26" s="53" t="str">
        <f>IF(ISBLANK($A26),"",IF($I26="X",A26,CONCATENATE(VLOOKUP(A26,competitors!$A26:$I674,3, FALSE)," ",VLOOKUP(A26,competitors!$A26:$I674,2,FALSE))))</f>
        <v>Milly Pinnock</v>
      </c>
      <c r="H26" s="54">
        <f t="shared" si="0"/>
        <v>1.9652777777777779E-2</v>
      </c>
    </row>
    <row r="27" spans="1:8" ht="15" x14ac:dyDescent="0.4">
      <c r="A27" s="51">
        <v>1129</v>
      </c>
      <c r="B27" s="51">
        <v>0</v>
      </c>
      <c r="C27" s="52">
        <v>28</v>
      </c>
      <c r="D27" s="52">
        <v>21</v>
      </c>
      <c r="E27" s="52"/>
      <c r="F27" s="52"/>
      <c r="G27" s="53" t="str">
        <f>IF(ISBLANK($A27),"",IF($I27="X",A27,CONCATENATE(VLOOKUP(A27,competitors!$A27:$I675,3, FALSE)," ",VLOOKUP(A27,competitors!$A27:$I675,2,FALSE))))</f>
        <v>Doug Tincello</v>
      </c>
      <c r="H27" s="54">
        <f t="shared" si="0"/>
        <v>1.96875E-2</v>
      </c>
    </row>
    <row r="28" spans="1:8" ht="15" x14ac:dyDescent="0.4">
      <c r="A28" s="51" t="s">
        <v>311</v>
      </c>
      <c r="B28" s="51">
        <v>0</v>
      </c>
      <c r="C28" s="52">
        <v>28</v>
      </c>
      <c r="D28" s="52">
        <v>44</v>
      </c>
      <c r="E28" s="52"/>
      <c r="F28" s="5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1.9953703703703703E-2</v>
      </c>
    </row>
    <row r="29" spans="1:8" ht="15" x14ac:dyDescent="0.4">
      <c r="A29" s="51">
        <v>704</v>
      </c>
      <c r="B29" s="51">
        <v>0</v>
      </c>
      <c r="C29" s="52">
        <v>28</v>
      </c>
      <c r="D29" s="52">
        <v>56</v>
      </c>
      <c r="E29" s="52" t="s">
        <v>229</v>
      </c>
      <c r="F29" s="52"/>
      <c r="G29" s="53" t="str">
        <f>IF(ISBLANK($A29),"",IF($I29="X",A29,CONCATENATE(VLOOKUP(A29,competitors!$A29:$I677,3, FALSE)," ",VLOOKUP(A29,competitors!$A29:$I677,2,FALSE))))</f>
        <v>Chris Dainty</v>
      </c>
      <c r="H29" s="54">
        <f t="shared" si="0"/>
        <v>2.0092592592592592E-2</v>
      </c>
    </row>
    <row r="30" spans="1:8" ht="15" x14ac:dyDescent="0.4">
      <c r="A30" s="51" t="s">
        <v>312</v>
      </c>
      <c r="B30" s="51">
        <v>0</v>
      </c>
      <c r="C30" s="52">
        <v>29</v>
      </c>
      <c r="D30" s="52">
        <v>15</v>
      </c>
      <c r="E30" s="52"/>
      <c r="F30" s="52"/>
      <c r="G30" s="53" t="e">
        <f>IF(ISBLANK($A30),"",IF($I30="X",A30,CONCATENATE(VLOOKUP(A30,competitors!$A30:$I678,3, FALSE)," ",VLOOKUP(A30,competitors!$A30:$I678,2,FALSE))))</f>
        <v>#N/A</v>
      </c>
      <c r="H30" s="54">
        <f t="shared" si="0"/>
        <v>2.0312500000000001E-2</v>
      </c>
    </row>
    <row r="31" spans="1:8" ht="15" x14ac:dyDescent="0.4">
      <c r="A31" s="51" t="s">
        <v>313</v>
      </c>
      <c r="B31" s="51">
        <v>0</v>
      </c>
      <c r="C31" s="52">
        <v>29</v>
      </c>
      <c r="D31" s="52">
        <v>46</v>
      </c>
      <c r="E31" s="52"/>
      <c r="F31" s="52"/>
      <c r="G31" s="53" t="e">
        <f>IF(ISBLANK($A31),"",IF($I31="X",A31,CONCATENATE(VLOOKUP(A31,competitors!$A31:$I679,3, FALSE)," ",VLOOKUP(A31,competitors!$A31:$I679,2,FALSE))))</f>
        <v>#N/A</v>
      </c>
      <c r="H31" s="54">
        <f t="shared" si="0"/>
        <v>2.0671296296296295E-2</v>
      </c>
    </row>
    <row r="32" spans="1:8" ht="15" x14ac:dyDescent="0.4">
      <c r="A32" s="51">
        <v>1195</v>
      </c>
      <c r="B32" s="51">
        <v>0</v>
      </c>
      <c r="C32" s="52">
        <v>29</v>
      </c>
      <c r="D32" s="52">
        <v>55</v>
      </c>
      <c r="E32" s="52" t="s">
        <v>229</v>
      </c>
      <c r="F32" s="52"/>
      <c r="G32" s="53" t="str">
        <f>IF(ISBLANK($A32),"",IF($I32="X",A32,CONCATENATE(VLOOKUP(A32,competitors!$A32:$I680,3, FALSE)," ",VLOOKUP(A32,competitors!$A32:$I680,2,FALSE))))</f>
        <v>Charlie Hardwicke</v>
      </c>
      <c r="H32" s="54">
        <f t="shared" si="0"/>
        <v>2.0775462962962964E-2</v>
      </c>
    </row>
    <row r="33" spans="1:8" ht="15" x14ac:dyDescent="0.4">
      <c r="A33" s="51" t="s">
        <v>287</v>
      </c>
      <c r="B33" s="51">
        <v>0</v>
      </c>
      <c r="C33" s="52">
        <v>30</v>
      </c>
      <c r="D33" s="52">
        <v>1</v>
      </c>
      <c r="E33" s="52"/>
      <c r="F33" s="52"/>
      <c r="G33" s="53" t="e">
        <f>IF(ISBLANK($A33),"",IF($I33="X",A33,CONCATENATE(VLOOKUP(A33,competitors!$A33:$I681,3, FALSE)," ",VLOOKUP(A33,competitors!$A33:$I681,2,FALSE))))</f>
        <v>#N/A</v>
      </c>
      <c r="H33" s="54">
        <f t="shared" si="0"/>
        <v>2.0844907407407406E-2</v>
      </c>
    </row>
    <row r="34" spans="1:8" ht="15" x14ac:dyDescent="0.4">
      <c r="A34" s="51">
        <v>1386</v>
      </c>
      <c r="B34" s="51">
        <v>0</v>
      </c>
      <c r="C34" s="52">
        <v>30</v>
      </c>
      <c r="D34" s="52">
        <v>27</v>
      </c>
      <c r="E34" s="52" t="s">
        <v>229</v>
      </c>
      <c r="F34" s="52"/>
      <c r="G34" s="53" t="str">
        <f>IF(ISBLANK($A34),"",IF($I34="X",A34,CONCATENATE(VLOOKUP(A34,competitors!$A34:$I682,3, FALSE)," ",VLOOKUP(A34,competitors!$A34:$I682,2,FALSE))))</f>
        <v>Mea Moore</v>
      </c>
      <c r="H34" s="54">
        <f t="shared" ref="H34:H65" si="1">IF(LEFT($E34,1)="D",UPPER($E34),TIME(B34,C34,D34))</f>
        <v>2.1145833333333332E-2</v>
      </c>
    </row>
    <row r="35" spans="1:8" ht="15" x14ac:dyDescent="0.4">
      <c r="A35" s="51" t="s">
        <v>314</v>
      </c>
      <c r="B35" s="51">
        <v>0</v>
      </c>
      <c r="C35" s="52">
        <v>30</v>
      </c>
      <c r="D35" s="52">
        <v>36</v>
      </c>
      <c r="E35" s="52"/>
      <c r="F35" s="52"/>
      <c r="G35" s="53" t="e">
        <f>IF(ISBLANK($A35),"",IF($I35="X",A35,CONCATENATE(VLOOKUP(A35,competitors!$A35:$I683,3, FALSE)," ",VLOOKUP(A35,competitors!$A35:$I683,2,FALSE))))</f>
        <v>#N/A</v>
      </c>
      <c r="H35" s="54">
        <f t="shared" si="1"/>
        <v>2.1250000000000002E-2</v>
      </c>
    </row>
    <row r="36" spans="1:8" ht="15" x14ac:dyDescent="0.4">
      <c r="A36" s="51" t="s">
        <v>315</v>
      </c>
      <c r="B36" s="51">
        <v>0</v>
      </c>
      <c r="C36" s="52">
        <v>31</v>
      </c>
      <c r="D36" s="52">
        <v>17</v>
      </c>
      <c r="E36" s="52"/>
      <c r="F36" s="52"/>
      <c r="G36" s="53" t="e">
        <f>IF(ISBLANK($A36),"",IF($I36="X",A36,CONCATENATE(VLOOKUP(A36,competitors!$A36:$I684,3, FALSE)," ",VLOOKUP(A36,competitors!$A36:$I684,2,FALSE))))</f>
        <v>#N/A</v>
      </c>
      <c r="H36" s="54">
        <f t="shared" si="1"/>
        <v>2.1724537037037039E-2</v>
      </c>
    </row>
    <row r="37" spans="1:8" ht="15" x14ac:dyDescent="0.4">
      <c r="A37" s="51" t="s">
        <v>294</v>
      </c>
      <c r="B37" s="51">
        <v>0</v>
      </c>
      <c r="C37" s="52">
        <v>32</v>
      </c>
      <c r="D37" s="52">
        <v>36</v>
      </c>
      <c r="E37" s="52"/>
      <c r="F37" s="52"/>
      <c r="G37" s="53" t="e">
        <f>IF(ISBLANK($A37),"",IF($I37="X",A37,CONCATENATE(VLOOKUP(A37,competitors!$A37:$I685,3, FALSE)," ",VLOOKUP(A37,competitors!$A37:$I685,2,FALSE))))</f>
        <v>#N/A</v>
      </c>
      <c r="H37" s="54">
        <f t="shared" si="1"/>
        <v>2.2638888888888889E-2</v>
      </c>
    </row>
    <row r="38" spans="1:8" ht="15" x14ac:dyDescent="0.4">
      <c r="A38" s="51" t="s">
        <v>316</v>
      </c>
      <c r="B38" s="51">
        <v>0</v>
      </c>
      <c r="C38" s="52">
        <v>32</v>
      </c>
      <c r="D38" s="52">
        <v>43</v>
      </c>
      <c r="E38" s="52"/>
      <c r="F38" s="52"/>
      <c r="G38" s="53" t="e">
        <f>IF(ISBLANK($A38),"",IF($I38="X",A38,CONCATENATE(VLOOKUP(A38,competitors!$A38:$I686,3, FALSE)," ",VLOOKUP(A38,competitors!$A38:$I686,2,FALSE))))</f>
        <v>#N/A</v>
      </c>
      <c r="H38" s="54">
        <f t="shared" si="1"/>
        <v>2.2719907407407407E-2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45" priority="1" stopIfTrue="1">
      <formula>#REF!="X"</formula>
    </cfRule>
  </conditionalFormatting>
  <conditionalFormatting sqref="A13:A18">
    <cfRule type="expression" dxfId="44" priority="2">
      <formula>#REF!="X"</formula>
    </cfRule>
  </conditionalFormatting>
  <conditionalFormatting sqref="A2:F101">
    <cfRule type="expression" dxfId="43" priority="3">
      <formula>#REF!="X"</formula>
    </cfRule>
  </conditionalFormatting>
  <conditionalFormatting sqref="G2:H101">
    <cfRule type="expression" dxfId="42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6532A-6716-4036-AA01-019338229B66}">
  <dimension ref="A1:I218"/>
  <sheetViews>
    <sheetView topLeftCell="A61" zoomScaleNormal="100" workbookViewId="0">
      <selection sqref="A1:XFD1048576"/>
    </sheetView>
  </sheetViews>
  <sheetFormatPr defaultRowHeight="12.75" x14ac:dyDescent="0.35"/>
  <sheetData>
    <row r="1" spans="1:9" x14ac:dyDescent="0.35">
      <c r="A1" t="s">
        <v>410</v>
      </c>
      <c r="B1" t="s">
        <v>98</v>
      </c>
      <c r="C1" t="s">
        <v>411</v>
      </c>
      <c r="D1" t="s">
        <v>409</v>
      </c>
      <c r="E1" t="s">
        <v>408</v>
      </c>
      <c r="F1" t="s">
        <v>407</v>
      </c>
      <c r="G1" t="s">
        <v>406</v>
      </c>
      <c r="H1" t="s">
        <v>405</v>
      </c>
      <c r="I1" t="s">
        <v>404</v>
      </c>
    </row>
    <row r="2" spans="1:9" x14ac:dyDescent="0.35">
      <c r="A2">
        <v>1237</v>
      </c>
      <c r="B2" t="s">
        <v>99</v>
      </c>
      <c r="C2" t="s">
        <v>100</v>
      </c>
      <c r="D2" t="s">
        <v>110</v>
      </c>
      <c r="E2" t="b">
        <v>0</v>
      </c>
      <c r="F2" t="b">
        <v>0</v>
      </c>
      <c r="G2" t="b">
        <v>0</v>
      </c>
      <c r="H2" t="b">
        <v>1</v>
      </c>
      <c r="I2" t="b">
        <v>0</v>
      </c>
    </row>
    <row r="3" spans="1:9" x14ac:dyDescent="0.35">
      <c r="A3">
        <v>1327</v>
      </c>
      <c r="B3" t="s">
        <v>99</v>
      </c>
      <c r="C3" t="s">
        <v>101</v>
      </c>
      <c r="D3" t="s">
        <v>110</v>
      </c>
      <c r="E3" t="b">
        <v>0</v>
      </c>
      <c r="F3" t="b">
        <v>0</v>
      </c>
      <c r="G3" t="b">
        <v>1</v>
      </c>
      <c r="H3" t="b">
        <v>0</v>
      </c>
      <c r="I3" t="b">
        <v>0</v>
      </c>
    </row>
    <row r="4" spans="1:9" x14ac:dyDescent="0.35">
      <c r="A4">
        <v>1197</v>
      </c>
      <c r="B4" t="s">
        <v>102</v>
      </c>
      <c r="C4" t="s">
        <v>103</v>
      </c>
      <c r="D4" t="s">
        <v>110</v>
      </c>
      <c r="E4" t="b">
        <v>0</v>
      </c>
      <c r="F4" t="b">
        <v>0</v>
      </c>
      <c r="G4" t="b">
        <v>0</v>
      </c>
      <c r="H4" t="b">
        <v>0</v>
      </c>
      <c r="I4" t="b">
        <v>1</v>
      </c>
    </row>
    <row r="5" spans="1:9" x14ac:dyDescent="0.35">
      <c r="A5">
        <v>1353</v>
      </c>
      <c r="B5" t="s">
        <v>104</v>
      </c>
      <c r="C5" t="s">
        <v>105</v>
      </c>
      <c r="D5" t="s">
        <v>110</v>
      </c>
      <c r="E5" t="b">
        <v>1</v>
      </c>
      <c r="F5" t="b">
        <v>0</v>
      </c>
      <c r="G5" t="b">
        <v>0</v>
      </c>
      <c r="H5" t="b">
        <v>1</v>
      </c>
      <c r="I5" t="b">
        <v>0</v>
      </c>
    </row>
    <row r="6" spans="1:9" x14ac:dyDescent="0.35">
      <c r="A6">
        <v>819</v>
      </c>
      <c r="B6" t="s">
        <v>106</v>
      </c>
      <c r="C6" t="s">
        <v>107</v>
      </c>
      <c r="D6" t="s">
        <v>110</v>
      </c>
      <c r="E6" t="b">
        <v>1</v>
      </c>
      <c r="F6" t="b">
        <v>0</v>
      </c>
      <c r="G6" t="b">
        <v>0</v>
      </c>
      <c r="H6" t="b">
        <v>0</v>
      </c>
      <c r="I6" t="b">
        <v>0</v>
      </c>
    </row>
    <row r="7" spans="1:9" x14ac:dyDescent="0.35">
      <c r="A7">
        <v>2</v>
      </c>
      <c r="B7" t="s">
        <v>108</v>
      </c>
      <c r="C7" t="s">
        <v>109</v>
      </c>
      <c r="D7" t="s">
        <v>110</v>
      </c>
      <c r="E7" t="b">
        <v>0</v>
      </c>
      <c r="F7" t="b">
        <v>0</v>
      </c>
      <c r="G7" t="b">
        <v>0</v>
      </c>
      <c r="H7" t="b">
        <v>0</v>
      </c>
      <c r="I7" t="b">
        <v>1</v>
      </c>
    </row>
    <row r="8" spans="1:9" x14ac:dyDescent="0.35">
      <c r="A8">
        <v>1370</v>
      </c>
      <c r="B8" t="s">
        <v>111</v>
      </c>
      <c r="C8" t="s">
        <v>112</v>
      </c>
      <c r="D8" t="s">
        <v>110</v>
      </c>
      <c r="E8" t="b">
        <v>0</v>
      </c>
      <c r="F8" t="b">
        <v>0</v>
      </c>
      <c r="G8" t="b">
        <v>0</v>
      </c>
      <c r="H8" t="b">
        <v>0</v>
      </c>
      <c r="I8" t="b">
        <v>1</v>
      </c>
    </row>
    <row r="9" spans="1:9" x14ac:dyDescent="0.35">
      <c r="A9">
        <v>1286</v>
      </c>
      <c r="B9" t="s">
        <v>113</v>
      </c>
      <c r="C9" t="s">
        <v>112</v>
      </c>
      <c r="D9" t="s">
        <v>110</v>
      </c>
      <c r="E9" t="b">
        <v>0</v>
      </c>
      <c r="F9" t="b">
        <v>0</v>
      </c>
      <c r="G9" t="b">
        <v>0</v>
      </c>
      <c r="H9" t="b">
        <v>0</v>
      </c>
      <c r="I9" t="b">
        <v>1</v>
      </c>
    </row>
    <row r="10" spans="1:9" x14ac:dyDescent="0.35">
      <c r="A10">
        <v>1381</v>
      </c>
      <c r="B10" t="s">
        <v>113</v>
      </c>
      <c r="C10" t="s">
        <v>114</v>
      </c>
      <c r="D10" t="s">
        <v>110</v>
      </c>
      <c r="E10" t="b">
        <v>0</v>
      </c>
      <c r="F10" t="b">
        <v>0</v>
      </c>
      <c r="G10" t="b">
        <v>0</v>
      </c>
      <c r="H10" t="b">
        <v>1</v>
      </c>
      <c r="I10" t="b">
        <v>0</v>
      </c>
    </row>
    <row r="11" spans="1:9" x14ac:dyDescent="0.35">
      <c r="A11">
        <v>1153</v>
      </c>
      <c r="B11" t="s">
        <v>115</v>
      </c>
      <c r="C11" t="s">
        <v>116</v>
      </c>
      <c r="D11" t="s">
        <v>110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</row>
    <row r="12" spans="1:9" x14ac:dyDescent="0.35">
      <c r="A12">
        <v>1372</v>
      </c>
      <c r="B12" t="s">
        <v>117</v>
      </c>
      <c r="C12" t="s">
        <v>403</v>
      </c>
      <c r="D12" t="s">
        <v>110</v>
      </c>
      <c r="E12" t="b">
        <v>0</v>
      </c>
      <c r="F12" t="b">
        <v>0</v>
      </c>
      <c r="G12" t="b">
        <v>0</v>
      </c>
      <c r="H12" t="b">
        <v>1</v>
      </c>
      <c r="I12" t="b">
        <v>0</v>
      </c>
    </row>
    <row r="13" spans="1:9" x14ac:dyDescent="0.35">
      <c r="A13">
        <v>1112</v>
      </c>
      <c r="B13" t="s">
        <v>118</v>
      </c>
      <c r="C13" t="s">
        <v>119</v>
      </c>
      <c r="D13" t="s">
        <v>110</v>
      </c>
      <c r="E13" t="b">
        <v>0</v>
      </c>
      <c r="F13" t="b">
        <v>0</v>
      </c>
      <c r="G13" t="b">
        <v>0</v>
      </c>
      <c r="H13" t="b">
        <v>0</v>
      </c>
      <c r="I13" t="b">
        <v>1</v>
      </c>
    </row>
    <row r="14" spans="1:9" x14ac:dyDescent="0.35">
      <c r="A14">
        <v>1135</v>
      </c>
      <c r="B14" t="s">
        <v>120</v>
      </c>
      <c r="C14" t="s">
        <v>121</v>
      </c>
      <c r="D14" t="s">
        <v>110</v>
      </c>
      <c r="E14" t="b">
        <v>0</v>
      </c>
      <c r="F14" t="b">
        <v>0</v>
      </c>
      <c r="G14" t="b">
        <v>0</v>
      </c>
      <c r="H14" t="b">
        <v>1</v>
      </c>
      <c r="I14" t="b">
        <v>0</v>
      </c>
    </row>
    <row r="15" spans="1:9" x14ac:dyDescent="0.35">
      <c r="A15">
        <v>1368</v>
      </c>
      <c r="B15" t="s">
        <v>122</v>
      </c>
      <c r="C15" t="s">
        <v>123</v>
      </c>
      <c r="D15" t="s">
        <v>110</v>
      </c>
      <c r="E15" t="b">
        <v>0</v>
      </c>
      <c r="F15" t="b">
        <v>1</v>
      </c>
      <c r="G15" t="b">
        <v>0</v>
      </c>
      <c r="H15" t="b">
        <v>0</v>
      </c>
      <c r="I15" t="b">
        <v>0</v>
      </c>
    </row>
    <row r="16" spans="1:9" x14ac:dyDescent="0.35">
      <c r="A16">
        <v>1328</v>
      </c>
      <c r="B16" t="s">
        <v>402</v>
      </c>
      <c r="C16" t="s">
        <v>124</v>
      </c>
      <c r="D16" t="s">
        <v>110</v>
      </c>
      <c r="E16" t="b">
        <v>0</v>
      </c>
      <c r="F16" t="b">
        <v>0</v>
      </c>
      <c r="G16" t="b">
        <v>0</v>
      </c>
      <c r="H16" t="b">
        <v>0</v>
      </c>
      <c r="I16" t="b">
        <v>1</v>
      </c>
    </row>
    <row r="17" spans="1:9" x14ac:dyDescent="0.35">
      <c r="A17">
        <v>369</v>
      </c>
      <c r="B17" t="s">
        <v>125</v>
      </c>
      <c r="C17" t="s">
        <v>126</v>
      </c>
      <c r="D17" t="s">
        <v>110</v>
      </c>
      <c r="E17" t="b">
        <v>0</v>
      </c>
      <c r="F17" t="b">
        <v>0</v>
      </c>
      <c r="G17" t="b">
        <v>0</v>
      </c>
      <c r="H17" t="b">
        <v>0</v>
      </c>
      <c r="I17" t="b">
        <v>1</v>
      </c>
    </row>
    <row r="18" spans="1:9" x14ac:dyDescent="0.35">
      <c r="A18">
        <v>7</v>
      </c>
      <c r="B18" t="s">
        <v>125</v>
      </c>
      <c r="C18" t="s">
        <v>127</v>
      </c>
      <c r="D18" t="s">
        <v>128</v>
      </c>
      <c r="E18" t="b">
        <v>0</v>
      </c>
      <c r="F18" t="b">
        <v>0</v>
      </c>
      <c r="G18" t="b">
        <v>0</v>
      </c>
      <c r="H18" t="b">
        <v>0</v>
      </c>
      <c r="I18" t="b">
        <v>1</v>
      </c>
    </row>
    <row r="19" spans="1:9" x14ac:dyDescent="0.35">
      <c r="A19">
        <v>473</v>
      </c>
      <c r="B19" t="s">
        <v>125</v>
      </c>
      <c r="C19" t="s">
        <v>129</v>
      </c>
      <c r="D19" t="s">
        <v>128</v>
      </c>
      <c r="E19" t="b">
        <v>0</v>
      </c>
      <c r="F19" t="b">
        <v>0</v>
      </c>
      <c r="G19" t="b">
        <v>0</v>
      </c>
      <c r="H19" t="b">
        <v>0</v>
      </c>
      <c r="I19" t="b">
        <v>1</v>
      </c>
    </row>
    <row r="20" spans="1:9" x14ac:dyDescent="0.35">
      <c r="A20">
        <v>1384</v>
      </c>
      <c r="B20" t="s">
        <v>130</v>
      </c>
      <c r="C20" t="s">
        <v>131</v>
      </c>
      <c r="D20" t="s">
        <v>110</v>
      </c>
      <c r="E20" t="b">
        <v>0</v>
      </c>
      <c r="F20" t="b">
        <v>0</v>
      </c>
      <c r="G20" t="b">
        <v>0</v>
      </c>
      <c r="H20" t="b">
        <v>0</v>
      </c>
      <c r="I20" t="b">
        <v>1</v>
      </c>
    </row>
    <row r="21" spans="1:9" x14ac:dyDescent="0.35">
      <c r="A21">
        <v>2</v>
      </c>
      <c r="B21" t="s">
        <v>132</v>
      </c>
      <c r="C21" t="s">
        <v>133</v>
      </c>
      <c r="D21" t="s">
        <v>400</v>
      </c>
      <c r="E21" t="b">
        <v>1</v>
      </c>
      <c r="F21" t="b">
        <v>0</v>
      </c>
      <c r="G21" t="b">
        <v>0</v>
      </c>
      <c r="H21" t="b">
        <v>1</v>
      </c>
      <c r="I21" t="b">
        <v>0</v>
      </c>
    </row>
    <row r="22" spans="1:9" x14ac:dyDescent="0.35">
      <c r="A22">
        <v>1275</v>
      </c>
      <c r="B22" t="s">
        <v>132</v>
      </c>
      <c r="C22" t="s">
        <v>134</v>
      </c>
      <c r="D22" t="s">
        <v>110</v>
      </c>
      <c r="E22" t="b">
        <v>1</v>
      </c>
      <c r="F22" t="b">
        <v>1</v>
      </c>
      <c r="G22" t="b">
        <v>0</v>
      </c>
      <c r="H22" t="b">
        <v>0</v>
      </c>
      <c r="I22" t="b">
        <v>0</v>
      </c>
    </row>
    <row r="23" spans="1:9" x14ac:dyDescent="0.35">
      <c r="A23">
        <v>68</v>
      </c>
      <c r="B23" t="s">
        <v>135</v>
      </c>
      <c r="C23" t="s">
        <v>136</v>
      </c>
      <c r="D23" t="s">
        <v>128</v>
      </c>
      <c r="E23" t="b">
        <v>0</v>
      </c>
      <c r="F23" t="b">
        <v>0</v>
      </c>
      <c r="G23" t="b">
        <v>0</v>
      </c>
      <c r="H23" t="b">
        <v>0</v>
      </c>
      <c r="I23" t="b">
        <v>1</v>
      </c>
    </row>
    <row r="24" spans="1:9" x14ac:dyDescent="0.35">
      <c r="A24">
        <v>1035</v>
      </c>
      <c r="B24" t="s">
        <v>401</v>
      </c>
      <c r="C24" t="s">
        <v>137</v>
      </c>
      <c r="D24" t="s">
        <v>110</v>
      </c>
      <c r="E24" t="b">
        <v>0</v>
      </c>
      <c r="F24" t="b">
        <v>0</v>
      </c>
      <c r="G24" t="b">
        <v>0</v>
      </c>
      <c r="H24" t="b">
        <v>0</v>
      </c>
      <c r="I24" t="b">
        <v>1</v>
      </c>
    </row>
    <row r="25" spans="1:9" x14ac:dyDescent="0.35">
      <c r="A25">
        <v>1326</v>
      </c>
      <c r="B25" t="s">
        <v>138</v>
      </c>
      <c r="C25" t="s">
        <v>139</v>
      </c>
      <c r="D25" t="s">
        <v>110</v>
      </c>
      <c r="E25" t="b">
        <v>1</v>
      </c>
      <c r="F25" t="b">
        <v>0</v>
      </c>
      <c r="G25" t="b">
        <v>0</v>
      </c>
      <c r="H25" t="b">
        <v>1</v>
      </c>
      <c r="I25" t="b">
        <v>0</v>
      </c>
    </row>
    <row r="26" spans="1:9" x14ac:dyDescent="0.35">
      <c r="A26">
        <v>10</v>
      </c>
      <c r="B26" t="s">
        <v>140</v>
      </c>
      <c r="C26" t="s">
        <v>141</v>
      </c>
      <c r="D26" t="s">
        <v>128</v>
      </c>
      <c r="E26" t="b">
        <v>0</v>
      </c>
      <c r="F26" t="b">
        <v>0</v>
      </c>
      <c r="G26" t="b">
        <v>0</v>
      </c>
      <c r="H26" t="b">
        <v>0</v>
      </c>
      <c r="I26" t="b">
        <v>1</v>
      </c>
    </row>
    <row r="27" spans="1:9" x14ac:dyDescent="0.35">
      <c r="A27">
        <v>477</v>
      </c>
      <c r="B27" t="s">
        <v>140</v>
      </c>
      <c r="C27" t="s">
        <v>142</v>
      </c>
      <c r="D27" t="s">
        <v>110</v>
      </c>
      <c r="E27" t="b">
        <v>1</v>
      </c>
      <c r="F27" t="b">
        <v>0</v>
      </c>
      <c r="G27" t="b">
        <v>0</v>
      </c>
      <c r="H27" t="b">
        <v>0</v>
      </c>
      <c r="I27" t="b">
        <v>1</v>
      </c>
    </row>
    <row r="28" spans="1:9" x14ac:dyDescent="0.35">
      <c r="A28">
        <v>1318</v>
      </c>
      <c r="B28" t="s">
        <v>143</v>
      </c>
      <c r="C28" t="s">
        <v>144</v>
      </c>
      <c r="D28" t="s">
        <v>110</v>
      </c>
      <c r="E28" t="b">
        <v>0</v>
      </c>
      <c r="F28" t="b">
        <v>0</v>
      </c>
      <c r="G28" t="b">
        <v>0</v>
      </c>
      <c r="H28" t="b">
        <v>0</v>
      </c>
      <c r="I28" t="b">
        <v>1</v>
      </c>
    </row>
    <row r="29" spans="1:9" x14ac:dyDescent="0.35">
      <c r="A29">
        <v>779</v>
      </c>
      <c r="B29" t="s">
        <v>145</v>
      </c>
      <c r="C29" t="s">
        <v>146</v>
      </c>
      <c r="D29" t="s">
        <v>110</v>
      </c>
      <c r="E29" t="b">
        <v>0</v>
      </c>
      <c r="F29" t="b">
        <v>0</v>
      </c>
      <c r="G29" t="b">
        <v>0</v>
      </c>
      <c r="H29" t="b">
        <v>0</v>
      </c>
      <c r="I29" t="b">
        <v>1</v>
      </c>
    </row>
    <row r="30" spans="1:9" x14ac:dyDescent="0.35">
      <c r="A30">
        <v>1029</v>
      </c>
      <c r="B30" t="s">
        <v>147</v>
      </c>
      <c r="C30" t="s">
        <v>148</v>
      </c>
      <c r="D30" t="s">
        <v>110</v>
      </c>
      <c r="E30" t="b">
        <v>0</v>
      </c>
      <c r="F30" t="b">
        <v>0</v>
      </c>
      <c r="G30" t="b">
        <v>0</v>
      </c>
      <c r="H30" t="b">
        <v>0</v>
      </c>
      <c r="I30" t="b">
        <v>1</v>
      </c>
    </row>
    <row r="31" spans="1:9" x14ac:dyDescent="0.35">
      <c r="A31">
        <v>13</v>
      </c>
      <c r="B31" t="s">
        <v>149</v>
      </c>
      <c r="C31" t="s">
        <v>131</v>
      </c>
      <c r="D31" t="s">
        <v>110</v>
      </c>
      <c r="E31" t="b">
        <v>0</v>
      </c>
      <c r="F31" t="b">
        <v>0</v>
      </c>
      <c r="G31" t="b">
        <v>0</v>
      </c>
      <c r="H31" t="b">
        <v>0</v>
      </c>
      <c r="I31" t="b">
        <v>1</v>
      </c>
    </row>
    <row r="32" spans="1:9" x14ac:dyDescent="0.35">
      <c r="A32">
        <v>1255</v>
      </c>
      <c r="B32" t="s">
        <v>150</v>
      </c>
      <c r="C32" t="s">
        <v>151</v>
      </c>
      <c r="D32" t="s">
        <v>110</v>
      </c>
      <c r="E32" t="b">
        <v>1</v>
      </c>
      <c r="F32" t="b">
        <v>0</v>
      </c>
      <c r="G32" t="b">
        <v>0</v>
      </c>
      <c r="H32" t="b">
        <v>0</v>
      </c>
      <c r="I32" t="b">
        <v>1</v>
      </c>
    </row>
    <row r="33" spans="1:9" x14ac:dyDescent="0.35">
      <c r="A33">
        <v>919</v>
      </c>
      <c r="B33" t="s">
        <v>152</v>
      </c>
      <c r="C33" t="s">
        <v>131</v>
      </c>
      <c r="D33" t="s">
        <v>110</v>
      </c>
      <c r="E33" t="b">
        <v>0</v>
      </c>
      <c r="F33" t="b">
        <v>0</v>
      </c>
      <c r="G33" t="b">
        <v>0</v>
      </c>
      <c r="H33" t="b">
        <v>0</v>
      </c>
      <c r="I33" t="b">
        <v>1</v>
      </c>
    </row>
    <row r="34" spans="1:9" x14ac:dyDescent="0.35">
      <c r="A34">
        <v>1190</v>
      </c>
      <c r="B34" t="s">
        <v>153</v>
      </c>
      <c r="C34" t="s">
        <v>154</v>
      </c>
      <c r="D34" t="s">
        <v>110</v>
      </c>
      <c r="E34" t="b">
        <v>0</v>
      </c>
      <c r="F34" t="b">
        <v>1</v>
      </c>
      <c r="G34" t="b">
        <v>0</v>
      </c>
      <c r="H34" t="b">
        <v>0</v>
      </c>
      <c r="I34" t="b">
        <v>0</v>
      </c>
    </row>
    <row r="35" spans="1:9" x14ac:dyDescent="0.35">
      <c r="A35">
        <v>1189</v>
      </c>
      <c r="B35" t="s">
        <v>153</v>
      </c>
      <c r="C35" t="s">
        <v>155</v>
      </c>
      <c r="D35" t="s">
        <v>110</v>
      </c>
      <c r="E35" t="b">
        <v>0</v>
      </c>
      <c r="F35" t="b">
        <v>1</v>
      </c>
      <c r="G35" t="b">
        <v>0</v>
      </c>
      <c r="H35" t="b">
        <v>0</v>
      </c>
      <c r="I35" t="b">
        <v>0</v>
      </c>
    </row>
    <row r="36" spans="1:9" x14ac:dyDescent="0.35">
      <c r="A36">
        <v>735</v>
      </c>
      <c r="B36" t="s">
        <v>153</v>
      </c>
      <c r="C36" t="s">
        <v>156</v>
      </c>
      <c r="D36" t="s">
        <v>400</v>
      </c>
      <c r="E36" t="b">
        <v>0</v>
      </c>
      <c r="F36" t="b">
        <v>0</v>
      </c>
      <c r="G36" t="b">
        <v>0</v>
      </c>
      <c r="H36" t="b">
        <v>1</v>
      </c>
      <c r="I36" t="b">
        <v>0</v>
      </c>
    </row>
    <row r="37" spans="1:9" x14ac:dyDescent="0.35">
      <c r="A37">
        <v>1319</v>
      </c>
      <c r="B37" t="s">
        <v>157</v>
      </c>
      <c r="C37" t="s">
        <v>109</v>
      </c>
      <c r="D37" t="s">
        <v>110</v>
      </c>
      <c r="E37" t="b">
        <v>0</v>
      </c>
      <c r="F37" t="b">
        <v>0</v>
      </c>
      <c r="G37" t="b">
        <v>0</v>
      </c>
      <c r="H37" t="b">
        <v>0</v>
      </c>
      <c r="I37" t="b">
        <v>1</v>
      </c>
    </row>
    <row r="38" spans="1:9" x14ac:dyDescent="0.35">
      <c r="A38">
        <v>1389</v>
      </c>
      <c r="B38" t="s">
        <v>399</v>
      </c>
      <c r="C38" t="s">
        <v>398</v>
      </c>
      <c r="D38" t="s">
        <v>110</v>
      </c>
      <c r="E38" t="b">
        <v>0</v>
      </c>
      <c r="F38" t="b">
        <v>0</v>
      </c>
      <c r="G38" t="b">
        <v>0</v>
      </c>
      <c r="H38" t="b">
        <v>1</v>
      </c>
      <c r="I38" t="b">
        <v>0</v>
      </c>
    </row>
    <row r="39" spans="1:9" x14ac:dyDescent="0.35">
      <c r="A39">
        <v>1291</v>
      </c>
      <c r="B39" t="s">
        <v>158</v>
      </c>
      <c r="C39" t="s">
        <v>159</v>
      </c>
      <c r="D39" t="s">
        <v>110</v>
      </c>
      <c r="E39" t="b">
        <v>0</v>
      </c>
      <c r="F39" t="b">
        <v>0</v>
      </c>
      <c r="G39" t="b">
        <v>0</v>
      </c>
      <c r="H39" t="b">
        <v>0</v>
      </c>
      <c r="I39" t="b">
        <v>1</v>
      </c>
    </row>
    <row r="40" spans="1:9" x14ac:dyDescent="0.35">
      <c r="A40">
        <v>940</v>
      </c>
      <c r="B40" t="s">
        <v>160</v>
      </c>
      <c r="C40" t="s">
        <v>161</v>
      </c>
      <c r="D40" t="s">
        <v>110</v>
      </c>
      <c r="E40" t="b">
        <v>1</v>
      </c>
      <c r="F40" t="b">
        <v>0</v>
      </c>
      <c r="G40" t="b">
        <v>0</v>
      </c>
      <c r="H40" t="b">
        <v>0</v>
      </c>
      <c r="I40" t="b">
        <v>0</v>
      </c>
    </row>
    <row r="41" spans="1:9" x14ac:dyDescent="0.35">
      <c r="A41">
        <v>806</v>
      </c>
      <c r="B41" t="s">
        <v>160</v>
      </c>
      <c r="C41" t="s">
        <v>146</v>
      </c>
      <c r="D41" t="s">
        <v>110</v>
      </c>
      <c r="E41" t="b">
        <v>0</v>
      </c>
      <c r="F41" t="b">
        <v>0</v>
      </c>
      <c r="G41" t="b">
        <v>0</v>
      </c>
      <c r="H41" t="b">
        <v>0</v>
      </c>
      <c r="I41" t="b">
        <v>0</v>
      </c>
    </row>
    <row r="42" spans="1:9" x14ac:dyDescent="0.35">
      <c r="A42">
        <v>1306</v>
      </c>
      <c r="B42" t="s">
        <v>162</v>
      </c>
      <c r="C42" t="s">
        <v>109</v>
      </c>
      <c r="D42" t="s">
        <v>110</v>
      </c>
      <c r="E42" t="b">
        <v>0</v>
      </c>
      <c r="F42" t="b">
        <v>0</v>
      </c>
      <c r="G42" t="b">
        <v>0</v>
      </c>
      <c r="H42" t="b">
        <v>0</v>
      </c>
      <c r="I42" t="b">
        <v>1</v>
      </c>
    </row>
    <row r="43" spans="1:9" x14ac:dyDescent="0.35">
      <c r="A43">
        <v>361</v>
      </c>
      <c r="B43" t="s">
        <v>163</v>
      </c>
      <c r="C43" t="s">
        <v>103</v>
      </c>
      <c r="D43" t="s">
        <v>110</v>
      </c>
      <c r="E43" t="b">
        <v>0</v>
      </c>
      <c r="F43" t="b">
        <v>0</v>
      </c>
      <c r="G43" t="b">
        <v>0</v>
      </c>
      <c r="H43" t="b">
        <v>0</v>
      </c>
      <c r="I43" t="b">
        <v>1</v>
      </c>
    </row>
    <row r="44" spans="1:9" x14ac:dyDescent="0.35">
      <c r="A44">
        <v>482</v>
      </c>
      <c r="B44" t="s">
        <v>163</v>
      </c>
      <c r="C44" t="s">
        <v>414</v>
      </c>
      <c r="D44" t="s">
        <v>110</v>
      </c>
      <c r="E44" t="b">
        <v>0</v>
      </c>
      <c r="F44" t="b">
        <v>0</v>
      </c>
      <c r="G44" t="b">
        <v>0</v>
      </c>
      <c r="H44" t="b">
        <v>0</v>
      </c>
      <c r="I44" t="b">
        <v>1</v>
      </c>
    </row>
    <row r="45" spans="1:9" x14ac:dyDescent="0.35">
      <c r="A45">
        <v>674</v>
      </c>
      <c r="B45" t="s">
        <v>415</v>
      </c>
      <c r="C45" t="s">
        <v>416</v>
      </c>
      <c r="D45" t="s">
        <v>400</v>
      </c>
      <c r="E45" t="b">
        <v>1</v>
      </c>
      <c r="F45" t="b">
        <v>0</v>
      </c>
      <c r="G45" t="b">
        <v>0</v>
      </c>
      <c r="H45" t="b">
        <v>0</v>
      </c>
      <c r="I45" t="b">
        <v>1</v>
      </c>
    </row>
    <row r="46" spans="1:9" x14ac:dyDescent="0.35">
      <c r="A46">
        <v>1383</v>
      </c>
      <c r="B46" t="s">
        <v>417</v>
      </c>
      <c r="C46" t="s">
        <v>418</v>
      </c>
      <c r="D46" t="s">
        <v>110</v>
      </c>
      <c r="E46" t="b">
        <v>0</v>
      </c>
      <c r="F46" t="b">
        <v>1</v>
      </c>
      <c r="G46" t="b">
        <v>0</v>
      </c>
      <c r="H46" t="b">
        <v>0</v>
      </c>
      <c r="I46" t="b">
        <v>0</v>
      </c>
    </row>
    <row r="47" spans="1:9" x14ac:dyDescent="0.35">
      <c r="A47">
        <v>1061</v>
      </c>
      <c r="B47" t="s">
        <v>419</v>
      </c>
      <c r="C47" t="s">
        <v>420</v>
      </c>
      <c r="D47" t="s">
        <v>110</v>
      </c>
      <c r="E47" t="b">
        <v>0</v>
      </c>
      <c r="F47" t="b">
        <v>0</v>
      </c>
      <c r="G47" t="b">
        <v>0</v>
      </c>
      <c r="H47" t="b">
        <v>0</v>
      </c>
      <c r="I47" t="b">
        <v>1</v>
      </c>
    </row>
    <row r="48" spans="1:9" x14ac:dyDescent="0.35">
      <c r="A48">
        <v>763</v>
      </c>
      <c r="B48" t="s">
        <v>421</v>
      </c>
      <c r="C48" t="s">
        <v>137</v>
      </c>
      <c r="D48" t="s">
        <v>110</v>
      </c>
      <c r="E48" t="b">
        <v>0</v>
      </c>
      <c r="F48" t="b">
        <v>0</v>
      </c>
      <c r="G48" t="b">
        <v>0</v>
      </c>
      <c r="H48" t="b">
        <v>0</v>
      </c>
      <c r="I48" t="b">
        <v>1</v>
      </c>
    </row>
    <row r="49" spans="1:9" x14ac:dyDescent="0.35">
      <c r="A49">
        <v>1227</v>
      </c>
      <c r="B49" t="s">
        <v>422</v>
      </c>
      <c r="C49" t="s">
        <v>423</v>
      </c>
      <c r="D49" t="s">
        <v>110</v>
      </c>
      <c r="E49" t="b">
        <v>1</v>
      </c>
      <c r="F49" t="b">
        <v>0</v>
      </c>
      <c r="G49" t="b">
        <v>0</v>
      </c>
      <c r="H49" t="b">
        <v>0</v>
      </c>
      <c r="I49" t="b">
        <v>1</v>
      </c>
    </row>
    <row r="50" spans="1:9" x14ac:dyDescent="0.35">
      <c r="A50">
        <v>715</v>
      </c>
      <c r="B50" t="s">
        <v>424</v>
      </c>
      <c r="C50" t="s">
        <v>425</v>
      </c>
      <c r="D50" t="s">
        <v>110</v>
      </c>
      <c r="E50" t="b">
        <v>0</v>
      </c>
      <c r="F50" t="b">
        <v>0</v>
      </c>
      <c r="G50" t="b">
        <v>0</v>
      </c>
      <c r="H50" t="b">
        <v>0</v>
      </c>
      <c r="I50" t="b">
        <v>1</v>
      </c>
    </row>
    <row r="51" spans="1:9" x14ac:dyDescent="0.35">
      <c r="A51">
        <v>567</v>
      </c>
      <c r="B51" t="s">
        <v>426</v>
      </c>
      <c r="C51" t="s">
        <v>427</v>
      </c>
      <c r="D51" t="s">
        <v>110</v>
      </c>
      <c r="E51" t="b">
        <v>0</v>
      </c>
      <c r="F51" t="b">
        <v>0</v>
      </c>
      <c r="G51" t="b">
        <v>0</v>
      </c>
      <c r="H51" t="b">
        <v>0</v>
      </c>
      <c r="I51" t="b">
        <v>1</v>
      </c>
    </row>
    <row r="52" spans="1:9" x14ac:dyDescent="0.35">
      <c r="A52">
        <v>1295</v>
      </c>
      <c r="B52" t="s">
        <v>428</v>
      </c>
      <c r="C52" t="s">
        <v>429</v>
      </c>
      <c r="D52" t="s">
        <v>110</v>
      </c>
      <c r="E52" t="b">
        <v>1</v>
      </c>
      <c r="F52" t="b">
        <v>0</v>
      </c>
      <c r="G52" t="b">
        <v>0</v>
      </c>
      <c r="H52" t="b">
        <v>0</v>
      </c>
      <c r="I52" t="b">
        <v>0</v>
      </c>
    </row>
    <row r="53" spans="1:9" x14ac:dyDescent="0.35">
      <c r="A53">
        <v>704</v>
      </c>
      <c r="B53" t="s">
        <v>430</v>
      </c>
      <c r="C53" t="s">
        <v>116</v>
      </c>
      <c r="D53" t="s">
        <v>110</v>
      </c>
      <c r="E53" t="b">
        <v>0</v>
      </c>
      <c r="F53" t="b">
        <v>0</v>
      </c>
      <c r="G53" t="b">
        <v>0</v>
      </c>
      <c r="H53" t="b">
        <v>0</v>
      </c>
      <c r="I53" t="b">
        <v>1</v>
      </c>
    </row>
    <row r="54" spans="1:9" x14ac:dyDescent="0.35">
      <c r="A54">
        <v>1283</v>
      </c>
      <c r="B54" t="s">
        <v>431</v>
      </c>
      <c r="C54" t="s">
        <v>432</v>
      </c>
      <c r="D54" t="s">
        <v>110</v>
      </c>
      <c r="E54" t="b">
        <v>0</v>
      </c>
      <c r="F54" t="b">
        <v>0</v>
      </c>
      <c r="G54" t="b">
        <v>0</v>
      </c>
      <c r="H54" t="b">
        <v>0</v>
      </c>
      <c r="I54" t="b">
        <v>1</v>
      </c>
    </row>
    <row r="55" spans="1:9" x14ac:dyDescent="0.35">
      <c r="A55">
        <v>295</v>
      </c>
      <c r="B55" t="s">
        <v>433</v>
      </c>
      <c r="C55" t="s">
        <v>434</v>
      </c>
      <c r="D55" t="s">
        <v>110</v>
      </c>
      <c r="E55" t="b">
        <v>0</v>
      </c>
      <c r="F55" t="b">
        <v>0</v>
      </c>
      <c r="G55" t="b">
        <v>0</v>
      </c>
      <c r="H55" t="b">
        <v>0</v>
      </c>
      <c r="I55" t="b">
        <v>1</v>
      </c>
    </row>
    <row r="56" spans="1:9" x14ac:dyDescent="0.35">
      <c r="A56">
        <v>1169</v>
      </c>
      <c r="B56" t="s">
        <v>435</v>
      </c>
      <c r="C56" t="s">
        <v>144</v>
      </c>
      <c r="D56" t="s">
        <v>110</v>
      </c>
      <c r="E56" t="b">
        <v>0</v>
      </c>
      <c r="F56" t="b">
        <v>0</v>
      </c>
      <c r="G56" t="b">
        <v>0</v>
      </c>
      <c r="H56" t="b">
        <v>1</v>
      </c>
      <c r="I56" t="b">
        <v>0</v>
      </c>
    </row>
    <row r="57" spans="1:9" x14ac:dyDescent="0.35">
      <c r="A57">
        <v>1226</v>
      </c>
      <c r="B57" t="s">
        <v>436</v>
      </c>
      <c r="C57" t="s">
        <v>437</v>
      </c>
      <c r="D57" t="s">
        <v>110</v>
      </c>
      <c r="E57" t="b">
        <v>1</v>
      </c>
      <c r="F57" t="b">
        <v>0</v>
      </c>
      <c r="G57" t="b">
        <v>0</v>
      </c>
      <c r="H57" t="b">
        <v>1</v>
      </c>
      <c r="I57" t="b">
        <v>0</v>
      </c>
    </row>
    <row r="58" spans="1:9" x14ac:dyDescent="0.35">
      <c r="A58">
        <v>1333</v>
      </c>
      <c r="B58" t="s">
        <v>438</v>
      </c>
      <c r="C58" t="s">
        <v>439</v>
      </c>
      <c r="D58" t="s">
        <v>110</v>
      </c>
      <c r="E58" t="b">
        <v>0</v>
      </c>
      <c r="F58" t="b">
        <v>0</v>
      </c>
      <c r="G58" t="b">
        <v>0</v>
      </c>
      <c r="H58" t="b">
        <v>0</v>
      </c>
      <c r="I58" t="b">
        <v>1</v>
      </c>
    </row>
    <row r="59" spans="1:9" x14ac:dyDescent="0.35">
      <c r="A59">
        <v>1185</v>
      </c>
      <c r="B59" t="s">
        <v>440</v>
      </c>
      <c r="C59" t="s">
        <v>441</v>
      </c>
      <c r="D59" t="s">
        <v>110</v>
      </c>
      <c r="E59" t="b">
        <v>1</v>
      </c>
      <c r="F59" t="b">
        <v>1</v>
      </c>
      <c r="G59" t="b">
        <v>0</v>
      </c>
      <c r="H59" t="b">
        <v>0</v>
      </c>
      <c r="I59" t="b">
        <v>0</v>
      </c>
    </row>
    <row r="60" spans="1:9" x14ac:dyDescent="0.35">
      <c r="A60">
        <v>1065</v>
      </c>
      <c r="B60" t="s">
        <v>440</v>
      </c>
      <c r="C60" t="s">
        <v>121</v>
      </c>
      <c r="D60" t="s">
        <v>110</v>
      </c>
      <c r="E60" t="b">
        <v>0</v>
      </c>
      <c r="F60" t="b">
        <v>0</v>
      </c>
      <c r="G60" t="b">
        <v>0</v>
      </c>
      <c r="H60" t="b">
        <v>1</v>
      </c>
      <c r="I60" t="b">
        <v>0</v>
      </c>
    </row>
    <row r="61" spans="1:9" x14ac:dyDescent="0.35">
      <c r="A61">
        <v>1137</v>
      </c>
      <c r="B61" t="s">
        <v>442</v>
      </c>
      <c r="C61" t="s">
        <v>439</v>
      </c>
      <c r="D61" t="s">
        <v>400</v>
      </c>
      <c r="E61" t="b">
        <v>0</v>
      </c>
      <c r="F61" t="b">
        <v>0</v>
      </c>
      <c r="G61" t="b">
        <v>0</v>
      </c>
      <c r="H61" t="b">
        <v>0</v>
      </c>
      <c r="I61" t="b">
        <v>1</v>
      </c>
    </row>
    <row r="62" spans="1:9" x14ac:dyDescent="0.35">
      <c r="A62">
        <v>701</v>
      </c>
      <c r="B62" t="s">
        <v>443</v>
      </c>
      <c r="C62" t="s">
        <v>444</v>
      </c>
      <c r="D62" t="s">
        <v>110</v>
      </c>
      <c r="E62" t="b">
        <v>0</v>
      </c>
      <c r="F62" t="b">
        <v>0</v>
      </c>
      <c r="G62" t="b">
        <v>0</v>
      </c>
      <c r="H62" t="b">
        <v>0</v>
      </c>
      <c r="I62" t="b">
        <v>1</v>
      </c>
    </row>
    <row r="63" spans="1:9" x14ac:dyDescent="0.35">
      <c r="A63">
        <v>1316</v>
      </c>
      <c r="B63" t="s">
        <v>445</v>
      </c>
      <c r="C63" t="s">
        <v>117</v>
      </c>
      <c r="D63" t="s">
        <v>400</v>
      </c>
      <c r="E63" t="b">
        <v>0</v>
      </c>
      <c r="F63" t="b">
        <v>0</v>
      </c>
      <c r="G63" t="b">
        <v>0</v>
      </c>
      <c r="H63" t="b">
        <v>0</v>
      </c>
      <c r="I63" t="b">
        <v>1</v>
      </c>
    </row>
    <row r="64" spans="1:9" x14ac:dyDescent="0.35">
      <c r="A64">
        <v>1096</v>
      </c>
      <c r="B64" t="s">
        <v>446</v>
      </c>
      <c r="C64" t="s">
        <v>447</v>
      </c>
      <c r="D64" t="s">
        <v>110</v>
      </c>
      <c r="E64" t="b">
        <v>0</v>
      </c>
      <c r="F64" t="b">
        <v>1</v>
      </c>
      <c r="G64" t="b">
        <v>0</v>
      </c>
      <c r="H64" t="b">
        <v>0</v>
      </c>
      <c r="I64" t="b">
        <v>0</v>
      </c>
    </row>
    <row r="65" spans="1:9" x14ac:dyDescent="0.35">
      <c r="A65">
        <v>1236</v>
      </c>
      <c r="B65" t="s">
        <v>446</v>
      </c>
      <c r="C65" t="s">
        <v>448</v>
      </c>
      <c r="D65" t="s">
        <v>110</v>
      </c>
      <c r="E65" t="b">
        <v>1</v>
      </c>
      <c r="F65" t="b">
        <v>0</v>
      </c>
      <c r="G65" t="b">
        <v>0</v>
      </c>
      <c r="H65" t="b">
        <v>0</v>
      </c>
      <c r="I65" t="b">
        <v>1</v>
      </c>
    </row>
    <row r="66" spans="1:9" x14ac:dyDescent="0.35">
      <c r="A66">
        <v>699</v>
      </c>
      <c r="B66" t="s">
        <v>446</v>
      </c>
      <c r="C66" t="s">
        <v>449</v>
      </c>
      <c r="D66" t="s">
        <v>110</v>
      </c>
      <c r="E66" t="b">
        <v>0</v>
      </c>
      <c r="F66" t="b">
        <v>0</v>
      </c>
      <c r="G66" t="b">
        <v>0</v>
      </c>
      <c r="H66" t="b">
        <v>0</v>
      </c>
      <c r="I66" t="b">
        <v>1</v>
      </c>
    </row>
    <row r="67" spans="1:9" x14ac:dyDescent="0.35">
      <c r="A67">
        <v>682</v>
      </c>
      <c r="B67" t="s">
        <v>450</v>
      </c>
      <c r="C67" t="s">
        <v>451</v>
      </c>
      <c r="D67" t="s">
        <v>400</v>
      </c>
      <c r="E67" t="b">
        <v>0</v>
      </c>
      <c r="F67" t="b">
        <v>0</v>
      </c>
      <c r="G67" t="b">
        <v>0</v>
      </c>
      <c r="H67" t="b">
        <v>0</v>
      </c>
      <c r="I67" t="b">
        <v>1</v>
      </c>
    </row>
    <row r="68" spans="1:9" x14ac:dyDescent="0.35">
      <c r="A68">
        <v>1000</v>
      </c>
      <c r="B68" t="s">
        <v>452</v>
      </c>
      <c r="C68" t="s">
        <v>453</v>
      </c>
      <c r="D68" t="s">
        <v>110</v>
      </c>
      <c r="E68" t="b">
        <v>0</v>
      </c>
      <c r="F68" t="b">
        <v>0</v>
      </c>
      <c r="G68" t="b">
        <v>0</v>
      </c>
      <c r="H68" t="b">
        <v>1</v>
      </c>
      <c r="I68" t="b">
        <v>0</v>
      </c>
    </row>
    <row r="69" spans="1:9" x14ac:dyDescent="0.35">
      <c r="A69">
        <v>1332</v>
      </c>
      <c r="B69" t="s">
        <v>454</v>
      </c>
      <c r="C69" t="s">
        <v>455</v>
      </c>
      <c r="D69" t="s">
        <v>110</v>
      </c>
      <c r="E69" t="b">
        <v>1</v>
      </c>
      <c r="F69" t="b">
        <v>0</v>
      </c>
      <c r="G69" t="b">
        <v>0</v>
      </c>
      <c r="H69" t="b">
        <v>1</v>
      </c>
      <c r="I69" t="b">
        <v>0</v>
      </c>
    </row>
    <row r="70" spans="1:9" x14ac:dyDescent="0.35">
      <c r="A70">
        <v>1355</v>
      </c>
      <c r="B70" t="s">
        <v>456</v>
      </c>
      <c r="C70" t="s">
        <v>457</v>
      </c>
      <c r="D70" t="s">
        <v>110</v>
      </c>
      <c r="E70" t="b">
        <v>0</v>
      </c>
      <c r="F70" t="b">
        <v>1</v>
      </c>
      <c r="G70" t="b">
        <v>0</v>
      </c>
      <c r="H70" t="b">
        <v>0</v>
      </c>
      <c r="I70" t="b">
        <v>0</v>
      </c>
    </row>
    <row r="71" spans="1:9" x14ac:dyDescent="0.35">
      <c r="A71">
        <v>1164</v>
      </c>
      <c r="B71" t="s">
        <v>458</v>
      </c>
      <c r="C71" t="s">
        <v>459</v>
      </c>
      <c r="D71" t="s">
        <v>400</v>
      </c>
      <c r="E71" t="b">
        <v>1</v>
      </c>
      <c r="F71" t="b">
        <v>0</v>
      </c>
      <c r="G71" t="b">
        <v>0</v>
      </c>
      <c r="H71" t="b">
        <v>1</v>
      </c>
      <c r="I71" t="b">
        <v>0</v>
      </c>
    </row>
    <row r="72" spans="1:9" x14ac:dyDescent="0.35">
      <c r="A72">
        <v>1062</v>
      </c>
      <c r="B72" t="s">
        <v>458</v>
      </c>
      <c r="C72" t="s">
        <v>146</v>
      </c>
      <c r="D72" t="s">
        <v>110</v>
      </c>
      <c r="E72" t="b">
        <v>0</v>
      </c>
      <c r="F72" t="b">
        <v>0</v>
      </c>
      <c r="G72" t="b">
        <v>0</v>
      </c>
      <c r="H72" t="b">
        <v>0</v>
      </c>
      <c r="I72" t="b">
        <v>1</v>
      </c>
    </row>
    <row r="73" spans="1:9" x14ac:dyDescent="0.35">
      <c r="A73">
        <v>938</v>
      </c>
      <c r="B73" t="s">
        <v>458</v>
      </c>
      <c r="C73" t="s">
        <v>460</v>
      </c>
      <c r="D73" t="s">
        <v>110</v>
      </c>
      <c r="E73" t="b">
        <v>1</v>
      </c>
      <c r="F73" t="b">
        <v>0</v>
      </c>
      <c r="G73" t="b">
        <v>0</v>
      </c>
      <c r="H73" t="b">
        <v>0</v>
      </c>
      <c r="I73" t="b">
        <v>0</v>
      </c>
    </row>
    <row r="74" spans="1:9" x14ac:dyDescent="0.35">
      <c r="A74">
        <v>939</v>
      </c>
      <c r="B74" t="s">
        <v>461</v>
      </c>
      <c r="C74" t="s">
        <v>462</v>
      </c>
      <c r="D74" t="s">
        <v>110</v>
      </c>
      <c r="E74" t="b">
        <v>1</v>
      </c>
      <c r="F74" t="b">
        <v>0</v>
      </c>
      <c r="G74" t="b">
        <v>0</v>
      </c>
      <c r="H74" t="b">
        <v>0</v>
      </c>
      <c r="I74" t="b">
        <v>0</v>
      </c>
    </row>
    <row r="75" spans="1:9" x14ac:dyDescent="0.35">
      <c r="A75">
        <v>1377</v>
      </c>
      <c r="B75" t="s">
        <v>463</v>
      </c>
      <c r="C75" t="s">
        <v>464</v>
      </c>
      <c r="D75" t="s">
        <v>110</v>
      </c>
      <c r="E75" t="b">
        <v>1</v>
      </c>
      <c r="F75" t="b">
        <v>0</v>
      </c>
      <c r="G75" t="b">
        <v>0</v>
      </c>
      <c r="H75" t="b">
        <v>0</v>
      </c>
      <c r="I75" t="b">
        <v>1</v>
      </c>
    </row>
    <row r="76" spans="1:9" x14ac:dyDescent="0.35">
      <c r="A76">
        <v>1281</v>
      </c>
      <c r="B76" t="s">
        <v>465</v>
      </c>
      <c r="C76" t="s">
        <v>466</v>
      </c>
      <c r="D76" t="s">
        <v>110</v>
      </c>
      <c r="E76" t="b">
        <v>0</v>
      </c>
      <c r="F76" t="b">
        <v>0</v>
      </c>
      <c r="G76" t="b">
        <v>0</v>
      </c>
      <c r="H76" t="b">
        <v>0</v>
      </c>
      <c r="I76" t="b">
        <v>1</v>
      </c>
    </row>
    <row r="77" spans="1:9" x14ac:dyDescent="0.35">
      <c r="A77">
        <v>1274</v>
      </c>
      <c r="B77" t="s">
        <v>467</v>
      </c>
      <c r="C77" t="s">
        <v>468</v>
      </c>
      <c r="D77" t="s">
        <v>110</v>
      </c>
      <c r="E77" t="b">
        <v>1</v>
      </c>
      <c r="F77" t="b">
        <v>0</v>
      </c>
      <c r="G77" t="b">
        <v>0</v>
      </c>
      <c r="H77" t="b">
        <v>1</v>
      </c>
      <c r="I77" t="b">
        <v>0</v>
      </c>
    </row>
    <row r="78" spans="1:9" x14ac:dyDescent="0.35">
      <c r="A78">
        <v>933</v>
      </c>
      <c r="B78" t="s">
        <v>469</v>
      </c>
      <c r="C78" t="s">
        <v>470</v>
      </c>
      <c r="D78" t="s">
        <v>110</v>
      </c>
      <c r="E78" t="b">
        <v>0</v>
      </c>
      <c r="F78" t="b">
        <v>0</v>
      </c>
      <c r="G78" t="b">
        <v>0</v>
      </c>
      <c r="H78" t="b">
        <v>1</v>
      </c>
      <c r="I78" t="b">
        <v>0</v>
      </c>
    </row>
    <row r="79" spans="1:9" x14ac:dyDescent="0.35">
      <c r="A79">
        <v>1317</v>
      </c>
      <c r="B79" t="s">
        <v>471</v>
      </c>
      <c r="C79" t="s">
        <v>427</v>
      </c>
      <c r="D79" t="s">
        <v>110</v>
      </c>
      <c r="E79" t="b">
        <v>0</v>
      </c>
      <c r="F79" t="b">
        <v>0</v>
      </c>
      <c r="G79" t="b">
        <v>0</v>
      </c>
      <c r="H79" t="b">
        <v>0</v>
      </c>
      <c r="I79" t="b">
        <v>1</v>
      </c>
    </row>
    <row r="80" spans="1:9" x14ac:dyDescent="0.35">
      <c r="A80">
        <v>493</v>
      </c>
      <c r="B80" t="s">
        <v>472</v>
      </c>
      <c r="C80" t="s">
        <v>129</v>
      </c>
      <c r="D80" t="s">
        <v>128</v>
      </c>
      <c r="E80" t="b">
        <v>0</v>
      </c>
      <c r="F80" t="b">
        <v>0</v>
      </c>
      <c r="G80" t="b">
        <v>0</v>
      </c>
      <c r="H80" t="b">
        <v>0</v>
      </c>
      <c r="I80" t="b">
        <v>1</v>
      </c>
    </row>
    <row r="81" spans="1:9" x14ac:dyDescent="0.35">
      <c r="A81">
        <v>1287</v>
      </c>
      <c r="B81" t="s">
        <v>473</v>
      </c>
      <c r="C81" t="s">
        <v>474</v>
      </c>
      <c r="D81" t="s">
        <v>110</v>
      </c>
      <c r="E81" t="b">
        <v>1</v>
      </c>
      <c r="F81" t="b">
        <v>0</v>
      </c>
      <c r="G81" t="b">
        <v>0</v>
      </c>
      <c r="H81" t="b">
        <v>0</v>
      </c>
      <c r="I81" t="b">
        <v>1</v>
      </c>
    </row>
    <row r="82" spans="1:9" x14ac:dyDescent="0.35">
      <c r="A82">
        <v>1279</v>
      </c>
      <c r="B82" t="s">
        <v>475</v>
      </c>
      <c r="C82" t="s">
        <v>476</v>
      </c>
      <c r="D82" t="s">
        <v>110</v>
      </c>
      <c r="E82" t="b">
        <v>0</v>
      </c>
      <c r="F82" t="b">
        <v>0</v>
      </c>
      <c r="G82" t="b">
        <v>0</v>
      </c>
      <c r="H82" t="b">
        <v>0</v>
      </c>
      <c r="I82" t="b">
        <v>1</v>
      </c>
    </row>
    <row r="83" spans="1:9" x14ac:dyDescent="0.35">
      <c r="A83">
        <v>1196</v>
      </c>
      <c r="B83" t="s">
        <v>477</v>
      </c>
      <c r="C83" t="s">
        <v>478</v>
      </c>
      <c r="D83" t="s">
        <v>110</v>
      </c>
      <c r="E83" t="b">
        <v>0</v>
      </c>
      <c r="F83" t="b">
        <v>1</v>
      </c>
      <c r="G83" t="b">
        <v>0</v>
      </c>
      <c r="H83" t="b">
        <v>0</v>
      </c>
      <c r="I83" t="b">
        <v>0</v>
      </c>
    </row>
    <row r="84" spans="1:9" x14ac:dyDescent="0.35">
      <c r="A84">
        <v>1195</v>
      </c>
      <c r="B84" t="s">
        <v>477</v>
      </c>
      <c r="C84" t="s">
        <v>479</v>
      </c>
      <c r="D84" t="s">
        <v>110</v>
      </c>
      <c r="E84" t="b">
        <v>0</v>
      </c>
      <c r="F84" t="b">
        <v>1</v>
      </c>
      <c r="G84" t="b">
        <v>0</v>
      </c>
      <c r="H84" t="b">
        <v>0</v>
      </c>
      <c r="I84" t="b">
        <v>0</v>
      </c>
    </row>
    <row r="85" spans="1:9" x14ac:dyDescent="0.35">
      <c r="A85">
        <v>1193</v>
      </c>
      <c r="B85" t="s">
        <v>477</v>
      </c>
      <c r="C85" t="s">
        <v>480</v>
      </c>
      <c r="D85" t="s">
        <v>110</v>
      </c>
      <c r="E85" t="b">
        <v>0</v>
      </c>
      <c r="F85" t="b">
        <v>0</v>
      </c>
      <c r="G85" t="b">
        <v>0</v>
      </c>
      <c r="H85" t="b">
        <v>1</v>
      </c>
      <c r="I85" t="b">
        <v>0</v>
      </c>
    </row>
    <row r="86" spans="1:9" x14ac:dyDescent="0.35">
      <c r="A86">
        <v>1194</v>
      </c>
      <c r="B86" t="s">
        <v>477</v>
      </c>
      <c r="C86" t="s">
        <v>481</v>
      </c>
      <c r="D86" t="s">
        <v>110</v>
      </c>
      <c r="E86" t="b">
        <v>1</v>
      </c>
      <c r="F86" t="b">
        <v>0</v>
      </c>
      <c r="G86" t="b">
        <v>0</v>
      </c>
      <c r="H86" t="b">
        <v>1</v>
      </c>
      <c r="I86" t="b">
        <v>0</v>
      </c>
    </row>
    <row r="87" spans="1:9" x14ac:dyDescent="0.35">
      <c r="A87">
        <v>936</v>
      </c>
      <c r="B87" t="s">
        <v>482</v>
      </c>
      <c r="C87" t="s">
        <v>483</v>
      </c>
      <c r="D87" t="s">
        <v>110</v>
      </c>
      <c r="E87" t="b">
        <v>0</v>
      </c>
      <c r="F87" t="b">
        <v>0</v>
      </c>
      <c r="G87" t="b">
        <v>0</v>
      </c>
      <c r="H87" t="b">
        <v>0</v>
      </c>
      <c r="I87" t="b">
        <v>1</v>
      </c>
    </row>
    <row r="88" spans="1:9" x14ac:dyDescent="0.35">
      <c r="A88">
        <v>1351</v>
      </c>
      <c r="B88" t="s">
        <v>484</v>
      </c>
      <c r="C88" t="s">
        <v>485</v>
      </c>
      <c r="D88" t="s">
        <v>110</v>
      </c>
      <c r="E88" t="b">
        <v>0</v>
      </c>
      <c r="F88" t="b">
        <v>0</v>
      </c>
      <c r="G88" t="b">
        <v>0</v>
      </c>
      <c r="H88" t="b">
        <v>0</v>
      </c>
      <c r="I88" t="b">
        <v>1</v>
      </c>
    </row>
    <row r="89" spans="1:9" x14ac:dyDescent="0.35">
      <c r="A89">
        <v>1176</v>
      </c>
      <c r="B89" t="s">
        <v>484</v>
      </c>
      <c r="C89" t="s">
        <v>486</v>
      </c>
      <c r="D89" t="s">
        <v>110</v>
      </c>
      <c r="E89" t="b">
        <v>0</v>
      </c>
      <c r="F89" t="b">
        <v>1</v>
      </c>
      <c r="G89" t="b">
        <v>0</v>
      </c>
      <c r="H89" t="b">
        <v>0</v>
      </c>
      <c r="I89" t="b">
        <v>0</v>
      </c>
    </row>
    <row r="90" spans="1:9" x14ac:dyDescent="0.35">
      <c r="A90">
        <v>1174</v>
      </c>
      <c r="B90" t="s">
        <v>484</v>
      </c>
      <c r="C90" t="s">
        <v>487</v>
      </c>
      <c r="D90" t="s">
        <v>110</v>
      </c>
      <c r="E90" t="b">
        <v>1</v>
      </c>
      <c r="F90" t="b">
        <v>0</v>
      </c>
      <c r="G90" t="b">
        <v>0</v>
      </c>
      <c r="H90" t="b">
        <v>0</v>
      </c>
      <c r="I90" t="b">
        <v>1</v>
      </c>
    </row>
    <row r="91" spans="1:9" x14ac:dyDescent="0.35">
      <c r="A91">
        <v>1175</v>
      </c>
      <c r="B91" t="s">
        <v>484</v>
      </c>
      <c r="C91" t="s">
        <v>480</v>
      </c>
      <c r="D91" t="s">
        <v>110</v>
      </c>
      <c r="E91" t="b">
        <v>0</v>
      </c>
      <c r="F91" t="b">
        <v>0</v>
      </c>
      <c r="G91" t="b">
        <v>0</v>
      </c>
      <c r="H91" t="b">
        <v>0</v>
      </c>
      <c r="I91" t="b">
        <v>1</v>
      </c>
    </row>
    <row r="92" spans="1:9" x14ac:dyDescent="0.35">
      <c r="A92">
        <v>1109</v>
      </c>
      <c r="B92" t="s">
        <v>488</v>
      </c>
      <c r="C92" t="s">
        <v>434</v>
      </c>
      <c r="D92" t="s">
        <v>110</v>
      </c>
      <c r="E92" t="b">
        <v>0</v>
      </c>
      <c r="F92" t="b">
        <v>0</v>
      </c>
      <c r="G92" t="b">
        <v>0</v>
      </c>
      <c r="H92" t="b">
        <v>1</v>
      </c>
      <c r="I92" t="b">
        <v>0</v>
      </c>
    </row>
    <row r="93" spans="1:9" x14ac:dyDescent="0.35">
      <c r="A93">
        <v>1073</v>
      </c>
      <c r="B93" t="s">
        <v>489</v>
      </c>
      <c r="C93" t="s">
        <v>480</v>
      </c>
      <c r="D93" t="s">
        <v>110</v>
      </c>
      <c r="E93" t="b">
        <v>0</v>
      </c>
      <c r="F93" t="b">
        <v>0</v>
      </c>
      <c r="G93" t="b">
        <v>0</v>
      </c>
      <c r="H93" t="b">
        <v>0</v>
      </c>
      <c r="I93" t="b">
        <v>1</v>
      </c>
    </row>
    <row r="94" spans="1:9" x14ac:dyDescent="0.35">
      <c r="A94">
        <v>897</v>
      </c>
      <c r="B94" t="s">
        <v>490</v>
      </c>
      <c r="C94" t="s">
        <v>491</v>
      </c>
      <c r="D94" t="s">
        <v>110</v>
      </c>
      <c r="E94" t="b">
        <v>0</v>
      </c>
      <c r="F94" t="b">
        <v>0</v>
      </c>
      <c r="G94" t="b">
        <v>0</v>
      </c>
      <c r="H94" t="b">
        <v>0</v>
      </c>
      <c r="I94" t="b">
        <v>1</v>
      </c>
    </row>
    <row r="95" spans="1:9" x14ac:dyDescent="0.35">
      <c r="A95">
        <v>1365</v>
      </c>
      <c r="B95" t="s">
        <v>490</v>
      </c>
      <c r="C95" t="s">
        <v>492</v>
      </c>
      <c r="D95" t="s">
        <v>110</v>
      </c>
      <c r="E95" t="b">
        <v>1</v>
      </c>
      <c r="F95" t="b">
        <v>0</v>
      </c>
      <c r="G95" t="b">
        <v>0</v>
      </c>
      <c r="H95" t="b">
        <v>0</v>
      </c>
      <c r="I95" t="b">
        <v>0</v>
      </c>
    </row>
    <row r="96" spans="1:9" x14ac:dyDescent="0.35">
      <c r="A96">
        <v>1366</v>
      </c>
      <c r="B96" t="s">
        <v>490</v>
      </c>
      <c r="C96" t="s">
        <v>493</v>
      </c>
      <c r="D96" t="s">
        <v>110</v>
      </c>
      <c r="E96" t="b">
        <v>1</v>
      </c>
      <c r="F96" t="b">
        <v>0</v>
      </c>
      <c r="G96" t="b">
        <v>1</v>
      </c>
      <c r="H96" t="b">
        <v>0</v>
      </c>
      <c r="I96" t="b">
        <v>0</v>
      </c>
    </row>
    <row r="97" spans="1:9" x14ac:dyDescent="0.35">
      <c r="A97">
        <v>1367</v>
      </c>
      <c r="B97" t="s">
        <v>490</v>
      </c>
      <c r="C97" t="s">
        <v>478</v>
      </c>
      <c r="D97" t="s">
        <v>110</v>
      </c>
      <c r="E97" t="b">
        <v>0</v>
      </c>
      <c r="F97" t="b">
        <v>1</v>
      </c>
      <c r="G97" t="b">
        <v>0</v>
      </c>
      <c r="H97" t="b">
        <v>0</v>
      </c>
      <c r="I97" t="b">
        <v>0</v>
      </c>
    </row>
    <row r="98" spans="1:9" x14ac:dyDescent="0.35">
      <c r="A98">
        <v>1387</v>
      </c>
      <c r="B98" t="s">
        <v>494</v>
      </c>
      <c r="C98" t="s">
        <v>495</v>
      </c>
      <c r="D98" t="s">
        <v>110</v>
      </c>
      <c r="E98" t="b">
        <v>1</v>
      </c>
      <c r="F98" t="b">
        <v>0</v>
      </c>
      <c r="G98" t="b">
        <v>0</v>
      </c>
      <c r="H98" t="b">
        <v>1</v>
      </c>
      <c r="I98" t="b">
        <v>0</v>
      </c>
    </row>
    <row r="99" spans="1:9" x14ac:dyDescent="0.35">
      <c r="A99">
        <v>1308</v>
      </c>
      <c r="B99" t="s">
        <v>496</v>
      </c>
      <c r="C99" t="s">
        <v>497</v>
      </c>
      <c r="D99" t="s">
        <v>110</v>
      </c>
      <c r="E99" t="b">
        <v>1</v>
      </c>
      <c r="F99" t="b">
        <v>0</v>
      </c>
      <c r="G99" t="b">
        <v>0</v>
      </c>
      <c r="H99" t="b">
        <v>0</v>
      </c>
      <c r="I99" t="b">
        <v>1</v>
      </c>
    </row>
    <row r="100" spans="1:9" x14ac:dyDescent="0.35">
      <c r="A100">
        <v>1206</v>
      </c>
      <c r="B100" t="s">
        <v>498</v>
      </c>
      <c r="C100" t="s">
        <v>499</v>
      </c>
      <c r="D100" t="s">
        <v>110</v>
      </c>
      <c r="E100" t="b">
        <v>1</v>
      </c>
      <c r="F100" t="b">
        <v>0</v>
      </c>
      <c r="G100" t="b">
        <v>0</v>
      </c>
      <c r="H100" t="b">
        <v>0</v>
      </c>
      <c r="I100" t="b">
        <v>1</v>
      </c>
    </row>
    <row r="101" spans="1:9" x14ac:dyDescent="0.35">
      <c r="A101">
        <v>1205</v>
      </c>
      <c r="B101" t="s">
        <v>498</v>
      </c>
      <c r="C101" t="s">
        <v>141</v>
      </c>
      <c r="D101" t="s">
        <v>110</v>
      </c>
      <c r="E101" t="b">
        <v>0</v>
      </c>
      <c r="F101" t="b">
        <v>0</v>
      </c>
      <c r="G101" t="b">
        <v>0</v>
      </c>
      <c r="H101" t="b">
        <v>0</v>
      </c>
      <c r="I101" t="b">
        <v>1</v>
      </c>
    </row>
    <row r="102" spans="1:9" x14ac:dyDescent="0.35">
      <c r="A102">
        <v>1182</v>
      </c>
      <c r="B102" t="s">
        <v>500</v>
      </c>
      <c r="C102" t="s">
        <v>444</v>
      </c>
      <c r="D102" t="s">
        <v>110</v>
      </c>
      <c r="E102" t="b">
        <v>0</v>
      </c>
      <c r="F102" t="b">
        <v>0</v>
      </c>
      <c r="G102" t="b">
        <v>0</v>
      </c>
      <c r="H102" t="b">
        <v>0</v>
      </c>
      <c r="I102" t="b">
        <v>1</v>
      </c>
    </row>
    <row r="103" spans="1:9" x14ac:dyDescent="0.35">
      <c r="A103">
        <v>1340</v>
      </c>
      <c r="B103" t="s">
        <v>501</v>
      </c>
      <c r="C103" t="s">
        <v>502</v>
      </c>
      <c r="D103" t="s">
        <v>110</v>
      </c>
      <c r="E103" t="b">
        <v>0</v>
      </c>
      <c r="F103" t="b">
        <v>0</v>
      </c>
      <c r="G103" t="b">
        <v>0</v>
      </c>
      <c r="H103" t="b">
        <v>0</v>
      </c>
      <c r="I103" t="b">
        <v>1</v>
      </c>
    </row>
    <row r="104" spans="1:9" x14ac:dyDescent="0.35">
      <c r="A104">
        <v>913</v>
      </c>
      <c r="B104" t="s">
        <v>503</v>
      </c>
      <c r="C104" t="s">
        <v>479</v>
      </c>
      <c r="D104" t="s">
        <v>110</v>
      </c>
      <c r="E104" t="b">
        <v>0</v>
      </c>
      <c r="F104" t="b">
        <v>0</v>
      </c>
      <c r="G104" t="b">
        <v>0</v>
      </c>
      <c r="H104" t="b">
        <v>0</v>
      </c>
      <c r="I104" t="b">
        <v>1</v>
      </c>
    </row>
    <row r="105" spans="1:9" x14ac:dyDescent="0.35">
      <c r="A105">
        <v>21</v>
      </c>
      <c r="B105" t="s">
        <v>503</v>
      </c>
      <c r="C105" t="s">
        <v>504</v>
      </c>
      <c r="D105" t="s">
        <v>110</v>
      </c>
      <c r="E105" t="b">
        <v>0</v>
      </c>
      <c r="F105" t="b">
        <v>0</v>
      </c>
      <c r="G105" t="b">
        <v>0</v>
      </c>
      <c r="H105" t="b">
        <v>1</v>
      </c>
      <c r="I105" t="b">
        <v>0</v>
      </c>
    </row>
    <row r="106" spans="1:9" x14ac:dyDescent="0.35">
      <c r="A106">
        <v>746</v>
      </c>
      <c r="B106" t="s">
        <v>505</v>
      </c>
      <c r="C106" t="s">
        <v>121</v>
      </c>
      <c r="D106" t="s">
        <v>110</v>
      </c>
      <c r="E106" t="b">
        <v>0</v>
      </c>
      <c r="F106" t="b">
        <v>0</v>
      </c>
      <c r="G106" t="b">
        <v>0</v>
      </c>
      <c r="H106" t="b">
        <v>0</v>
      </c>
      <c r="I106" t="b">
        <v>1</v>
      </c>
    </row>
    <row r="107" spans="1:9" x14ac:dyDescent="0.35">
      <c r="A107">
        <v>1049</v>
      </c>
      <c r="B107" t="s">
        <v>506</v>
      </c>
      <c r="C107" t="s">
        <v>507</v>
      </c>
      <c r="D107" t="s">
        <v>110</v>
      </c>
      <c r="E107" t="b">
        <v>0</v>
      </c>
      <c r="F107" t="b">
        <v>0</v>
      </c>
      <c r="G107" t="b">
        <v>0</v>
      </c>
      <c r="H107" t="b">
        <v>0</v>
      </c>
      <c r="I107" t="b">
        <v>1</v>
      </c>
    </row>
    <row r="108" spans="1:9" x14ac:dyDescent="0.35">
      <c r="A108">
        <v>547</v>
      </c>
      <c r="B108" t="s">
        <v>508</v>
      </c>
      <c r="C108" t="s">
        <v>414</v>
      </c>
      <c r="D108" t="s">
        <v>110</v>
      </c>
      <c r="E108" t="b">
        <v>0</v>
      </c>
      <c r="F108" t="b">
        <v>0</v>
      </c>
      <c r="G108" t="b">
        <v>0</v>
      </c>
      <c r="H108" t="b">
        <v>1</v>
      </c>
      <c r="I108" t="b">
        <v>0</v>
      </c>
    </row>
    <row r="109" spans="1:9" x14ac:dyDescent="0.35">
      <c r="A109">
        <v>120</v>
      </c>
      <c r="B109" t="s">
        <v>509</v>
      </c>
      <c r="C109" t="s">
        <v>510</v>
      </c>
      <c r="D109" t="s">
        <v>110</v>
      </c>
      <c r="E109" t="b">
        <v>1</v>
      </c>
      <c r="F109" t="b">
        <v>0</v>
      </c>
      <c r="G109" t="b">
        <v>0</v>
      </c>
      <c r="H109" t="b">
        <v>0</v>
      </c>
      <c r="I109" t="b">
        <v>1</v>
      </c>
    </row>
    <row r="110" spans="1:9" x14ac:dyDescent="0.35">
      <c r="A110">
        <v>990</v>
      </c>
      <c r="B110" t="s">
        <v>511</v>
      </c>
      <c r="C110" t="s">
        <v>416</v>
      </c>
      <c r="D110" t="s">
        <v>110</v>
      </c>
      <c r="E110" t="b">
        <v>1</v>
      </c>
      <c r="F110" t="b">
        <v>0</v>
      </c>
      <c r="G110" t="b">
        <v>0</v>
      </c>
      <c r="H110" t="b">
        <v>0</v>
      </c>
      <c r="I110" t="b">
        <v>1</v>
      </c>
    </row>
    <row r="111" spans="1:9" x14ac:dyDescent="0.35">
      <c r="A111">
        <v>1158</v>
      </c>
      <c r="B111" t="s">
        <v>512</v>
      </c>
      <c r="C111" t="s">
        <v>513</v>
      </c>
      <c r="D111" t="s">
        <v>110</v>
      </c>
      <c r="E111" t="b">
        <v>1</v>
      </c>
      <c r="F111" t="b">
        <v>0</v>
      </c>
      <c r="G111" t="b">
        <v>0</v>
      </c>
      <c r="H111" t="b">
        <v>1</v>
      </c>
      <c r="I111" t="b">
        <v>0</v>
      </c>
    </row>
    <row r="112" spans="1:9" x14ac:dyDescent="0.35">
      <c r="A112">
        <v>23</v>
      </c>
      <c r="B112" t="s">
        <v>514</v>
      </c>
      <c r="C112" t="s">
        <v>116</v>
      </c>
      <c r="D112" t="s">
        <v>110</v>
      </c>
      <c r="E112" t="b">
        <v>0</v>
      </c>
      <c r="F112" t="b">
        <v>0</v>
      </c>
      <c r="G112" t="b">
        <v>0</v>
      </c>
      <c r="H112" t="b">
        <v>0</v>
      </c>
      <c r="I112" t="b">
        <v>1</v>
      </c>
    </row>
    <row r="113" spans="1:9" x14ac:dyDescent="0.35">
      <c r="A113">
        <v>1152</v>
      </c>
      <c r="B113" t="s">
        <v>515</v>
      </c>
      <c r="C113" t="s">
        <v>516</v>
      </c>
      <c r="D113" t="s">
        <v>110</v>
      </c>
      <c r="E113" t="b">
        <v>1</v>
      </c>
      <c r="F113" t="b">
        <v>0</v>
      </c>
      <c r="G113" t="b">
        <v>1</v>
      </c>
      <c r="H113" t="b">
        <v>0</v>
      </c>
      <c r="I113" t="b">
        <v>0</v>
      </c>
    </row>
    <row r="114" spans="1:9" x14ac:dyDescent="0.35">
      <c r="A114">
        <v>581</v>
      </c>
      <c r="B114" t="s">
        <v>517</v>
      </c>
      <c r="C114" t="s">
        <v>518</v>
      </c>
      <c r="D114" t="s">
        <v>110</v>
      </c>
      <c r="E114" t="b">
        <v>0</v>
      </c>
      <c r="F114" t="b">
        <v>0</v>
      </c>
      <c r="G114" t="b">
        <v>0</v>
      </c>
      <c r="H114" t="b">
        <v>0</v>
      </c>
      <c r="I114" t="b">
        <v>1</v>
      </c>
    </row>
    <row r="115" spans="1:9" x14ac:dyDescent="0.35">
      <c r="A115">
        <v>1374</v>
      </c>
      <c r="B115" t="s">
        <v>519</v>
      </c>
      <c r="C115" t="s">
        <v>520</v>
      </c>
      <c r="D115" t="s">
        <v>110</v>
      </c>
      <c r="E115" t="b">
        <v>0</v>
      </c>
      <c r="F115" t="b">
        <v>0</v>
      </c>
      <c r="G115" t="b">
        <v>0</v>
      </c>
      <c r="H115" t="b">
        <v>0</v>
      </c>
      <c r="I115" t="b">
        <v>0</v>
      </c>
    </row>
    <row r="116" spans="1:9" x14ac:dyDescent="0.35">
      <c r="A116">
        <v>25</v>
      </c>
      <c r="B116" t="s">
        <v>101</v>
      </c>
      <c r="C116" t="s">
        <v>521</v>
      </c>
      <c r="D116" t="s">
        <v>110</v>
      </c>
      <c r="E116" t="b">
        <v>0</v>
      </c>
      <c r="F116" t="b">
        <v>0</v>
      </c>
      <c r="G116" t="b">
        <v>0</v>
      </c>
      <c r="H116" t="b">
        <v>0</v>
      </c>
      <c r="I116" t="b">
        <v>1</v>
      </c>
    </row>
    <row r="117" spans="1:9" x14ac:dyDescent="0.35">
      <c r="A117">
        <v>1257</v>
      </c>
      <c r="B117" t="s">
        <v>522</v>
      </c>
      <c r="C117" t="s">
        <v>480</v>
      </c>
      <c r="D117" t="s">
        <v>400</v>
      </c>
      <c r="E117" t="b">
        <v>0</v>
      </c>
      <c r="F117" t="b">
        <v>0</v>
      </c>
      <c r="G117" t="b">
        <v>0</v>
      </c>
      <c r="H117" t="b">
        <v>1</v>
      </c>
      <c r="I117" t="b">
        <v>0</v>
      </c>
    </row>
    <row r="118" spans="1:9" x14ac:dyDescent="0.35">
      <c r="A118">
        <v>1144</v>
      </c>
      <c r="B118" t="s">
        <v>523</v>
      </c>
      <c r="C118" t="s">
        <v>524</v>
      </c>
      <c r="D118" t="s">
        <v>110</v>
      </c>
      <c r="E118" t="b">
        <v>0</v>
      </c>
      <c r="F118" t="b">
        <v>0</v>
      </c>
      <c r="G118" t="b">
        <v>1</v>
      </c>
      <c r="H118" t="b">
        <v>0</v>
      </c>
      <c r="I118" t="b">
        <v>0</v>
      </c>
    </row>
    <row r="119" spans="1:9" x14ac:dyDescent="0.35">
      <c r="A119">
        <v>415</v>
      </c>
      <c r="B119" t="s">
        <v>523</v>
      </c>
      <c r="C119" t="s">
        <v>525</v>
      </c>
      <c r="D119" t="s">
        <v>110</v>
      </c>
      <c r="E119" t="b">
        <v>0</v>
      </c>
      <c r="F119" t="b">
        <v>0</v>
      </c>
      <c r="G119" t="b">
        <v>0</v>
      </c>
      <c r="H119" t="b">
        <v>0</v>
      </c>
      <c r="I119" t="b">
        <v>1</v>
      </c>
    </row>
    <row r="120" spans="1:9" x14ac:dyDescent="0.35">
      <c r="A120">
        <v>203</v>
      </c>
      <c r="B120" t="s">
        <v>526</v>
      </c>
      <c r="C120" t="s">
        <v>527</v>
      </c>
      <c r="D120" t="s">
        <v>110</v>
      </c>
      <c r="E120" t="b">
        <v>0</v>
      </c>
      <c r="F120" t="b">
        <v>0</v>
      </c>
      <c r="G120" t="b">
        <v>0</v>
      </c>
      <c r="H120" t="b">
        <v>0</v>
      </c>
      <c r="I120" t="b">
        <v>1</v>
      </c>
    </row>
    <row r="121" spans="1:9" x14ac:dyDescent="0.35">
      <c r="A121">
        <v>956</v>
      </c>
      <c r="B121" t="s">
        <v>528</v>
      </c>
      <c r="C121" t="s">
        <v>425</v>
      </c>
      <c r="D121" t="s">
        <v>110</v>
      </c>
      <c r="E121" t="b">
        <v>0</v>
      </c>
      <c r="F121" t="b">
        <v>0</v>
      </c>
      <c r="G121" t="b">
        <v>0</v>
      </c>
      <c r="H121" t="b">
        <v>0</v>
      </c>
      <c r="I121" t="b">
        <v>0</v>
      </c>
    </row>
    <row r="122" spans="1:9" x14ac:dyDescent="0.35">
      <c r="A122">
        <v>1273</v>
      </c>
      <c r="B122" t="s">
        <v>529</v>
      </c>
      <c r="C122" t="s">
        <v>530</v>
      </c>
      <c r="D122" t="s">
        <v>110</v>
      </c>
      <c r="E122" t="b">
        <v>1</v>
      </c>
      <c r="F122" t="b">
        <v>0</v>
      </c>
      <c r="G122" t="b">
        <v>0</v>
      </c>
      <c r="H122" t="b">
        <v>0</v>
      </c>
      <c r="I122" t="b">
        <v>1</v>
      </c>
    </row>
    <row r="123" spans="1:9" x14ac:dyDescent="0.35">
      <c r="A123">
        <v>1272</v>
      </c>
      <c r="B123" t="s">
        <v>529</v>
      </c>
      <c r="C123" t="s">
        <v>483</v>
      </c>
      <c r="D123" t="s">
        <v>110</v>
      </c>
      <c r="E123" t="b">
        <v>0</v>
      </c>
      <c r="F123" t="b">
        <v>0</v>
      </c>
      <c r="G123" t="b">
        <v>0</v>
      </c>
      <c r="H123" t="b">
        <v>0</v>
      </c>
      <c r="I123" t="b">
        <v>1</v>
      </c>
    </row>
    <row r="124" spans="1:9" x14ac:dyDescent="0.35">
      <c r="A124">
        <v>846</v>
      </c>
      <c r="B124" t="s">
        <v>531</v>
      </c>
      <c r="C124" t="s">
        <v>532</v>
      </c>
      <c r="D124" t="s">
        <v>110</v>
      </c>
      <c r="E124" t="b">
        <v>0</v>
      </c>
      <c r="F124" t="b">
        <v>0</v>
      </c>
      <c r="G124" t="b">
        <v>0</v>
      </c>
      <c r="H124" t="b">
        <v>0</v>
      </c>
      <c r="I124" t="b">
        <v>0</v>
      </c>
    </row>
    <row r="125" spans="1:9" x14ac:dyDescent="0.35">
      <c r="A125">
        <v>1162</v>
      </c>
      <c r="B125" t="s">
        <v>533</v>
      </c>
      <c r="C125" t="s">
        <v>480</v>
      </c>
      <c r="D125" t="s">
        <v>110</v>
      </c>
      <c r="E125" t="b">
        <v>0</v>
      </c>
      <c r="F125" t="b">
        <v>0</v>
      </c>
      <c r="G125" t="b">
        <v>0</v>
      </c>
      <c r="H125" t="b">
        <v>1</v>
      </c>
      <c r="I125" t="b">
        <v>0</v>
      </c>
    </row>
    <row r="126" spans="1:9" x14ac:dyDescent="0.35">
      <c r="A126">
        <v>1244</v>
      </c>
      <c r="B126" t="s">
        <v>534</v>
      </c>
      <c r="C126" t="s">
        <v>425</v>
      </c>
      <c r="D126" t="s">
        <v>110</v>
      </c>
      <c r="E126" t="b">
        <v>0</v>
      </c>
      <c r="F126" t="b">
        <v>0</v>
      </c>
      <c r="G126" t="b">
        <v>0</v>
      </c>
      <c r="H126" t="b">
        <v>0</v>
      </c>
      <c r="I126" t="b">
        <v>1</v>
      </c>
    </row>
    <row r="127" spans="1:9" x14ac:dyDescent="0.35">
      <c r="A127">
        <v>1379</v>
      </c>
      <c r="B127" t="s">
        <v>534</v>
      </c>
      <c r="C127" t="s">
        <v>535</v>
      </c>
      <c r="D127" t="s">
        <v>110</v>
      </c>
      <c r="E127" t="b">
        <v>1</v>
      </c>
      <c r="F127" t="b">
        <v>0</v>
      </c>
      <c r="G127" t="b">
        <v>0</v>
      </c>
      <c r="H127" t="b">
        <v>1</v>
      </c>
      <c r="I127" t="b">
        <v>0</v>
      </c>
    </row>
    <row r="128" spans="1:9" x14ac:dyDescent="0.35">
      <c r="A128">
        <v>1296</v>
      </c>
      <c r="B128" t="s">
        <v>536</v>
      </c>
      <c r="C128" t="s">
        <v>480</v>
      </c>
      <c r="D128" t="s">
        <v>110</v>
      </c>
      <c r="E128" t="b">
        <v>0</v>
      </c>
      <c r="F128" t="b">
        <v>0</v>
      </c>
      <c r="G128" t="b">
        <v>0</v>
      </c>
      <c r="H128" t="b">
        <v>1</v>
      </c>
      <c r="I128" t="b">
        <v>0</v>
      </c>
    </row>
    <row r="129" spans="1:9" x14ac:dyDescent="0.35">
      <c r="A129">
        <v>1362</v>
      </c>
      <c r="B129" t="s">
        <v>537</v>
      </c>
      <c r="C129" t="s">
        <v>538</v>
      </c>
      <c r="D129" t="s">
        <v>110</v>
      </c>
      <c r="E129" t="b">
        <v>1</v>
      </c>
      <c r="F129" t="b">
        <v>0</v>
      </c>
      <c r="G129" t="b">
        <v>0</v>
      </c>
      <c r="H129" t="b">
        <v>0</v>
      </c>
      <c r="I129" t="b">
        <v>1</v>
      </c>
    </row>
    <row r="130" spans="1:9" x14ac:dyDescent="0.35">
      <c r="A130">
        <v>1229</v>
      </c>
      <c r="B130" t="s">
        <v>539</v>
      </c>
      <c r="C130" t="s">
        <v>540</v>
      </c>
      <c r="D130" t="s">
        <v>110</v>
      </c>
      <c r="E130" t="b">
        <v>1</v>
      </c>
      <c r="F130" t="b">
        <v>0</v>
      </c>
      <c r="G130" t="b">
        <v>0</v>
      </c>
      <c r="H130" t="b">
        <v>1</v>
      </c>
      <c r="I130" t="b">
        <v>0</v>
      </c>
    </row>
    <row r="131" spans="1:9" x14ac:dyDescent="0.35">
      <c r="A131">
        <v>1198</v>
      </c>
      <c r="B131" t="s">
        <v>541</v>
      </c>
      <c r="C131" t="s">
        <v>542</v>
      </c>
      <c r="D131" t="s">
        <v>110</v>
      </c>
      <c r="E131" t="b">
        <v>0</v>
      </c>
      <c r="F131" t="b">
        <v>0</v>
      </c>
      <c r="G131" t="b">
        <v>0</v>
      </c>
      <c r="H131" t="b">
        <v>0</v>
      </c>
      <c r="I131" t="b">
        <v>1</v>
      </c>
    </row>
    <row r="132" spans="1:9" x14ac:dyDescent="0.35">
      <c r="A132">
        <v>1260</v>
      </c>
      <c r="B132" t="s">
        <v>543</v>
      </c>
      <c r="C132" t="s">
        <v>161</v>
      </c>
      <c r="D132" t="s">
        <v>110</v>
      </c>
      <c r="E132" t="b">
        <v>1</v>
      </c>
      <c r="F132" t="b">
        <v>0</v>
      </c>
      <c r="G132" t="b">
        <v>0</v>
      </c>
      <c r="H132" t="b">
        <v>0</v>
      </c>
      <c r="I132" t="b">
        <v>1</v>
      </c>
    </row>
    <row r="133" spans="1:9" x14ac:dyDescent="0.35">
      <c r="A133">
        <v>1361</v>
      </c>
      <c r="B133" t="s">
        <v>544</v>
      </c>
      <c r="C133" t="s">
        <v>545</v>
      </c>
      <c r="D133" t="s">
        <v>110</v>
      </c>
      <c r="E133" t="b">
        <v>0</v>
      </c>
      <c r="F133" t="b">
        <v>0</v>
      </c>
      <c r="G133" t="b">
        <v>0</v>
      </c>
      <c r="H133" t="b">
        <v>0</v>
      </c>
      <c r="I133" t="b">
        <v>1</v>
      </c>
    </row>
    <row r="134" spans="1:9" x14ac:dyDescent="0.35">
      <c r="A134">
        <v>1100</v>
      </c>
      <c r="B134" t="s">
        <v>546</v>
      </c>
      <c r="C134" t="s">
        <v>112</v>
      </c>
      <c r="D134" t="s">
        <v>110</v>
      </c>
      <c r="E134" t="b">
        <v>0</v>
      </c>
      <c r="F134" t="b">
        <v>0</v>
      </c>
      <c r="G134" t="b">
        <v>0</v>
      </c>
      <c r="H134" t="b">
        <v>0</v>
      </c>
      <c r="I134" t="b">
        <v>1</v>
      </c>
    </row>
    <row r="135" spans="1:9" x14ac:dyDescent="0.35">
      <c r="A135">
        <v>1385</v>
      </c>
      <c r="B135" t="s">
        <v>547</v>
      </c>
      <c r="C135" t="s">
        <v>7</v>
      </c>
      <c r="D135" t="s">
        <v>110</v>
      </c>
      <c r="E135" t="b">
        <v>0</v>
      </c>
      <c r="F135" t="b">
        <v>0</v>
      </c>
      <c r="G135" t="b">
        <v>0</v>
      </c>
      <c r="H135" t="b">
        <v>1</v>
      </c>
      <c r="I135" t="b">
        <v>0</v>
      </c>
    </row>
    <row r="136" spans="1:9" x14ac:dyDescent="0.35">
      <c r="A136">
        <v>1373</v>
      </c>
      <c r="B136" t="s">
        <v>548</v>
      </c>
      <c r="C136" t="s">
        <v>103</v>
      </c>
      <c r="D136" t="s">
        <v>110</v>
      </c>
      <c r="E136" t="b">
        <v>0</v>
      </c>
      <c r="F136" t="b">
        <v>0</v>
      </c>
      <c r="G136" t="b">
        <v>0</v>
      </c>
      <c r="H136" t="b">
        <v>0</v>
      </c>
      <c r="I136" t="b">
        <v>1</v>
      </c>
    </row>
    <row r="137" spans="1:9" x14ac:dyDescent="0.35">
      <c r="A137">
        <v>1252</v>
      </c>
      <c r="B137" t="s">
        <v>549</v>
      </c>
      <c r="C137" t="s">
        <v>550</v>
      </c>
      <c r="D137" t="s">
        <v>110</v>
      </c>
      <c r="E137" t="b">
        <v>0</v>
      </c>
      <c r="F137" t="b">
        <v>0</v>
      </c>
      <c r="G137" t="b">
        <v>0</v>
      </c>
      <c r="H137" t="b">
        <v>0</v>
      </c>
      <c r="I137" t="b">
        <v>1</v>
      </c>
    </row>
    <row r="138" spans="1:9" x14ac:dyDescent="0.35">
      <c r="A138">
        <v>1363</v>
      </c>
      <c r="B138" t="s">
        <v>551</v>
      </c>
      <c r="C138" t="s">
        <v>552</v>
      </c>
      <c r="D138" t="s">
        <v>110</v>
      </c>
      <c r="E138" t="b">
        <v>1</v>
      </c>
      <c r="F138" t="b">
        <v>0</v>
      </c>
      <c r="G138" t="b">
        <v>0</v>
      </c>
      <c r="H138" t="b">
        <v>1</v>
      </c>
      <c r="I138" t="b">
        <v>0</v>
      </c>
    </row>
    <row r="139" spans="1:9" x14ac:dyDescent="0.35">
      <c r="A139">
        <v>967</v>
      </c>
      <c r="B139" t="s">
        <v>553</v>
      </c>
      <c r="C139" t="s">
        <v>478</v>
      </c>
      <c r="D139" t="s">
        <v>110</v>
      </c>
      <c r="E139" t="b">
        <v>0</v>
      </c>
      <c r="F139" t="b">
        <v>0</v>
      </c>
      <c r="G139" t="b">
        <v>0</v>
      </c>
      <c r="H139" t="b">
        <v>0</v>
      </c>
      <c r="I139" t="b">
        <v>1</v>
      </c>
    </row>
    <row r="140" spans="1:9" x14ac:dyDescent="0.35">
      <c r="A140">
        <v>1045</v>
      </c>
      <c r="B140" t="s">
        <v>554</v>
      </c>
      <c r="C140" t="s">
        <v>555</v>
      </c>
      <c r="D140" t="s">
        <v>110</v>
      </c>
      <c r="E140" t="b">
        <v>1</v>
      </c>
      <c r="F140" t="b">
        <v>0</v>
      </c>
      <c r="G140" t="b">
        <v>0</v>
      </c>
      <c r="H140" t="b">
        <v>0</v>
      </c>
      <c r="I140" t="b">
        <v>1</v>
      </c>
    </row>
    <row r="141" spans="1:9" x14ac:dyDescent="0.35">
      <c r="A141">
        <v>1046</v>
      </c>
      <c r="B141" t="s">
        <v>554</v>
      </c>
      <c r="C141" t="s">
        <v>556</v>
      </c>
      <c r="D141" t="s">
        <v>110</v>
      </c>
      <c r="E141" t="b">
        <v>0</v>
      </c>
      <c r="F141" t="b">
        <v>0</v>
      </c>
      <c r="G141" t="b">
        <v>0</v>
      </c>
      <c r="H141" t="b">
        <v>0</v>
      </c>
      <c r="I141" t="b">
        <v>1</v>
      </c>
    </row>
    <row r="142" spans="1:9" x14ac:dyDescent="0.35">
      <c r="A142">
        <v>929</v>
      </c>
      <c r="B142" t="s">
        <v>557</v>
      </c>
      <c r="C142" t="s">
        <v>558</v>
      </c>
      <c r="D142" t="s">
        <v>110</v>
      </c>
      <c r="E142" t="b">
        <v>0</v>
      </c>
      <c r="F142" t="b">
        <v>0</v>
      </c>
      <c r="G142" t="b">
        <v>0</v>
      </c>
      <c r="H142" t="b">
        <v>1</v>
      </c>
      <c r="I142" t="b">
        <v>0</v>
      </c>
    </row>
    <row r="143" spans="1:9" x14ac:dyDescent="0.35">
      <c r="A143">
        <v>1349</v>
      </c>
      <c r="B143" t="s">
        <v>559</v>
      </c>
      <c r="C143" t="s">
        <v>560</v>
      </c>
      <c r="D143" t="s">
        <v>110</v>
      </c>
      <c r="E143" t="b">
        <v>0</v>
      </c>
      <c r="F143" t="b">
        <v>0</v>
      </c>
      <c r="G143" t="b">
        <v>0</v>
      </c>
      <c r="H143" t="b">
        <v>1</v>
      </c>
      <c r="I143" t="b">
        <v>0</v>
      </c>
    </row>
    <row r="144" spans="1:9" x14ac:dyDescent="0.35">
      <c r="A144">
        <v>1342</v>
      </c>
      <c r="B144" t="s">
        <v>561</v>
      </c>
      <c r="C144" t="s">
        <v>562</v>
      </c>
      <c r="D144" t="s">
        <v>110</v>
      </c>
      <c r="E144" t="b">
        <v>0</v>
      </c>
      <c r="F144" t="b">
        <v>0</v>
      </c>
      <c r="G144" t="b">
        <v>0</v>
      </c>
      <c r="H144" t="b">
        <v>0</v>
      </c>
      <c r="I144" t="b">
        <v>1</v>
      </c>
    </row>
    <row r="145" spans="1:9" x14ac:dyDescent="0.35">
      <c r="A145">
        <v>771</v>
      </c>
      <c r="B145" t="s">
        <v>563</v>
      </c>
      <c r="C145" t="s">
        <v>564</v>
      </c>
      <c r="D145" t="s">
        <v>110</v>
      </c>
      <c r="E145" t="b">
        <v>0</v>
      </c>
      <c r="F145" t="b">
        <v>0</v>
      </c>
      <c r="G145" t="b">
        <v>0</v>
      </c>
      <c r="H145" t="b">
        <v>0</v>
      </c>
      <c r="I145" t="b">
        <v>0</v>
      </c>
    </row>
    <row r="146" spans="1:9" x14ac:dyDescent="0.35">
      <c r="A146">
        <v>1265</v>
      </c>
      <c r="B146" t="s">
        <v>565</v>
      </c>
      <c r="C146" t="s">
        <v>566</v>
      </c>
      <c r="D146" t="s">
        <v>110</v>
      </c>
      <c r="E146" t="b">
        <v>0</v>
      </c>
      <c r="F146" t="b">
        <v>0</v>
      </c>
      <c r="G146" t="b">
        <v>0</v>
      </c>
      <c r="H146" t="b">
        <v>0</v>
      </c>
      <c r="I146" t="b">
        <v>1</v>
      </c>
    </row>
    <row r="147" spans="1:9" x14ac:dyDescent="0.35">
      <c r="A147">
        <v>532</v>
      </c>
      <c r="B147" t="s">
        <v>567</v>
      </c>
      <c r="C147" t="s">
        <v>566</v>
      </c>
      <c r="D147" t="s">
        <v>110</v>
      </c>
      <c r="E147" t="b">
        <v>0</v>
      </c>
      <c r="F147" t="b">
        <v>0</v>
      </c>
      <c r="G147" t="b">
        <v>0</v>
      </c>
      <c r="H147" t="b">
        <v>0</v>
      </c>
      <c r="I147" t="b">
        <v>1</v>
      </c>
    </row>
    <row r="148" spans="1:9" x14ac:dyDescent="0.35">
      <c r="A148">
        <v>1388</v>
      </c>
      <c r="B148" t="s">
        <v>521</v>
      </c>
      <c r="C148" t="s">
        <v>568</v>
      </c>
      <c r="D148" t="s">
        <v>110</v>
      </c>
      <c r="E148" t="b">
        <v>1</v>
      </c>
      <c r="F148" t="b">
        <v>0</v>
      </c>
      <c r="G148" t="b">
        <v>0</v>
      </c>
      <c r="H148" t="b">
        <v>1</v>
      </c>
      <c r="I148" t="b">
        <v>0</v>
      </c>
    </row>
    <row r="149" spans="1:9" x14ac:dyDescent="0.35">
      <c r="A149">
        <v>1282</v>
      </c>
      <c r="B149" t="s">
        <v>569</v>
      </c>
      <c r="C149" t="s">
        <v>131</v>
      </c>
      <c r="D149" t="s">
        <v>110</v>
      </c>
      <c r="E149" t="b">
        <v>0</v>
      </c>
      <c r="F149" t="b">
        <v>0</v>
      </c>
      <c r="G149" t="b">
        <v>0</v>
      </c>
      <c r="H149" t="b">
        <v>0</v>
      </c>
      <c r="I149" t="b">
        <v>1</v>
      </c>
    </row>
    <row r="150" spans="1:9" x14ac:dyDescent="0.35">
      <c r="A150">
        <v>1386</v>
      </c>
      <c r="B150" t="s">
        <v>570</v>
      </c>
      <c r="C150" t="s">
        <v>571</v>
      </c>
      <c r="D150" t="s">
        <v>110</v>
      </c>
      <c r="E150" t="b">
        <v>1</v>
      </c>
      <c r="F150" t="b">
        <v>1</v>
      </c>
      <c r="G150" t="b">
        <v>0</v>
      </c>
      <c r="H150" t="b">
        <v>0</v>
      </c>
      <c r="I150" t="b">
        <v>0</v>
      </c>
    </row>
    <row r="151" spans="1:9" x14ac:dyDescent="0.35">
      <c r="A151">
        <v>747</v>
      </c>
      <c r="B151" t="s">
        <v>570</v>
      </c>
      <c r="C151" t="s">
        <v>101</v>
      </c>
      <c r="D151" t="s">
        <v>110</v>
      </c>
      <c r="E151" t="b">
        <v>0</v>
      </c>
      <c r="F151" t="b">
        <v>0</v>
      </c>
      <c r="G151" t="b">
        <v>0</v>
      </c>
      <c r="H151" t="b">
        <v>0</v>
      </c>
      <c r="I151" t="b">
        <v>0</v>
      </c>
    </row>
    <row r="152" spans="1:9" x14ac:dyDescent="0.35">
      <c r="A152">
        <v>1298</v>
      </c>
      <c r="B152" t="s">
        <v>570</v>
      </c>
      <c r="C152" t="s">
        <v>460</v>
      </c>
      <c r="D152" t="s">
        <v>110</v>
      </c>
      <c r="E152" t="b">
        <v>1</v>
      </c>
      <c r="F152" t="b">
        <v>0</v>
      </c>
      <c r="G152" t="b">
        <v>0</v>
      </c>
      <c r="H152" t="b">
        <v>0</v>
      </c>
      <c r="I152" t="b">
        <v>1</v>
      </c>
    </row>
    <row r="153" spans="1:9" x14ac:dyDescent="0.35">
      <c r="A153">
        <v>742</v>
      </c>
      <c r="B153" t="s">
        <v>570</v>
      </c>
      <c r="C153" t="s">
        <v>487</v>
      </c>
      <c r="D153" t="s">
        <v>110</v>
      </c>
      <c r="E153" t="b">
        <v>1</v>
      </c>
      <c r="F153" t="b">
        <v>0</v>
      </c>
      <c r="G153" t="b">
        <v>0</v>
      </c>
      <c r="H153" t="b">
        <v>0</v>
      </c>
      <c r="I153" t="b">
        <v>1</v>
      </c>
    </row>
    <row r="154" spans="1:9" x14ac:dyDescent="0.35">
      <c r="A154">
        <v>741</v>
      </c>
      <c r="B154" t="s">
        <v>570</v>
      </c>
      <c r="C154" t="s">
        <v>572</v>
      </c>
      <c r="D154" t="s">
        <v>110</v>
      </c>
      <c r="E154" t="b">
        <v>0</v>
      </c>
      <c r="F154" t="b">
        <v>0</v>
      </c>
      <c r="G154" t="b">
        <v>0</v>
      </c>
      <c r="H154" t="b">
        <v>0</v>
      </c>
      <c r="I154" t="b">
        <v>1</v>
      </c>
    </row>
    <row r="155" spans="1:9" x14ac:dyDescent="0.35">
      <c r="A155">
        <v>1221</v>
      </c>
      <c r="B155" t="s">
        <v>573</v>
      </c>
      <c r="C155" t="s">
        <v>103</v>
      </c>
      <c r="D155" t="s">
        <v>110</v>
      </c>
      <c r="E155" t="b">
        <v>0</v>
      </c>
      <c r="F155" t="b">
        <v>0</v>
      </c>
      <c r="G155" t="b">
        <v>0</v>
      </c>
      <c r="H155" t="b">
        <v>1</v>
      </c>
      <c r="I155" t="b">
        <v>0</v>
      </c>
    </row>
    <row r="156" spans="1:9" x14ac:dyDescent="0.35">
      <c r="A156">
        <v>900</v>
      </c>
      <c r="B156" t="s">
        <v>574</v>
      </c>
      <c r="C156" t="s">
        <v>146</v>
      </c>
      <c r="D156" t="s">
        <v>110</v>
      </c>
      <c r="E156" t="b">
        <v>0</v>
      </c>
      <c r="F156" t="b">
        <v>0</v>
      </c>
      <c r="G156" t="b">
        <v>0</v>
      </c>
      <c r="H156" t="b">
        <v>0</v>
      </c>
      <c r="I156" t="b">
        <v>1</v>
      </c>
    </row>
    <row r="157" spans="1:9" x14ac:dyDescent="0.35">
      <c r="A157">
        <v>1165</v>
      </c>
      <c r="B157" t="s">
        <v>575</v>
      </c>
      <c r="C157" t="s">
        <v>507</v>
      </c>
      <c r="D157" t="s">
        <v>110</v>
      </c>
      <c r="E157" t="b">
        <v>0</v>
      </c>
      <c r="F157" t="b">
        <v>0</v>
      </c>
      <c r="G157" t="b">
        <v>0</v>
      </c>
      <c r="H157" t="b">
        <v>0</v>
      </c>
      <c r="I157" t="b">
        <v>1</v>
      </c>
    </row>
    <row r="158" spans="1:9" x14ac:dyDescent="0.35">
      <c r="A158">
        <v>405</v>
      </c>
      <c r="B158" t="s">
        <v>576</v>
      </c>
      <c r="C158" t="s">
        <v>566</v>
      </c>
      <c r="D158" t="s">
        <v>110</v>
      </c>
      <c r="E158" t="b">
        <v>0</v>
      </c>
      <c r="F158" t="b">
        <v>0</v>
      </c>
      <c r="G158" t="b">
        <v>0</v>
      </c>
      <c r="H158" t="b">
        <v>0</v>
      </c>
      <c r="I158" t="b">
        <v>1</v>
      </c>
    </row>
    <row r="159" spans="1:9" x14ac:dyDescent="0.35">
      <c r="A159">
        <v>1346</v>
      </c>
      <c r="B159" t="s">
        <v>577</v>
      </c>
      <c r="C159" t="s">
        <v>578</v>
      </c>
      <c r="D159" t="s">
        <v>110</v>
      </c>
      <c r="E159" t="b">
        <v>0</v>
      </c>
      <c r="F159" t="b">
        <v>0</v>
      </c>
      <c r="G159" t="b">
        <v>0</v>
      </c>
      <c r="H159" t="b">
        <v>0</v>
      </c>
      <c r="I159" t="b">
        <v>1</v>
      </c>
    </row>
    <row r="160" spans="1:9" x14ac:dyDescent="0.35">
      <c r="A160">
        <v>1364</v>
      </c>
      <c r="B160" t="s">
        <v>579</v>
      </c>
      <c r="C160" t="s">
        <v>580</v>
      </c>
      <c r="D160" t="s">
        <v>110</v>
      </c>
      <c r="E160" t="b">
        <v>0</v>
      </c>
      <c r="F160" t="b">
        <v>0</v>
      </c>
      <c r="G160" t="b">
        <v>0</v>
      </c>
      <c r="H160" t="b">
        <v>0</v>
      </c>
      <c r="I160" t="b">
        <v>1</v>
      </c>
    </row>
    <row r="161" spans="1:9" x14ac:dyDescent="0.35">
      <c r="A161">
        <v>1210</v>
      </c>
      <c r="B161" t="s">
        <v>581</v>
      </c>
      <c r="C161" t="s">
        <v>129</v>
      </c>
      <c r="D161" t="s">
        <v>110</v>
      </c>
      <c r="E161" t="b">
        <v>0</v>
      </c>
      <c r="F161" t="b">
        <v>0</v>
      </c>
      <c r="G161" t="b">
        <v>0</v>
      </c>
      <c r="H161" t="b">
        <v>0</v>
      </c>
      <c r="I161" t="b">
        <v>1</v>
      </c>
    </row>
    <row r="162" spans="1:9" x14ac:dyDescent="0.35">
      <c r="A162">
        <v>1192</v>
      </c>
      <c r="B162" t="s">
        <v>582</v>
      </c>
      <c r="C162" t="s">
        <v>583</v>
      </c>
      <c r="D162" t="s">
        <v>110</v>
      </c>
      <c r="E162" t="b">
        <v>0</v>
      </c>
      <c r="F162" t="b">
        <v>0</v>
      </c>
      <c r="G162" t="b">
        <v>0</v>
      </c>
      <c r="H162" t="b">
        <v>0</v>
      </c>
      <c r="I162" t="b">
        <v>1</v>
      </c>
    </row>
    <row r="163" spans="1:9" x14ac:dyDescent="0.35">
      <c r="A163">
        <v>1157</v>
      </c>
      <c r="B163" t="s">
        <v>584</v>
      </c>
      <c r="C163" t="s">
        <v>116</v>
      </c>
      <c r="D163" t="s">
        <v>110</v>
      </c>
      <c r="E163" t="b">
        <v>0</v>
      </c>
      <c r="F163" t="b">
        <v>0</v>
      </c>
      <c r="G163" t="b">
        <v>0</v>
      </c>
      <c r="H163" t="b">
        <v>1</v>
      </c>
      <c r="I163" t="b">
        <v>0</v>
      </c>
    </row>
    <row r="164" spans="1:9" x14ac:dyDescent="0.35">
      <c r="A164">
        <v>1357</v>
      </c>
      <c r="B164" t="s">
        <v>585</v>
      </c>
      <c r="C164" t="s">
        <v>112</v>
      </c>
      <c r="D164" t="s">
        <v>110</v>
      </c>
      <c r="E164" t="b">
        <v>0</v>
      </c>
      <c r="F164" t="b">
        <v>0</v>
      </c>
      <c r="G164" t="b">
        <v>0</v>
      </c>
      <c r="H164" t="b">
        <v>0</v>
      </c>
      <c r="I164" t="b">
        <v>1</v>
      </c>
    </row>
    <row r="165" spans="1:9" x14ac:dyDescent="0.35">
      <c r="A165">
        <v>1358</v>
      </c>
      <c r="B165" t="s">
        <v>585</v>
      </c>
      <c r="C165" t="s">
        <v>586</v>
      </c>
      <c r="D165" t="s">
        <v>110</v>
      </c>
      <c r="E165" t="b">
        <v>1</v>
      </c>
      <c r="F165" t="b">
        <v>0</v>
      </c>
      <c r="G165" t="b">
        <v>0</v>
      </c>
      <c r="H165" t="b">
        <v>0</v>
      </c>
      <c r="I165" t="b">
        <v>1</v>
      </c>
    </row>
    <row r="166" spans="1:9" x14ac:dyDescent="0.35">
      <c r="A166">
        <v>1359</v>
      </c>
      <c r="B166" t="s">
        <v>585</v>
      </c>
      <c r="C166" t="s">
        <v>129</v>
      </c>
      <c r="D166" t="s">
        <v>110</v>
      </c>
      <c r="E166" t="b">
        <v>0</v>
      </c>
      <c r="F166" t="b">
        <v>0</v>
      </c>
      <c r="G166" t="b">
        <v>1</v>
      </c>
      <c r="H166" t="b">
        <v>0</v>
      </c>
      <c r="I166" t="b">
        <v>0</v>
      </c>
    </row>
    <row r="167" spans="1:9" x14ac:dyDescent="0.35">
      <c r="A167">
        <v>1360</v>
      </c>
      <c r="B167" t="s">
        <v>585</v>
      </c>
      <c r="C167" t="s">
        <v>587</v>
      </c>
      <c r="D167" t="s">
        <v>110</v>
      </c>
      <c r="E167" t="b">
        <v>1</v>
      </c>
      <c r="F167" t="b">
        <v>1</v>
      </c>
      <c r="G167" t="b">
        <v>0</v>
      </c>
      <c r="H167" t="b">
        <v>0</v>
      </c>
      <c r="I167" t="b">
        <v>0</v>
      </c>
    </row>
    <row r="168" spans="1:9" x14ac:dyDescent="0.35">
      <c r="A168">
        <v>1093</v>
      </c>
      <c r="B168" t="s">
        <v>588</v>
      </c>
      <c r="C168" t="s">
        <v>146</v>
      </c>
      <c r="D168" t="s">
        <v>110</v>
      </c>
      <c r="E168" t="b">
        <v>0</v>
      </c>
      <c r="F168" t="b">
        <v>0</v>
      </c>
      <c r="G168" t="b">
        <v>0</v>
      </c>
      <c r="H168" t="b">
        <v>1</v>
      </c>
      <c r="I168" t="b">
        <v>0</v>
      </c>
    </row>
    <row r="169" spans="1:9" x14ac:dyDescent="0.35">
      <c r="A169">
        <v>1107</v>
      </c>
      <c r="B169" t="s">
        <v>589</v>
      </c>
      <c r="C169" t="s">
        <v>590</v>
      </c>
      <c r="D169" t="s">
        <v>110</v>
      </c>
      <c r="E169" t="b">
        <v>1</v>
      </c>
      <c r="F169" t="b">
        <v>0</v>
      </c>
      <c r="G169" t="b">
        <v>0</v>
      </c>
      <c r="H169" t="b">
        <v>1</v>
      </c>
      <c r="I169" t="b">
        <v>0</v>
      </c>
    </row>
    <row r="170" spans="1:9" x14ac:dyDescent="0.35">
      <c r="A170">
        <v>35</v>
      </c>
      <c r="B170" t="s">
        <v>591</v>
      </c>
      <c r="C170" t="s">
        <v>592</v>
      </c>
      <c r="D170" t="s">
        <v>110</v>
      </c>
      <c r="E170" t="b">
        <v>0</v>
      </c>
      <c r="F170" t="b">
        <v>0</v>
      </c>
      <c r="G170" t="b">
        <v>0</v>
      </c>
      <c r="H170" t="b">
        <v>0</v>
      </c>
      <c r="I170" t="b">
        <v>1</v>
      </c>
    </row>
    <row r="171" spans="1:9" x14ac:dyDescent="0.35">
      <c r="A171">
        <v>1094</v>
      </c>
      <c r="B171" t="s">
        <v>593</v>
      </c>
      <c r="C171" t="s">
        <v>144</v>
      </c>
      <c r="D171" t="s">
        <v>110</v>
      </c>
      <c r="E171" t="b">
        <v>0</v>
      </c>
      <c r="F171" t="b">
        <v>0</v>
      </c>
      <c r="G171" t="b">
        <v>0</v>
      </c>
      <c r="H171" t="b">
        <v>0</v>
      </c>
      <c r="I171" t="b">
        <v>1</v>
      </c>
    </row>
    <row r="172" spans="1:9" x14ac:dyDescent="0.35">
      <c r="A172">
        <v>1325</v>
      </c>
      <c r="B172" t="s">
        <v>594</v>
      </c>
      <c r="C172" t="s">
        <v>595</v>
      </c>
      <c r="D172" t="s">
        <v>110</v>
      </c>
      <c r="E172" t="b">
        <v>0</v>
      </c>
      <c r="F172" t="b">
        <v>0</v>
      </c>
      <c r="G172" t="b">
        <v>0</v>
      </c>
      <c r="H172" t="b">
        <v>0</v>
      </c>
      <c r="I172" t="b">
        <v>1</v>
      </c>
    </row>
    <row r="173" spans="1:9" x14ac:dyDescent="0.35">
      <c r="A173">
        <v>1143</v>
      </c>
      <c r="B173" t="s">
        <v>596</v>
      </c>
      <c r="C173" t="s">
        <v>572</v>
      </c>
      <c r="D173" t="s">
        <v>110</v>
      </c>
      <c r="E173" t="b">
        <v>0</v>
      </c>
      <c r="F173" t="b">
        <v>0</v>
      </c>
      <c r="G173" t="b">
        <v>0</v>
      </c>
      <c r="H173" t="b">
        <v>0</v>
      </c>
      <c r="I173" t="b">
        <v>0</v>
      </c>
    </row>
    <row r="174" spans="1:9" x14ac:dyDescent="0.35">
      <c r="A174">
        <v>576</v>
      </c>
      <c r="B174" t="s">
        <v>597</v>
      </c>
      <c r="C174" t="s">
        <v>564</v>
      </c>
      <c r="D174" t="s">
        <v>110</v>
      </c>
      <c r="E174" t="b">
        <v>0</v>
      </c>
      <c r="F174" t="b">
        <v>0</v>
      </c>
      <c r="G174" t="b">
        <v>0</v>
      </c>
      <c r="H174" t="b">
        <v>0</v>
      </c>
      <c r="I174" t="b">
        <v>1</v>
      </c>
    </row>
    <row r="175" spans="1:9" x14ac:dyDescent="0.35">
      <c r="A175">
        <v>38</v>
      </c>
      <c r="B175" t="s">
        <v>598</v>
      </c>
      <c r="C175" t="s">
        <v>599</v>
      </c>
      <c r="D175" t="s">
        <v>110</v>
      </c>
      <c r="E175" t="b">
        <v>0</v>
      </c>
      <c r="F175" t="b">
        <v>0</v>
      </c>
      <c r="G175" t="b">
        <v>0</v>
      </c>
      <c r="H175" t="b">
        <v>0</v>
      </c>
      <c r="I175" t="b">
        <v>1</v>
      </c>
    </row>
    <row r="176" spans="1:9" x14ac:dyDescent="0.35">
      <c r="A176">
        <v>245</v>
      </c>
      <c r="B176" t="s">
        <v>600</v>
      </c>
      <c r="C176" t="s">
        <v>103</v>
      </c>
      <c r="D176" t="s">
        <v>110</v>
      </c>
      <c r="E176" t="b">
        <v>0</v>
      </c>
      <c r="F176" t="b">
        <v>0</v>
      </c>
      <c r="G176" t="b">
        <v>0</v>
      </c>
      <c r="H176" t="b">
        <v>0</v>
      </c>
      <c r="I176" t="b">
        <v>1</v>
      </c>
    </row>
    <row r="177" spans="1:9" x14ac:dyDescent="0.35">
      <c r="A177">
        <v>39</v>
      </c>
      <c r="B177" t="s">
        <v>600</v>
      </c>
      <c r="C177" t="s">
        <v>156</v>
      </c>
      <c r="D177" t="s">
        <v>110</v>
      </c>
      <c r="E177" t="b">
        <v>0</v>
      </c>
      <c r="F177" t="b">
        <v>0</v>
      </c>
      <c r="G177" t="b">
        <v>0</v>
      </c>
      <c r="H177" t="b">
        <v>0</v>
      </c>
      <c r="I177" t="b">
        <v>1</v>
      </c>
    </row>
    <row r="178" spans="1:9" x14ac:dyDescent="0.35">
      <c r="A178">
        <v>508</v>
      </c>
      <c r="B178" t="s">
        <v>601</v>
      </c>
      <c r="C178" t="s">
        <v>137</v>
      </c>
      <c r="D178" t="s">
        <v>110</v>
      </c>
      <c r="E178" t="b">
        <v>0</v>
      </c>
      <c r="F178" t="b">
        <v>0</v>
      </c>
      <c r="G178" t="b">
        <v>0</v>
      </c>
      <c r="H178" t="b">
        <v>0</v>
      </c>
      <c r="I178" t="b">
        <v>1</v>
      </c>
    </row>
    <row r="179" spans="1:9" x14ac:dyDescent="0.35">
      <c r="A179">
        <v>1025</v>
      </c>
      <c r="B179" t="s">
        <v>602</v>
      </c>
      <c r="C179" t="s">
        <v>603</v>
      </c>
      <c r="D179" t="s">
        <v>110</v>
      </c>
      <c r="E179" t="b">
        <v>0</v>
      </c>
      <c r="F179" t="b">
        <v>1</v>
      </c>
      <c r="G179" t="b">
        <v>0</v>
      </c>
      <c r="H179" t="b">
        <v>0</v>
      </c>
      <c r="I179" t="b">
        <v>0</v>
      </c>
    </row>
    <row r="180" spans="1:9" x14ac:dyDescent="0.35">
      <c r="A180">
        <v>1024</v>
      </c>
      <c r="B180" t="s">
        <v>602</v>
      </c>
      <c r="C180" t="s">
        <v>604</v>
      </c>
      <c r="D180" t="s">
        <v>110</v>
      </c>
      <c r="E180" t="b">
        <v>0</v>
      </c>
      <c r="F180" t="b">
        <v>1</v>
      </c>
      <c r="G180" t="b">
        <v>0</v>
      </c>
      <c r="H180" t="b">
        <v>0</v>
      </c>
      <c r="I180" t="b">
        <v>0</v>
      </c>
    </row>
    <row r="181" spans="1:9" x14ac:dyDescent="0.35">
      <c r="A181">
        <v>1023</v>
      </c>
      <c r="B181" t="s">
        <v>602</v>
      </c>
      <c r="C181" t="s">
        <v>119</v>
      </c>
      <c r="D181" t="s">
        <v>110</v>
      </c>
      <c r="E181" t="b">
        <v>0</v>
      </c>
      <c r="F181" t="b">
        <v>0</v>
      </c>
      <c r="G181" t="b">
        <v>0</v>
      </c>
      <c r="H181" t="b">
        <v>1</v>
      </c>
      <c r="I181" t="b">
        <v>0</v>
      </c>
    </row>
    <row r="182" spans="1:9" x14ac:dyDescent="0.35">
      <c r="A182">
        <v>1232</v>
      </c>
      <c r="B182" t="s">
        <v>602</v>
      </c>
      <c r="C182" t="s">
        <v>605</v>
      </c>
      <c r="D182" t="s">
        <v>110</v>
      </c>
      <c r="E182" t="b">
        <v>1</v>
      </c>
      <c r="F182" t="b">
        <v>0</v>
      </c>
      <c r="G182" t="b">
        <v>0</v>
      </c>
      <c r="H182" t="b">
        <v>0</v>
      </c>
      <c r="I182" t="b">
        <v>1</v>
      </c>
    </row>
    <row r="183" spans="1:9" x14ac:dyDescent="0.35">
      <c r="A183">
        <v>1141</v>
      </c>
      <c r="B183" t="s">
        <v>606</v>
      </c>
      <c r="C183" t="s">
        <v>607</v>
      </c>
      <c r="D183" t="s">
        <v>110</v>
      </c>
      <c r="E183" t="b">
        <v>1</v>
      </c>
      <c r="F183" t="b">
        <v>0</v>
      </c>
      <c r="G183" t="b">
        <v>0</v>
      </c>
      <c r="H183" t="b">
        <v>0</v>
      </c>
      <c r="I183" t="b">
        <v>1</v>
      </c>
    </row>
    <row r="184" spans="1:9" x14ac:dyDescent="0.35">
      <c r="A184">
        <v>891</v>
      </c>
      <c r="B184" t="s">
        <v>608</v>
      </c>
      <c r="C184" t="s">
        <v>609</v>
      </c>
      <c r="D184" t="s">
        <v>110</v>
      </c>
      <c r="E184" t="b">
        <v>1</v>
      </c>
      <c r="F184" t="b">
        <v>0</v>
      </c>
      <c r="G184" t="b">
        <v>0</v>
      </c>
      <c r="H184" t="b">
        <v>0</v>
      </c>
      <c r="I184" t="b">
        <v>0</v>
      </c>
    </row>
    <row r="185" spans="1:9" x14ac:dyDescent="0.35">
      <c r="A185">
        <v>1191</v>
      </c>
      <c r="B185" t="s">
        <v>610</v>
      </c>
      <c r="C185" t="s">
        <v>480</v>
      </c>
      <c r="D185" t="s">
        <v>110</v>
      </c>
      <c r="E185" t="b">
        <v>0</v>
      </c>
      <c r="F185" t="b">
        <v>0</v>
      </c>
      <c r="G185" t="b">
        <v>0</v>
      </c>
      <c r="H185" t="b">
        <v>0</v>
      </c>
      <c r="I185" t="b">
        <v>1</v>
      </c>
    </row>
    <row r="186" spans="1:9" x14ac:dyDescent="0.35">
      <c r="A186">
        <v>1225</v>
      </c>
      <c r="B186" t="s">
        <v>610</v>
      </c>
      <c r="C186" t="s">
        <v>611</v>
      </c>
      <c r="D186" t="s">
        <v>110</v>
      </c>
      <c r="E186" t="b">
        <v>0</v>
      </c>
      <c r="F186" t="b">
        <v>0</v>
      </c>
      <c r="G186" t="b">
        <v>0</v>
      </c>
      <c r="H186" t="b">
        <v>1</v>
      </c>
      <c r="I186" t="b">
        <v>0</v>
      </c>
    </row>
    <row r="187" spans="1:9" x14ac:dyDescent="0.35">
      <c r="A187">
        <v>1350</v>
      </c>
      <c r="B187" t="s">
        <v>612</v>
      </c>
      <c r="C187" t="s">
        <v>613</v>
      </c>
      <c r="D187" t="s">
        <v>110</v>
      </c>
      <c r="E187" t="b">
        <v>0</v>
      </c>
      <c r="F187" t="b">
        <v>0</v>
      </c>
      <c r="G187" t="b">
        <v>0</v>
      </c>
      <c r="H187" t="b">
        <v>1</v>
      </c>
      <c r="I187" t="b">
        <v>0</v>
      </c>
    </row>
    <row r="188" spans="1:9" x14ac:dyDescent="0.35">
      <c r="A188">
        <v>1352</v>
      </c>
      <c r="B188" t="s">
        <v>614</v>
      </c>
      <c r="C188" t="s">
        <v>112</v>
      </c>
      <c r="D188" t="s">
        <v>110</v>
      </c>
      <c r="E188" t="b">
        <v>0</v>
      </c>
      <c r="F188" t="b">
        <v>0</v>
      </c>
      <c r="G188" t="b">
        <v>0</v>
      </c>
      <c r="H188" t="b">
        <v>0</v>
      </c>
      <c r="I188" t="b">
        <v>1</v>
      </c>
    </row>
    <row r="189" spans="1:9" x14ac:dyDescent="0.35">
      <c r="A189">
        <v>597</v>
      </c>
      <c r="B189" t="s">
        <v>615</v>
      </c>
      <c r="C189" t="s">
        <v>616</v>
      </c>
      <c r="D189" t="s">
        <v>110</v>
      </c>
      <c r="E189" t="b">
        <v>0</v>
      </c>
      <c r="F189" t="b">
        <v>0</v>
      </c>
      <c r="G189" t="b">
        <v>0</v>
      </c>
      <c r="H189" t="b">
        <v>0</v>
      </c>
      <c r="I189" t="b">
        <v>1</v>
      </c>
    </row>
    <row r="190" spans="1:9" x14ac:dyDescent="0.35">
      <c r="A190">
        <v>1339</v>
      </c>
      <c r="B190" t="s">
        <v>617</v>
      </c>
      <c r="C190" t="s">
        <v>618</v>
      </c>
      <c r="D190" t="s">
        <v>110</v>
      </c>
      <c r="E190" t="b">
        <v>0</v>
      </c>
      <c r="F190" t="b">
        <v>0</v>
      </c>
      <c r="G190" t="b">
        <v>0</v>
      </c>
      <c r="H190" t="b">
        <v>1</v>
      </c>
      <c r="I190" t="b">
        <v>0</v>
      </c>
    </row>
    <row r="191" spans="1:9" x14ac:dyDescent="0.35">
      <c r="A191">
        <v>914</v>
      </c>
      <c r="B191" t="s">
        <v>619</v>
      </c>
      <c r="C191" t="s">
        <v>479</v>
      </c>
      <c r="D191" t="s">
        <v>110</v>
      </c>
      <c r="E191" t="b">
        <v>0</v>
      </c>
      <c r="F191" t="b">
        <v>0</v>
      </c>
      <c r="G191" t="b">
        <v>0</v>
      </c>
      <c r="H191" t="b">
        <v>0</v>
      </c>
      <c r="I191" t="b">
        <v>0</v>
      </c>
    </row>
    <row r="192" spans="1:9" x14ac:dyDescent="0.35">
      <c r="A192">
        <v>1038</v>
      </c>
      <c r="B192" t="s">
        <v>619</v>
      </c>
      <c r="C192" t="s">
        <v>131</v>
      </c>
      <c r="D192" t="s">
        <v>110</v>
      </c>
      <c r="E192" t="b">
        <v>0</v>
      </c>
      <c r="F192" t="b">
        <v>0</v>
      </c>
      <c r="G192" t="b">
        <v>0</v>
      </c>
      <c r="H192" t="b">
        <v>0</v>
      </c>
      <c r="I192" t="b">
        <v>1</v>
      </c>
    </row>
    <row r="193" spans="1:9" x14ac:dyDescent="0.35">
      <c r="A193">
        <v>1347</v>
      </c>
      <c r="B193" t="s">
        <v>620</v>
      </c>
      <c r="C193" t="s">
        <v>434</v>
      </c>
      <c r="D193" t="s">
        <v>110</v>
      </c>
      <c r="E193" t="b">
        <v>0</v>
      </c>
      <c r="F193" t="b">
        <v>0</v>
      </c>
      <c r="G193" t="b">
        <v>0</v>
      </c>
      <c r="H193" t="b">
        <v>1</v>
      </c>
      <c r="I193" t="b">
        <v>0</v>
      </c>
    </row>
    <row r="194" spans="1:9" x14ac:dyDescent="0.35">
      <c r="A194">
        <v>1380</v>
      </c>
      <c r="B194" t="s">
        <v>621</v>
      </c>
      <c r="C194" t="s">
        <v>622</v>
      </c>
      <c r="D194" t="s">
        <v>110</v>
      </c>
      <c r="E194" t="b">
        <v>1</v>
      </c>
      <c r="F194" t="b">
        <v>0</v>
      </c>
      <c r="G194" t="b">
        <v>0</v>
      </c>
      <c r="H194" t="b">
        <v>0</v>
      </c>
      <c r="I194" t="b">
        <v>1</v>
      </c>
    </row>
    <row r="195" spans="1:9" x14ac:dyDescent="0.35">
      <c r="A195">
        <v>1242</v>
      </c>
      <c r="B195" t="s">
        <v>623</v>
      </c>
      <c r="C195" t="s">
        <v>518</v>
      </c>
      <c r="D195" t="s">
        <v>110</v>
      </c>
      <c r="E195" t="b">
        <v>0</v>
      </c>
      <c r="F195" t="b">
        <v>0</v>
      </c>
      <c r="G195" t="b">
        <v>0</v>
      </c>
      <c r="H195" t="b">
        <v>0</v>
      </c>
      <c r="I195" t="b">
        <v>1</v>
      </c>
    </row>
    <row r="196" spans="1:9" x14ac:dyDescent="0.35">
      <c r="A196">
        <v>1048</v>
      </c>
      <c r="B196" t="s">
        <v>624</v>
      </c>
      <c r="C196" t="s">
        <v>144</v>
      </c>
      <c r="D196" t="s">
        <v>110</v>
      </c>
      <c r="E196" t="b">
        <v>0</v>
      </c>
      <c r="F196" t="b">
        <v>0</v>
      </c>
      <c r="G196" t="b">
        <v>0</v>
      </c>
      <c r="H196" t="b">
        <v>0</v>
      </c>
      <c r="I196" t="b">
        <v>1</v>
      </c>
    </row>
    <row r="197" spans="1:9" x14ac:dyDescent="0.35">
      <c r="A197">
        <v>1055</v>
      </c>
      <c r="B197" t="s">
        <v>624</v>
      </c>
      <c r="C197" t="s">
        <v>625</v>
      </c>
      <c r="D197" t="s">
        <v>110</v>
      </c>
      <c r="E197" t="b">
        <v>0</v>
      </c>
      <c r="F197" t="b">
        <v>0</v>
      </c>
      <c r="G197" t="b">
        <v>0</v>
      </c>
      <c r="H197" t="b">
        <v>1</v>
      </c>
      <c r="I197" t="b">
        <v>0</v>
      </c>
    </row>
    <row r="198" spans="1:9" x14ac:dyDescent="0.35">
      <c r="A198">
        <v>1095</v>
      </c>
      <c r="B198" t="s">
        <v>624</v>
      </c>
      <c r="C198" t="s">
        <v>626</v>
      </c>
      <c r="D198" t="s">
        <v>110</v>
      </c>
      <c r="E198" t="b">
        <v>0</v>
      </c>
      <c r="F198" t="b">
        <v>0</v>
      </c>
      <c r="G198" t="b">
        <v>0</v>
      </c>
      <c r="H198" t="b">
        <v>0</v>
      </c>
      <c r="I198" t="b">
        <v>1</v>
      </c>
    </row>
    <row r="199" spans="1:9" x14ac:dyDescent="0.35">
      <c r="A199">
        <v>820</v>
      </c>
      <c r="B199" t="s">
        <v>624</v>
      </c>
      <c r="C199" t="s">
        <v>464</v>
      </c>
      <c r="D199" t="s">
        <v>110</v>
      </c>
      <c r="E199" t="b">
        <v>1</v>
      </c>
      <c r="F199" t="b">
        <v>0</v>
      </c>
      <c r="G199" t="b">
        <v>0</v>
      </c>
      <c r="H199" t="b">
        <v>0</v>
      </c>
      <c r="I199" t="b">
        <v>0</v>
      </c>
    </row>
    <row r="200" spans="1:9" x14ac:dyDescent="0.35">
      <c r="A200">
        <v>468</v>
      </c>
      <c r="B200" t="s">
        <v>624</v>
      </c>
      <c r="C200" t="s">
        <v>518</v>
      </c>
      <c r="D200" t="s">
        <v>110</v>
      </c>
      <c r="E200" t="b">
        <v>0</v>
      </c>
      <c r="F200" t="b">
        <v>0</v>
      </c>
      <c r="G200" t="b">
        <v>0</v>
      </c>
      <c r="H200" t="b">
        <v>0</v>
      </c>
      <c r="I200" t="b">
        <v>1</v>
      </c>
    </row>
    <row r="201" spans="1:9" x14ac:dyDescent="0.35">
      <c r="A201">
        <v>687</v>
      </c>
      <c r="B201" t="s">
        <v>624</v>
      </c>
      <c r="C201" t="s">
        <v>627</v>
      </c>
      <c r="D201" t="s">
        <v>110</v>
      </c>
      <c r="E201" t="b">
        <v>0</v>
      </c>
      <c r="F201" t="b">
        <v>0</v>
      </c>
      <c r="G201" t="b">
        <v>0</v>
      </c>
      <c r="H201" t="b">
        <v>0</v>
      </c>
      <c r="I201" t="b">
        <v>1</v>
      </c>
    </row>
    <row r="202" spans="1:9" x14ac:dyDescent="0.35">
      <c r="A202">
        <v>1375</v>
      </c>
      <c r="B202" t="s">
        <v>628</v>
      </c>
      <c r="C202" t="s">
        <v>629</v>
      </c>
      <c r="D202" t="s">
        <v>110</v>
      </c>
      <c r="E202" t="b">
        <v>0</v>
      </c>
      <c r="F202" t="b">
        <v>0</v>
      </c>
      <c r="G202" t="b">
        <v>0</v>
      </c>
      <c r="H202" t="b">
        <v>1</v>
      </c>
      <c r="I202" t="b">
        <v>0</v>
      </c>
    </row>
    <row r="203" spans="1:9" x14ac:dyDescent="0.35">
      <c r="A203">
        <v>1382</v>
      </c>
      <c r="B203" t="s">
        <v>630</v>
      </c>
      <c r="C203" t="s">
        <v>631</v>
      </c>
      <c r="D203" t="s">
        <v>110</v>
      </c>
      <c r="E203" t="b">
        <v>0</v>
      </c>
      <c r="F203" t="b">
        <v>0</v>
      </c>
      <c r="G203" t="b">
        <v>0</v>
      </c>
      <c r="H203" t="b">
        <v>1</v>
      </c>
      <c r="I203" t="b">
        <v>0</v>
      </c>
    </row>
    <row r="204" spans="1:9" x14ac:dyDescent="0.35">
      <c r="A204">
        <v>1161</v>
      </c>
      <c r="B204" t="s">
        <v>632</v>
      </c>
      <c r="C204" t="s">
        <v>633</v>
      </c>
      <c r="D204" t="s">
        <v>110</v>
      </c>
      <c r="E204" t="b">
        <v>0</v>
      </c>
      <c r="F204" t="b">
        <v>0</v>
      </c>
      <c r="G204" t="b">
        <v>0</v>
      </c>
      <c r="H204" t="b">
        <v>1</v>
      </c>
      <c r="I204" t="b">
        <v>0</v>
      </c>
    </row>
    <row r="205" spans="1:9" x14ac:dyDescent="0.35">
      <c r="A205">
        <v>890</v>
      </c>
      <c r="B205" t="s">
        <v>634</v>
      </c>
      <c r="C205" t="s">
        <v>635</v>
      </c>
      <c r="D205" t="s">
        <v>400</v>
      </c>
      <c r="E205" t="b">
        <v>0</v>
      </c>
      <c r="F205" t="b">
        <v>0</v>
      </c>
      <c r="G205" t="b">
        <v>0</v>
      </c>
      <c r="H205" t="b">
        <v>0</v>
      </c>
      <c r="I205" t="b">
        <v>0</v>
      </c>
    </row>
    <row r="206" spans="1:9" x14ac:dyDescent="0.35">
      <c r="A206">
        <v>1238</v>
      </c>
      <c r="B206" t="s">
        <v>636</v>
      </c>
      <c r="C206" t="s">
        <v>637</v>
      </c>
      <c r="D206" t="s">
        <v>110</v>
      </c>
      <c r="E206" t="b">
        <v>1</v>
      </c>
      <c r="F206" t="b">
        <v>0</v>
      </c>
      <c r="G206" t="b">
        <v>0</v>
      </c>
      <c r="H206" t="b">
        <v>1</v>
      </c>
      <c r="I206" t="b">
        <v>0</v>
      </c>
    </row>
    <row r="207" spans="1:9" x14ac:dyDescent="0.35">
      <c r="A207">
        <v>780</v>
      </c>
      <c r="B207" t="s">
        <v>638</v>
      </c>
      <c r="C207" t="s">
        <v>103</v>
      </c>
      <c r="D207" t="s">
        <v>110</v>
      </c>
      <c r="E207" t="b">
        <v>0</v>
      </c>
      <c r="F207" t="b">
        <v>0</v>
      </c>
      <c r="G207" t="b">
        <v>0</v>
      </c>
      <c r="H207" t="b">
        <v>0</v>
      </c>
      <c r="I207" t="b">
        <v>1</v>
      </c>
    </row>
    <row r="208" spans="1:9" x14ac:dyDescent="0.35">
      <c r="A208">
        <v>1166</v>
      </c>
      <c r="B208" t="s">
        <v>639</v>
      </c>
      <c r="C208" t="s">
        <v>470</v>
      </c>
      <c r="D208" t="s">
        <v>400</v>
      </c>
      <c r="E208" t="b">
        <v>0</v>
      </c>
      <c r="F208" t="b">
        <v>0</v>
      </c>
      <c r="G208" t="b">
        <v>0</v>
      </c>
      <c r="H208" t="b">
        <v>0</v>
      </c>
      <c r="I208" t="b">
        <v>1</v>
      </c>
    </row>
    <row r="209" spans="1:9" x14ac:dyDescent="0.35">
      <c r="A209">
        <v>45</v>
      </c>
      <c r="B209" t="s">
        <v>640</v>
      </c>
      <c r="C209" t="s">
        <v>641</v>
      </c>
      <c r="D209" t="s">
        <v>110</v>
      </c>
      <c r="E209" t="b">
        <v>0</v>
      </c>
      <c r="F209" t="b">
        <v>0</v>
      </c>
      <c r="G209" t="b">
        <v>0</v>
      </c>
      <c r="H209" t="b">
        <v>0</v>
      </c>
      <c r="I209" t="b">
        <v>1</v>
      </c>
    </row>
    <row r="210" spans="1:9" x14ac:dyDescent="0.35">
      <c r="A210">
        <v>1160</v>
      </c>
      <c r="B210" t="s">
        <v>558</v>
      </c>
      <c r="C210" t="s">
        <v>642</v>
      </c>
      <c r="D210" t="s">
        <v>110</v>
      </c>
      <c r="E210" t="b">
        <v>0</v>
      </c>
      <c r="F210" t="b">
        <v>0</v>
      </c>
      <c r="G210" t="b">
        <v>0</v>
      </c>
      <c r="H210" t="b">
        <v>1</v>
      </c>
      <c r="I210" t="b">
        <v>0</v>
      </c>
    </row>
    <row r="211" spans="1:9" x14ac:dyDescent="0.35">
      <c r="A211">
        <v>1341</v>
      </c>
      <c r="B211" t="s">
        <v>643</v>
      </c>
      <c r="C211" t="s">
        <v>146</v>
      </c>
      <c r="D211" t="s">
        <v>110</v>
      </c>
      <c r="E211" t="b">
        <v>0</v>
      </c>
      <c r="F211" t="b">
        <v>0</v>
      </c>
      <c r="G211" t="b">
        <v>0</v>
      </c>
      <c r="H211" t="b">
        <v>1</v>
      </c>
      <c r="I211" t="b">
        <v>0</v>
      </c>
    </row>
    <row r="212" spans="1:9" x14ac:dyDescent="0.35">
      <c r="A212">
        <v>945</v>
      </c>
      <c r="B212" t="s">
        <v>644</v>
      </c>
      <c r="C212" t="s">
        <v>129</v>
      </c>
      <c r="D212" t="s">
        <v>110</v>
      </c>
      <c r="E212" t="b">
        <v>0</v>
      </c>
      <c r="F212" t="b">
        <v>0</v>
      </c>
      <c r="G212" t="b">
        <v>0</v>
      </c>
      <c r="H212" t="b">
        <v>0</v>
      </c>
      <c r="I212" t="b">
        <v>0</v>
      </c>
    </row>
    <row r="213" spans="1:9" x14ac:dyDescent="0.35">
      <c r="A213">
        <v>813</v>
      </c>
      <c r="B213" t="s">
        <v>644</v>
      </c>
      <c r="C213" t="s">
        <v>609</v>
      </c>
      <c r="D213" t="s">
        <v>110</v>
      </c>
      <c r="E213" t="b">
        <v>1</v>
      </c>
      <c r="F213" t="b">
        <v>0</v>
      </c>
      <c r="G213" t="b">
        <v>0</v>
      </c>
      <c r="H213" t="b">
        <v>0</v>
      </c>
      <c r="I213" t="b">
        <v>0</v>
      </c>
    </row>
    <row r="214" spans="1:9" x14ac:dyDescent="0.35">
      <c r="A214">
        <v>812</v>
      </c>
      <c r="B214" t="s">
        <v>644</v>
      </c>
      <c r="C214" t="s">
        <v>645</v>
      </c>
      <c r="D214" t="s">
        <v>110</v>
      </c>
      <c r="E214" t="b">
        <v>0</v>
      </c>
      <c r="F214" t="b">
        <v>0</v>
      </c>
      <c r="G214" t="b">
        <v>0</v>
      </c>
      <c r="H214" t="b">
        <v>0</v>
      </c>
      <c r="I214" t="b">
        <v>0</v>
      </c>
    </row>
    <row r="215" spans="1:9" x14ac:dyDescent="0.35">
      <c r="A215">
        <v>1129</v>
      </c>
      <c r="B215" t="s">
        <v>646</v>
      </c>
      <c r="C215" t="s">
        <v>647</v>
      </c>
      <c r="D215" t="s">
        <v>110</v>
      </c>
      <c r="E215" t="b">
        <v>0</v>
      </c>
      <c r="F215" t="b">
        <v>0</v>
      </c>
      <c r="G215" t="b">
        <v>0</v>
      </c>
      <c r="H215" t="b">
        <v>0</v>
      </c>
      <c r="I215" t="b">
        <v>1</v>
      </c>
    </row>
    <row r="216" spans="1:9" x14ac:dyDescent="0.35">
      <c r="A216">
        <v>808</v>
      </c>
      <c r="B216" t="s">
        <v>648</v>
      </c>
      <c r="C216" t="s">
        <v>649</v>
      </c>
      <c r="D216" t="s">
        <v>110</v>
      </c>
      <c r="E216" t="b">
        <v>1</v>
      </c>
      <c r="F216" t="b">
        <v>0</v>
      </c>
      <c r="G216" t="b">
        <v>0</v>
      </c>
      <c r="H216" t="b">
        <v>0</v>
      </c>
      <c r="I216" t="b">
        <v>1</v>
      </c>
    </row>
    <row r="217" spans="1:9" x14ac:dyDescent="0.35">
      <c r="A217">
        <v>1290</v>
      </c>
      <c r="B217" t="s">
        <v>650</v>
      </c>
      <c r="C217" t="s">
        <v>485</v>
      </c>
      <c r="D217" t="s">
        <v>110</v>
      </c>
      <c r="E217" t="b">
        <v>0</v>
      </c>
      <c r="F217" t="b">
        <v>0</v>
      </c>
      <c r="G217" t="b">
        <v>0</v>
      </c>
      <c r="H217" t="b">
        <v>1</v>
      </c>
      <c r="I217" t="b">
        <v>0</v>
      </c>
    </row>
    <row r="218" spans="1:9" x14ac:dyDescent="0.35">
      <c r="A218">
        <v>1209</v>
      </c>
      <c r="B218" t="s">
        <v>651</v>
      </c>
      <c r="C218" t="s">
        <v>131</v>
      </c>
      <c r="D218" t="s">
        <v>400</v>
      </c>
      <c r="E218" t="b">
        <v>0</v>
      </c>
      <c r="F218" t="b">
        <v>0</v>
      </c>
      <c r="G218" t="b">
        <v>0</v>
      </c>
      <c r="H218" t="b">
        <v>0</v>
      </c>
      <c r="I218" t="b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603-912E-4C34-ADBC-11D149C006F1}">
  <sheetPr codeName="Sheet15"/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22.53125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298</v>
      </c>
      <c r="B2" s="51">
        <v>0</v>
      </c>
      <c r="C2" s="52">
        <v>22</v>
      </c>
      <c r="D2" s="52">
        <v>58</v>
      </c>
      <c r="E2" s="52" t="s">
        <v>229</v>
      </c>
      <c r="F2" s="52"/>
      <c r="G2" s="53" t="e">
        <f>IF(ISBLANK($A2),"",IF($I2="X",A2,CONCATENATE(VLOOKUP(A2,competitors!$A2:$I650,3, FALSE)," ",VLOOKUP(A2,competitors!$A2:$I650,2,FALSE))))</f>
        <v>#N/A</v>
      </c>
      <c r="H2" s="60">
        <f t="shared" ref="H2:H33" si="0">IF(LEFT($E2,1)="D",UPPER($E2),(B2*3600+C2*60+D2)/86400)</f>
        <v>1.5949074074074074E-2</v>
      </c>
    </row>
    <row r="3" spans="1:9" ht="15" x14ac:dyDescent="0.4">
      <c r="A3" s="51" t="s">
        <v>299</v>
      </c>
      <c r="B3" s="51">
        <v>0</v>
      </c>
      <c r="C3" s="52">
        <v>23</v>
      </c>
      <c r="D3" s="52">
        <v>29</v>
      </c>
      <c r="E3" s="52"/>
      <c r="F3" s="52"/>
      <c r="G3" s="53" t="e">
        <f>IF(ISBLANK($A3),"",IF($I3="X",A3,CONCATENATE(VLOOKUP(A3,competitors!$A3:$I651,3, FALSE)," ",VLOOKUP(A3,competitors!$A3:$I651,2,FALSE))))</f>
        <v>#N/A</v>
      </c>
      <c r="H3" s="60">
        <f t="shared" si="0"/>
        <v>1.6307870370370372E-2</v>
      </c>
    </row>
    <row r="4" spans="1:9" ht="15" x14ac:dyDescent="0.4">
      <c r="A4" s="51">
        <v>747</v>
      </c>
      <c r="B4" s="51">
        <v>0</v>
      </c>
      <c r="C4" s="52">
        <v>23</v>
      </c>
      <c r="D4" s="52">
        <v>33</v>
      </c>
      <c r="E4" s="52"/>
      <c r="F4" s="52"/>
      <c r="G4" s="53" t="str">
        <f>IF(ISBLANK($A4),"",IF($I4="X",A4,CONCATENATE(VLOOKUP(A4,competitors!$A4:$I652,3, FALSE)," ",VLOOKUP(A4,competitors!$A4:$I652,2,FALSE))))</f>
        <v>James Moore</v>
      </c>
      <c r="H4" s="60">
        <f t="shared" si="0"/>
        <v>1.6354166666666666E-2</v>
      </c>
    </row>
    <row r="5" spans="1:9" ht="15" x14ac:dyDescent="0.4">
      <c r="A5" s="51" t="s">
        <v>317</v>
      </c>
      <c r="B5" s="51">
        <v>0</v>
      </c>
      <c r="C5" s="52">
        <v>23</v>
      </c>
      <c r="D5" s="52">
        <v>39</v>
      </c>
      <c r="E5" s="52"/>
      <c r="F5" s="52"/>
      <c r="G5" s="53" t="e">
        <f>IF(ISBLANK($A5),"",IF($I5="X",A5,CONCATENATE(VLOOKUP(A5,competitors!$A5:$I653,3, FALSE)," ",VLOOKUP(A5,competitors!$A5:$I653,2,FALSE))))</f>
        <v>#N/A</v>
      </c>
      <c r="H5" s="60">
        <f t="shared" si="0"/>
        <v>1.6423611111111111E-2</v>
      </c>
    </row>
    <row r="6" spans="1:9" ht="15" x14ac:dyDescent="0.4">
      <c r="A6" s="51">
        <v>1144</v>
      </c>
      <c r="B6" s="51">
        <v>0</v>
      </c>
      <c r="C6" s="52">
        <v>23</v>
      </c>
      <c r="D6" s="52">
        <v>56</v>
      </c>
      <c r="E6" s="52" t="s">
        <v>229</v>
      </c>
      <c r="F6" s="52"/>
      <c r="G6" s="53" t="str">
        <f>IF(ISBLANK($A6),"",IF($I6="X",A6,CONCATENATE(VLOOKUP(A6,competitors!$A6:$I654,3, FALSE)," ",VLOOKUP(A6,competitors!$A6:$I654,2,FALSE))))</f>
        <v>Jamie Kershaw</v>
      </c>
      <c r="H6" s="60">
        <f t="shared" si="0"/>
        <v>1.6620370370370369E-2</v>
      </c>
    </row>
    <row r="7" spans="1:9" ht="15" x14ac:dyDescent="0.4">
      <c r="A7" s="51" t="s">
        <v>318</v>
      </c>
      <c r="B7" s="51">
        <v>0</v>
      </c>
      <c r="C7" s="52">
        <v>25</v>
      </c>
      <c r="D7" s="52">
        <v>6</v>
      </c>
      <c r="E7" s="52"/>
      <c r="F7" s="52"/>
      <c r="G7" s="53" t="e">
        <f>IF(ISBLANK($A7),"",IF($I7="X",A7,CONCATENATE(VLOOKUP(A7,competitors!$A7:$I655,3, FALSE)," ",VLOOKUP(A7,competitors!$A7:$I655,2,FALSE))))</f>
        <v>#N/A</v>
      </c>
      <c r="H7" s="60">
        <f t="shared" si="0"/>
        <v>1.7430555555555557E-2</v>
      </c>
    </row>
    <row r="8" spans="1:9" ht="15" x14ac:dyDescent="0.4">
      <c r="A8" s="51">
        <v>1055</v>
      </c>
      <c r="B8" s="51">
        <v>0</v>
      </c>
      <c r="C8" s="52">
        <v>25</v>
      </c>
      <c r="D8" s="52">
        <v>19</v>
      </c>
      <c r="E8" s="52"/>
      <c r="F8" s="52"/>
      <c r="G8" s="53" t="str">
        <f>IF(ISBLANK($A8),"",IF($I8="X",A8,CONCATENATE(VLOOKUP(A8,competitors!$A8:$I656,3, FALSE)," ",VLOOKUP(A8,competitors!$A8:$I656,2,FALSE))))</f>
        <v>Austin Smith</v>
      </c>
      <c r="H8" s="60">
        <f t="shared" si="0"/>
        <v>1.758101851851852E-2</v>
      </c>
    </row>
    <row r="9" spans="1:9" ht="15" x14ac:dyDescent="0.4">
      <c r="A9" s="51">
        <v>415</v>
      </c>
      <c r="B9" s="51">
        <v>0</v>
      </c>
      <c r="C9" s="52">
        <v>25</v>
      </c>
      <c r="D9" s="52">
        <v>21</v>
      </c>
      <c r="E9" s="52" t="s">
        <v>229</v>
      </c>
      <c r="F9" s="52"/>
      <c r="G9" s="53" t="str">
        <f>IF(ISBLANK($A9),"",IF($I9="X",A9,CONCATENATE(VLOOKUP(A9,competitors!$A9:$I657,3, FALSE)," ",VLOOKUP(A9,competitors!$A9:$I657,2,FALSE))))</f>
        <v>Nik Kershaw</v>
      </c>
      <c r="H9" s="60">
        <f t="shared" si="0"/>
        <v>1.7604166666666667E-2</v>
      </c>
    </row>
    <row r="10" spans="1:9" ht="15" x14ac:dyDescent="0.4">
      <c r="A10" s="51" t="s">
        <v>319</v>
      </c>
      <c r="B10" s="51">
        <v>0</v>
      </c>
      <c r="C10" s="52">
        <v>25</v>
      </c>
      <c r="D10" s="52">
        <v>30</v>
      </c>
      <c r="E10" s="52"/>
      <c r="F10" s="52"/>
      <c r="G10" s="53" t="e">
        <f>IF(ISBLANK($A10),"",IF($I10="X",A10,CONCATENATE(VLOOKUP(A10,competitors!$A10:$I658,3, FALSE)," ",VLOOKUP(A10,competitors!$A10:$I658,2,FALSE))))</f>
        <v>#N/A</v>
      </c>
      <c r="H10" s="60">
        <f t="shared" si="0"/>
        <v>1.7708333333333333E-2</v>
      </c>
    </row>
    <row r="11" spans="1:9" ht="15" x14ac:dyDescent="0.4">
      <c r="A11" s="51">
        <v>1192</v>
      </c>
      <c r="B11" s="51">
        <v>0</v>
      </c>
      <c r="C11" s="52">
        <v>25</v>
      </c>
      <c r="D11" s="52">
        <v>41</v>
      </c>
      <c r="E11" s="52"/>
      <c r="F11" s="52"/>
      <c r="G11" s="53" t="str">
        <f>IF(ISBLANK($A11),"",IF($I11="X",A11,CONCATENATE(VLOOKUP(A11,competitors!$A11:$I659,3, FALSE)," ",VLOOKUP(A11,competitors!$A11:$I659,2,FALSE))))</f>
        <v>Dale Norris</v>
      </c>
      <c r="H11" s="60">
        <f t="shared" si="0"/>
        <v>1.7835648148148149E-2</v>
      </c>
    </row>
    <row r="12" spans="1:9" ht="15" x14ac:dyDescent="0.4">
      <c r="A12" s="51">
        <v>203</v>
      </c>
      <c r="B12" s="51">
        <v>0</v>
      </c>
      <c r="C12" s="52">
        <v>26</v>
      </c>
      <c r="D12" s="52">
        <v>0</v>
      </c>
      <c r="E12" s="52"/>
      <c r="F12" s="52"/>
      <c r="G12" s="53" t="str">
        <f>IF(ISBLANK($A12),"",IF($I12="X",A12,CONCATENATE(VLOOKUP(A12,competitors!$A12:$I660,3, FALSE)," ",VLOOKUP(A12,competitors!$A12:$I660,2,FALSE))))</f>
        <v>Adrian Killworth</v>
      </c>
      <c r="H12" s="60">
        <f t="shared" si="0"/>
        <v>1.8055555555555554E-2</v>
      </c>
    </row>
    <row r="13" spans="1:9" ht="15" x14ac:dyDescent="0.4">
      <c r="A13" s="51">
        <v>1254</v>
      </c>
      <c r="B13" s="51">
        <v>0</v>
      </c>
      <c r="C13" s="52">
        <v>26</v>
      </c>
      <c r="D13" s="52">
        <v>4</v>
      </c>
      <c r="E13" s="52"/>
      <c r="F13" s="52"/>
      <c r="G13" s="53" t="e">
        <f>IF(ISBLANK($A13),"",IF($I13="X",A13,CONCATENATE(VLOOKUP(A13,competitors!$A13:$I661,3, FALSE)," ",VLOOKUP(A13,competitors!$A13:$I661,2,FALSE))))</f>
        <v>#N/A</v>
      </c>
      <c r="H13" s="60">
        <f t="shared" si="0"/>
        <v>1.8101851851851852E-2</v>
      </c>
    </row>
    <row r="14" spans="1:9" ht="15" x14ac:dyDescent="0.4">
      <c r="A14" s="51">
        <v>1383</v>
      </c>
      <c r="B14" s="51">
        <v>0</v>
      </c>
      <c r="C14" s="52">
        <v>26</v>
      </c>
      <c r="D14" s="52">
        <v>9</v>
      </c>
      <c r="E14" s="52"/>
      <c r="F14" s="52"/>
      <c r="G14" s="53" t="str">
        <f>IF(ISBLANK($A14),"",IF($I14="X",A14,CONCATENATE(VLOOKUP(A14,competitors!$A14:$I662,3, FALSE)," ",VLOOKUP(A14,competitors!$A14:$I662,2,FALSE))))</f>
        <v>Evan Collett</v>
      </c>
      <c r="H14" s="60">
        <f t="shared" si="0"/>
        <v>1.8159722222222223E-2</v>
      </c>
    </row>
    <row r="15" spans="1:9" ht="15" x14ac:dyDescent="0.4">
      <c r="A15" s="51" t="s">
        <v>311</v>
      </c>
      <c r="B15" s="51">
        <v>0</v>
      </c>
      <c r="C15" s="52">
        <v>26</v>
      </c>
      <c r="D15" s="52">
        <v>11</v>
      </c>
      <c r="E15" s="52"/>
      <c r="F15" s="52"/>
      <c r="G15" s="53" t="e">
        <f>IF(ISBLANK($A15),"",IF($I15="X",A15,CONCATENATE(VLOOKUP(A15,competitors!$A15:$I663,3, FALSE)," ",VLOOKUP(A15,competitors!$A15:$I663,2,FALSE))))</f>
        <v>#N/A</v>
      </c>
      <c r="H15" s="60">
        <f t="shared" si="0"/>
        <v>1.818287037037037E-2</v>
      </c>
    </row>
    <row r="16" spans="1:9" ht="15" x14ac:dyDescent="0.4">
      <c r="A16" s="51" t="s">
        <v>205</v>
      </c>
      <c r="B16" s="51">
        <v>0</v>
      </c>
      <c r="C16" s="52">
        <v>26</v>
      </c>
      <c r="D16" s="52">
        <v>21</v>
      </c>
      <c r="E16" s="52" t="s">
        <v>229</v>
      </c>
      <c r="F16" s="52"/>
      <c r="G16" s="53" t="e">
        <f>IF(ISBLANK($A16),"",IF($I16="X",A16,CONCATENATE(VLOOKUP(A16,competitors!$A16:$I664,3, FALSE)," ",VLOOKUP(A16,competitors!$A16:$I664,2,FALSE))))</f>
        <v>#N/A</v>
      </c>
      <c r="H16" s="60">
        <f t="shared" si="0"/>
        <v>1.8298611111111113E-2</v>
      </c>
    </row>
    <row r="17" spans="1:8" ht="15" x14ac:dyDescent="0.4">
      <c r="A17" s="51">
        <v>1112</v>
      </c>
      <c r="B17" s="51">
        <v>0</v>
      </c>
      <c r="C17" s="52">
        <v>26</v>
      </c>
      <c r="D17" s="52">
        <v>47</v>
      </c>
      <c r="E17" s="52"/>
      <c r="F17" s="52"/>
      <c r="G17" s="53" t="e">
        <f>IF(ISBLANK($A17),"",IF($I17="X",A17,CONCATENATE(VLOOKUP(A17,competitors!$A17:$I665,3, FALSE)," ",VLOOKUP(A17,competitors!$A17:$I665,2,FALSE))))</f>
        <v>#N/A</v>
      </c>
      <c r="H17" s="60">
        <f t="shared" si="0"/>
        <v>1.8599537037037036E-2</v>
      </c>
    </row>
    <row r="18" spans="1:8" ht="15" x14ac:dyDescent="0.4">
      <c r="A18" s="51">
        <v>1109</v>
      </c>
      <c r="B18" s="51">
        <v>0</v>
      </c>
      <c r="C18" s="52">
        <v>26</v>
      </c>
      <c r="D18" s="52">
        <v>49</v>
      </c>
      <c r="E18" s="52"/>
      <c r="F18" s="52"/>
      <c r="G18" s="53" t="str">
        <f>IF(ISBLANK($A18),"",IF($I18="X",A18,CONCATENATE(VLOOKUP(A18,competitors!$A18:$I666,3, FALSE)," ",VLOOKUP(A18,competitors!$A18:$I666,2,FALSE))))</f>
        <v>Stuart Haycox</v>
      </c>
      <c r="H18" s="60">
        <f t="shared" si="0"/>
        <v>1.8622685185185187E-2</v>
      </c>
    </row>
    <row r="19" spans="1:8" ht="15" x14ac:dyDescent="0.4">
      <c r="A19" s="51">
        <v>846</v>
      </c>
      <c r="B19" s="51">
        <v>0</v>
      </c>
      <c r="C19" s="52">
        <v>26</v>
      </c>
      <c r="D19" s="52">
        <v>53</v>
      </c>
      <c r="E19" s="52"/>
      <c r="F19" s="52"/>
      <c r="G19" s="53" t="str">
        <f>IF(ISBLANK($A19),"",IF($I19="X",A19,CONCATENATE(VLOOKUP(A19,competitors!$A19:$I667,3, FALSE)," ",VLOOKUP(A19,competitors!$A19:$I667,2,FALSE))))</f>
        <v>Roger Kockelbergh</v>
      </c>
      <c r="H19" s="60">
        <f t="shared" si="0"/>
        <v>1.8668981481481481E-2</v>
      </c>
    </row>
    <row r="20" spans="1:8" ht="15" x14ac:dyDescent="0.4">
      <c r="A20" s="51">
        <v>1385</v>
      </c>
      <c r="B20" s="51">
        <v>0</v>
      </c>
      <c r="C20" s="52">
        <v>27</v>
      </c>
      <c r="D20" s="52">
        <v>5</v>
      </c>
      <c r="E20" s="52" t="s">
        <v>229</v>
      </c>
      <c r="F20" s="52"/>
      <c r="G20" s="53" t="str">
        <f>IF(ISBLANK($A20),"",IF($I20="X",A20,CONCATENATE(VLOOKUP(A20,competitors!$A20:$I668,3, FALSE)," ",VLOOKUP(A20,competitors!$A20:$I668,2,FALSE))))</f>
        <v>Miles Marr</v>
      </c>
      <c r="H20" s="60">
        <f t="shared" si="0"/>
        <v>1.8807870370370371E-2</v>
      </c>
    </row>
    <row r="21" spans="1:8" ht="15" x14ac:dyDescent="0.4">
      <c r="A21" s="51">
        <v>1237</v>
      </c>
      <c r="B21" s="51">
        <v>0</v>
      </c>
      <c r="C21" s="52">
        <v>27</v>
      </c>
      <c r="D21" s="52">
        <v>6</v>
      </c>
      <c r="E21" s="52" t="s">
        <v>229</v>
      </c>
      <c r="F21" s="52"/>
      <c r="G21" s="53" t="e">
        <f>IF(ISBLANK($A21),"",IF($I21="X",A21,CONCATENATE(VLOOKUP(A21,competitors!$A21:$I669,3, FALSE)," ",VLOOKUP(A21,competitors!$A21:$I669,2,FALSE))))</f>
        <v>#N/A</v>
      </c>
      <c r="H21" s="60">
        <f t="shared" si="0"/>
        <v>1.8819444444444444E-2</v>
      </c>
    </row>
    <row r="22" spans="1:8" ht="15" x14ac:dyDescent="0.4">
      <c r="A22" s="51">
        <v>1107</v>
      </c>
      <c r="B22" s="51">
        <v>0</v>
      </c>
      <c r="C22" s="52">
        <v>27</v>
      </c>
      <c r="D22" s="52">
        <v>9</v>
      </c>
      <c r="E22" s="52" t="s">
        <v>229</v>
      </c>
      <c r="F22" s="52"/>
      <c r="G22" s="53" t="str">
        <f>IF(ISBLANK($A22),"",IF($I22="X",A22,CONCATENATE(VLOOKUP(A22,competitors!$A22:$I670,3, FALSE)," ",VLOOKUP(A22,competitors!$A22:$I670,2,FALSE))))</f>
        <v>Milly Pinnock</v>
      </c>
      <c r="H22" s="60">
        <f t="shared" si="0"/>
        <v>1.8854166666666668E-2</v>
      </c>
    </row>
    <row r="23" spans="1:8" ht="15" x14ac:dyDescent="0.4">
      <c r="A23" s="51">
        <v>1326</v>
      </c>
      <c r="B23" s="51">
        <v>0</v>
      </c>
      <c r="C23" s="52">
        <v>27</v>
      </c>
      <c r="D23" s="52">
        <v>16</v>
      </c>
      <c r="E23" s="52" t="s">
        <v>229</v>
      </c>
      <c r="F23" s="52"/>
      <c r="G23" s="53" t="str">
        <f>IF(ISBLANK($A23),"",IF($I23="X",A23,CONCATENATE(VLOOKUP(A23,competitors!$A23:$I671,3, FALSE)," ",VLOOKUP(A23,competitors!$A23:$I671,2,FALSE))))</f>
        <v>Laoise Bennis</v>
      </c>
      <c r="H23" s="60">
        <f t="shared" si="0"/>
        <v>1.8935185185185187E-2</v>
      </c>
    </row>
    <row r="24" spans="1:8" ht="15" x14ac:dyDescent="0.4">
      <c r="A24" s="51" t="s">
        <v>202</v>
      </c>
      <c r="B24" s="51">
        <v>0</v>
      </c>
      <c r="C24" s="52">
        <v>27</v>
      </c>
      <c r="D24" s="52">
        <v>23</v>
      </c>
      <c r="E24" s="52"/>
      <c r="F24" s="52"/>
      <c r="G24" s="53" t="e">
        <f>IF(ISBLANK($A24),"",IF($I24="X",A24,CONCATENATE(VLOOKUP(A24,competitors!$A24:$I672,3, FALSE)," ",VLOOKUP(A24,competitors!$A24:$I672,2,FALSE))))</f>
        <v>#N/A</v>
      </c>
      <c r="H24" s="60">
        <f t="shared" si="0"/>
        <v>1.9016203703703705E-2</v>
      </c>
    </row>
    <row r="25" spans="1:8" ht="15" x14ac:dyDescent="0.4">
      <c r="A25" s="51">
        <v>1195</v>
      </c>
      <c r="B25" s="51">
        <v>0</v>
      </c>
      <c r="C25" s="52">
        <v>27</v>
      </c>
      <c r="D25" s="52">
        <v>51</v>
      </c>
      <c r="E25" s="52" t="s">
        <v>229</v>
      </c>
      <c r="F25" s="52"/>
      <c r="G25" s="53" t="str">
        <f>IF(ISBLANK($A25),"",IF($I25="X",A25,CONCATENATE(VLOOKUP(A25,competitors!$A25:$I673,3, FALSE)," ",VLOOKUP(A25,competitors!$A25:$I673,2,FALSE))))</f>
        <v>Charlie Hardwicke</v>
      </c>
      <c r="H25" s="60">
        <f t="shared" si="0"/>
        <v>1.9340277777777779E-2</v>
      </c>
    </row>
    <row r="26" spans="1:8" ht="15" x14ac:dyDescent="0.4">
      <c r="A26" s="51">
        <v>616</v>
      </c>
      <c r="B26" s="51">
        <v>0</v>
      </c>
      <c r="C26" s="52">
        <v>28</v>
      </c>
      <c r="D26" s="52">
        <v>18</v>
      </c>
      <c r="E26" s="52"/>
      <c r="F26" s="52"/>
      <c r="G26" s="53" t="e">
        <f>IF(ISBLANK($A26),"",IF($I26="X",A26,CONCATENATE(VLOOKUP(A26,competitors!$A26:$I674,3, FALSE)," ",VLOOKUP(A26,competitors!$A26:$I674,2,FALSE))))</f>
        <v>#N/A</v>
      </c>
      <c r="H26" s="60">
        <f t="shared" si="0"/>
        <v>1.9652777777777779E-2</v>
      </c>
    </row>
    <row r="27" spans="1:8" ht="15" x14ac:dyDescent="0.4">
      <c r="A27" s="51">
        <v>1386</v>
      </c>
      <c r="B27" s="51">
        <v>0</v>
      </c>
      <c r="C27" s="52">
        <v>28</v>
      </c>
      <c r="D27" s="52">
        <v>57</v>
      </c>
      <c r="E27" s="52" t="s">
        <v>229</v>
      </c>
      <c r="F27" s="52"/>
      <c r="G27" s="53" t="str">
        <f>IF(ISBLANK($A27),"",IF($I27="X",A27,CONCATENATE(VLOOKUP(A27,competitors!$A27:$I675,3, FALSE)," ",VLOOKUP(A27,competitors!$A27:$I675,2,FALSE))))</f>
        <v>Mea Moore</v>
      </c>
      <c r="H27" s="60">
        <f t="shared" si="0"/>
        <v>2.0104166666666666E-2</v>
      </c>
    </row>
    <row r="28" spans="1:8" ht="15" x14ac:dyDescent="0.4">
      <c r="A28" s="51" t="s">
        <v>314</v>
      </c>
      <c r="B28" s="51">
        <v>0</v>
      </c>
      <c r="C28" s="52">
        <v>29</v>
      </c>
      <c r="D28" s="52">
        <v>25</v>
      </c>
      <c r="E28" s="52"/>
      <c r="F28" s="52"/>
      <c r="G28" s="53" t="e">
        <f>IF(ISBLANK($A28),"",IF($I28="X",A28,CONCATENATE(VLOOKUP(A28,competitors!$A28:$I676,3, FALSE)," ",VLOOKUP(A28,competitors!$A28:$I676,2,FALSE))))</f>
        <v>#N/A</v>
      </c>
      <c r="H28" s="60">
        <f t="shared" si="0"/>
        <v>2.042824074074074E-2</v>
      </c>
    </row>
    <row r="29" spans="1:8" ht="15" x14ac:dyDescent="0.4">
      <c r="A29" s="51" t="s">
        <v>196</v>
      </c>
      <c r="B29" s="51">
        <v>0</v>
      </c>
      <c r="C29" s="52">
        <v>30</v>
      </c>
      <c r="D29" s="52">
        <v>24</v>
      </c>
      <c r="E29" s="52" t="s">
        <v>229</v>
      </c>
      <c r="F29" s="52"/>
      <c r="G29" s="53" t="e">
        <f>IF(ISBLANK($A29),"",IF($I29="X",A29,CONCATENATE(VLOOKUP(A29,competitors!$A29:$I677,3, FALSE)," ",VLOOKUP(A29,competitors!$A29:$I677,2,FALSE))))</f>
        <v>#N/A</v>
      </c>
      <c r="H29" s="60">
        <f t="shared" si="0"/>
        <v>2.1111111111111112E-2</v>
      </c>
    </row>
    <row r="30" spans="1:8" ht="15" x14ac:dyDescent="0.4">
      <c r="A30" s="51" t="s">
        <v>320</v>
      </c>
      <c r="B30" s="51">
        <v>0</v>
      </c>
      <c r="C30" s="52">
        <v>30</v>
      </c>
      <c r="D30" s="52">
        <v>33</v>
      </c>
      <c r="E30" s="52" t="s">
        <v>229</v>
      </c>
      <c r="F30" s="52"/>
      <c r="G30" s="53" t="e">
        <f>IF(ISBLANK($A30),"",IF($I30="X",A30,CONCATENATE(VLOOKUP(A30,competitors!$A30:$I678,3, FALSE)," ",VLOOKUP(A30,competitors!$A30:$I678,2,FALSE))))</f>
        <v>#N/A</v>
      </c>
      <c r="H30" s="60">
        <f t="shared" si="0"/>
        <v>2.1215277777777777E-2</v>
      </c>
    </row>
    <row r="31" spans="1:8" ht="15" x14ac:dyDescent="0.4">
      <c r="A31" s="51" t="s">
        <v>316</v>
      </c>
      <c r="B31" s="51">
        <v>0</v>
      </c>
      <c r="C31" s="52">
        <v>30</v>
      </c>
      <c r="D31" s="52">
        <v>38</v>
      </c>
      <c r="E31" s="52"/>
      <c r="F31" s="52"/>
      <c r="G31" s="53" t="e">
        <f>IF(ISBLANK($A31),"",IF($I31="X",A31,CONCATENATE(VLOOKUP(A31,competitors!$A31:$I679,3, FALSE)," ",VLOOKUP(A31,competitors!$A31:$I679,2,FALSE))))</f>
        <v>#N/A</v>
      </c>
      <c r="H31" s="60">
        <f t="shared" si="0"/>
        <v>2.1273148148148149E-2</v>
      </c>
    </row>
    <row r="32" spans="1:8" ht="15" x14ac:dyDescent="0.4">
      <c r="A32" s="51">
        <v>7</v>
      </c>
      <c r="B32" s="51">
        <v>0</v>
      </c>
      <c r="C32" s="52">
        <v>32</v>
      </c>
      <c r="D32" s="52">
        <v>48</v>
      </c>
      <c r="E32" s="52" t="s">
        <v>229</v>
      </c>
      <c r="F32" s="52"/>
      <c r="G32" s="53" t="e">
        <f>IF(ISBLANK($A32),"",IF($I32="X",A32,CONCATENATE(VLOOKUP(A32,competitors!$A32:$I680,3, FALSE)," ",VLOOKUP(A32,competitors!$A32:$I680,2,FALSE))))</f>
        <v>#N/A</v>
      </c>
      <c r="H32" s="60">
        <f t="shared" si="0"/>
        <v>2.2777777777777779E-2</v>
      </c>
    </row>
    <row r="33" spans="1:8" ht="15" x14ac:dyDescent="0.4">
      <c r="A33" s="51">
        <v>935</v>
      </c>
      <c r="B33" s="51">
        <v>0</v>
      </c>
      <c r="C33" s="52">
        <v>32</v>
      </c>
      <c r="D33" s="52">
        <v>57</v>
      </c>
      <c r="E33" s="52"/>
      <c r="F33" s="52"/>
      <c r="G33" s="53" t="e">
        <f>IF(ISBLANK($A33),"",IF($I33="X",A33,CONCATENATE(VLOOKUP(A33,competitors!$A33:$I681,3, FALSE)," ",VLOOKUP(A33,competitors!$A33:$I681,2,FALSE))))</f>
        <v>#N/A</v>
      </c>
      <c r="H33" s="60">
        <f t="shared" si="0"/>
        <v>2.2881944444444444E-2</v>
      </c>
    </row>
    <row r="34" spans="1:8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60">
        <f t="shared" ref="H34:H65" si="1">IF(LEFT($E34,1)="D",UPPER($E34),(B34*3600+C34*60+D34)/86400)</f>
        <v>0</v>
      </c>
    </row>
    <row r="35" spans="1:8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60">
        <f t="shared" si="1"/>
        <v>0</v>
      </c>
    </row>
    <row r="36" spans="1:8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60">
        <f t="shared" si="1"/>
        <v>0</v>
      </c>
    </row>
    <row r="37" spans="1:8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60">
        <f t="shared" si="1"/>
        <v>0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60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60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60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60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60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60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60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60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60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60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60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60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60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60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60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60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60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60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60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60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60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60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60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60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60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60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60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60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60">
        <f t="shared" ref="H66:H101" si="2">IF(LEFT($E66,1)="D",UPPER($E66),(B66*3600+C66*60+D66)/86400)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60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60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60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60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60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60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60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60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60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60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60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60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60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60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60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60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60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60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60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60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60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60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60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60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60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60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60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60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60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60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60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60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60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60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60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41" priority="1" stopIfTrue="1">
      <formula>#REF!="X"</formula>
    </cfRule>
  </conditionalFormatting>
  <conditionalFormatting sqref="A13:A18">
    <cfRule type="expression" dxfId="40" priority="2">
      <formula>#REF!="X"</formula>
    </cfRule>
  </conditionalFormatting>
  <conditionalFormatting sqref="A2:F101">
    <cfRule type="expression" dxfId="39" priority="3">
      <formula>#REF!="X"</formula>
    </cfRule>
  </conditionalFormatting>
  <conditionalFormatting sqref="G2:H101">
    <cfRule type="expression" dxfId="38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D76E-800F-4161-BE50-2E49D585E110}">
  <sheetPr codeName="Sheet16"/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28.33203125" bestFit="1" customWidth="1"/>
    <col min="2" max="4" width="4.6640625" customWidth="1"/>
    <col min="5" max="6" width="11" customWidth="1"/>
    <col min="7" max="7" width="29.46484375" bestFit="1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298</v>
      </c>
      <c r="B2" s="51">
        <v>0</v>
      </c>
      <c r="C2" s="52">
        <v>23</v>
      </c>
      <c r="D2" s="52">
        <v>29</v>
      </c>
      <c r="E2" s="52" t="s">
        <v>229</v>
      </c>
      <c r="F2" s="5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1.6307870370370372E-2</v>
      </c>
    </row>
    <row r="3" spans="1:9" ht="15" x14ac:dyDescent="0.4">
      <c r="A3" s="51" t="s">
        <v>300</v>
      </c>
      <c r="B3" s="51">
        <v>0</v>
      </c>
      <c r="C3" s="52">
        <v>23</v>
      </c>
      <c r="D3" s="52">
        <v>54</v>
      </c>
      <c r="E3" s="52" t="s">
        <v>229</v>
      </c>
      <c r="F3" s="52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1.6597222222222222E-2</v>
      </c>
    </row>
    <row r="4" spans="1:9" ht="15" x14ac:dyDescent="0.4">
      <c r="A4" s="51">
        <v>747</v>
      </c>
      <c r="B4" s="51">
        <v>0</v>
      </c>
      <c r="C4" s="52">
        <v>24</v>
      </c>
      <c r="D4" s="52">
        <v>5</v>
      </c>
      <c r="E4" s="52"/>
      <c r="F4" s="52"/>
      <c r="G4" s="53" t="str">
        <f>IF(ISBLANK($A4),"",IF($I4="X",A4,CONCATENATE(VLOOKUP(A4,competitors!$A4:$I652,3, FALSE)," ",VLOOKUP(A4,competitors!$A4:$I652,2,FALSE))))</f>
        <v>James Moore</v>
      </c>
      <c r="H4" s="54">
        <f t="shared" si="0"/>
        <v>1.6724537037037038E-2</v>
      </c>
    </row>
    <row r="5" spans="1:9" ht="15" x14ac:dyDescent="0.4">
      <c r="A5" s="51">
        <v>989</v>
      </c>
      <c r="B5" s="51">
        <v>0</v>
      </c>
      <c r="C5" s="52">
        <v>24</v>
      </c>
      <c r="D5" s="52">
        <v>31</v>
      </c>
      <c r="E5" s="52" t="s">
        <v>229</v>
      </c>
      <c r="F5" s="52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1.7025462962962964E-2</v>
      </c>
    </row>
    <row r="6" spans="1:9" ht="15" x14ac:dyDescent="0.4">
      <c r="A6" s="51" t="s">
        <v>299</v>
      </c>
      <c r="B6" s="51">
        <v>0</v>
      </c>
      <c r="C6" s="52">
        <v>24</v>
      </c>
      <c r="D6" s="52">
        <v>35</v>
      </c>
      <c r="E6" s="52"/>
      <c r="F6" s="52"/>
      <c r="G6" s="53" t="e">
        <f>IF(ISBLANK($A6),"",IF($I6="X",A6,CONCATENATE(VLOOKUP(A6,competitors!$A6:$I654,3, FALSE)," ",VLOOKUP(A6,competitors!$A6:$I654,2,FALSE))))</f>
        <v>#N/A</v>
      </c>
      <c r="H6" s="54">
        <f t="shared" si="0"/>
        <v>1.7071759259259259E-2</v>
      </c>
    </row>
    <row r="7" spans="1:9" ht="15" x14ac:dyDescent="0.4">
      <c r="A7" s="51" t="s">
        <v>317</v>
      </c>
      <c r="B7" s="51">
        <v>0</v>
      </c>
      <c r="C7" s="52">
        <v>24</v>
      </c>
      <c r="D7" s="52">
        <v>57</v>
      </c>
      <c r="E7" s="52"/>
      <c r="F7" s="52"/>
      <c r="G7" s="53" t="e">
        <f>IF(ISBLANK($A7),"",IF($I7="X",A7,CONCATENATE(VLOOKUP(A7,competitors!$A7:$I655,3, FALSE)," ",VLOOKUP(A7,competitors!$A7:$I655,2,FALSE))))</f>
        <v>#N/A</v>
      </c>
      <c r="H7" s="54">
        <f t="shared" si="0"/>
        <v>1.7326388888888888E-2</v>
      </c>
    </row>
    <row r="8" spans="1:9" ht="15" x14ac:dyDescent="0.4">
      <c r="A8" s="51" t="s">
        <v>303</v>
      </c>
      <c r="B8" s="51">
        <v>0</v>
      </c>
      <c r="C8" s="52">
        <v>25</v>
      </c>
      <c r="D8" s="52">
        <v>7</v>
      </c>
      <c r="E8" s="52"/>
      <c r="F8" s="52"/>
      <c r="G8" s="53" t="e">
        <f>IF(ISBLANK($A8),"",IF($I8="X",A8,CONCATENATE(VLOOKUP(A8,competitors!$A8:$I656,3, FALSE)," ",VLOOKUP(A8,competitors!$A8:$I656,2,FALSE))))</f>
        <v>#N/A</v>
      </c>
      <c r="H8" s="54">
        <f t="shared" si="0"/>
        <v>1.744212962962963E-2</v>
      </c>
    </row>
    <row r="9" spans="1:9" ht="15" x14ac:dyDescent="0.4">
      <c r="A9" s="51">
        <v>1055</v>
      </c>
      <c r="B9" s="51">
        <v>0</v>
      </c>
      <c r="C9" s="52">
        <v>25</v>
      </c>
      <c r="D9" s="52">
        <v>17</v>
      </c>
      <c r="E9" s="52"/>
      <c r="F9" s="52"/>
      <c r="G9" s="53" t="str">
        <f>IF(ISBLANK($A9),"",IF($I9="X",A9,CONCATENATE(VLOOKUP(A9,competitors!$A9:$I657,3, FALSE)," ",VLOOKUP(A9,competitors!$A9:$I657,2,FALSE))))</f>
        <v>Austin Smith</v>
      </c>
      <c r="H9" s="54">
        <f t="shared" si="0"/>
        <v>1.755787037037037E-2</v>
      </c>
    </row>
    <row r="10" spans="1:9" ht="15" x14ac:dyDescent="0.4">
      <c r="A10" s="51" t="s">
        <v>321</v>
      </c>
      <c r="B10" s="51">
        <v>0</v>
      </c>
      <c r="C10" s="52">
        <v>25</v>
      </c>
      <c r="D10" s="52">
        <v>24</v>
      </c>
      <c r="E10" s="52"/>
      <c r="F10" s="52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1.7638888888888888E-2</v>
      </c>
    </row>
    <row r="11" spans="1:9" ht="15" x14ac:dyDescent="0.4">
      <c r="A11" s="51">
        <v>1192</v>
      </c>
      <c r="B11" s="51">
        <v>0</v>
      </c>
      <c r="C11" s="52">
        <v>25</v>
      </c>
      <c r="D11" s="52">
        <v>39</v>
      </c>
      <c r="E11" s="52"/>
      <c r="F11" s="52"/>
      <c r="G11" s="53" t="str">
        <f>IF(ISBLANK($A11),"",IF($I11="X",A11,CONCATENATE(VLOOKUP(A11,competitors!$A11:$I659,3, FALSE)," ",VLOOKUP(A11,competitors!$A11:$I659,2,FALSE))))</f>
        <v>Dale Norris</v>
      </c>
      <c r="H11" s="54">
        <f t="shared" si="0"/>
        <v>1.7812499999999998E-2</v>
      </c>
    </row>
    <row r="12" spans="1:9" ht="15" x14ac:dyDescent="0.4">
      <c r="A12" s="51" t="s">
        <v>212</v>
      </c>
      <c r="B12" s="51">
        <v>0</v>
      </c>
      <c r="C12" s="52">
        <v>25</v>
      </c>
      <c r="D12" s="52">
        <v>44</v>
      </c>
      <c r="E12" s="52" t="s">
        <v>229</v>
      </c>
      <c r="F12" s="52"/>
      <c r="G12" s="53" t="e">
        <f>IF(ISBLANK($A12),"",IF($I12="X",A12,CONCATENATE(VLOOKUP(A12,competitors!$A12:$I660,3, FALSE)," ",VLOOKUP(A12,competitors!$A12:$I660,2,FALSE))))</f>
        <v>#N/A</v>
      </c>
      <c r="H12" s="54">
        <f t="shared" si="0"/>
        <v>1.787037037037037E-2</v>
      </c>
    </row>
    <row r="13" spans="1:9" ht="15" x14ac:dyDescent="0.4">
      <c r="A13" s="51">
        <v>38</v>
      </c>
      <c r="B13" s="51">
        <v>0</v>
      </c>
      <c r="C13" s="52">
        <v>25</v>
      </c>
      <c r="D13" s="52">
        <v>52</v>
      </c>
      <c r="E13" s="52"/>
      <c r="F13" s="52"/>
      <c r="G13" s="53" t="str">
        <f>IF(ISBLANK($A13),"",IF($I13="X",A13,CONCATENATE(VLOOKUP(A13,competitors!$A13:$I661,3, FALSE)," ",VLOOKUP(A13,competitors!$A13:$I661,2,FALSE))))</f>
        <v>Phil Rayner</v>
      </c>
      <c r="H13" s="54">
        <f t="shared" si="0"/>
        <v>1.7962962962962962E-2</v>
      </c>
    </row>
    <row r="14" spans="1:9" ht="15" x14ac:dyDescent="0.4">
      <c r="A14" s="51" t="s">
        <v>322</v>
      </c>
      <c r="B14" s="51">
        <v>0</v>
      </c>
      <c r="C14" s="52">
        <v>26</v>
      </c>
      <c r="D14" s="52">
        <v>23</v>
      </c>
      <c r="E14" s="52" t="s">
        <v>229</v>
      </c>
      <c r="F14" s="52"/>
      <c r="G14" s="53" t="e">
        <f>IF(ISBLANK($A14),"",IF($I14="X",A14,CONCATENATE(VLOOKUP(A14,competitors!$A14:$I662,3, FALSE)," ",VLOOKUP(A14,competitors!$A14:$I662,2,FALSE))))</f>
        <v>#N/A</v>
      </c>
      <c r="H14" s="54">
        <f t="shared" si="0"/>
        <v>1.832175925925926E-2</v>
      </c>
    </row>
    <row r="15" spans="1:9" ht="15" x14ac:dyDescent="0.4">
      <c r="A15" s="51">
        <v>699</v>
      </c>
      <c r="B15" s="51">
        <v>0</v>
      </c>
      <c r="C15" s="52">
        <v>26</v>
      </c>
      <c r="D15" s="52">
        <v>24</v>
      </c>
      <c r="E15" s="52"/>
      <c r="F15" s="52"/>
      <c r="G15" s="53" t="str">
        <f>IF(ISBLANK($A15),"",IF($I15="X",A15,CONCATENATE(VLOOKUP(A15,competitors!$A15:$I663,3, FALSE)," ",VLOOKUP(A15,competitors!$A15:$I663,2,FALSE))))</f>
        <v>Jonathan Durnin</v>
      </c>
      <c r="H15" s="54">
        <f t="shared" si="0"/>
        <v>1.8333333333333333E-2</v>
      </c>
    </row>
    <row r="16" spans="1:9" ht="15" x14ac:dyDescent="0.4">
      <c r="A16" s="51" t="s">
        <v>318</v>
      </c>
      <c r="B16" s="51">
        <v>0</v>
      </c>
      <c r="C16" s="52">
        <v>26</v>
      </c>
      <c r="D16" s="52">
        <v>59</v>
      </c>
      <c r="E16" s="52"/>
      <c r="F16" s="52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1.8738425925925926E-2</v>
      </c>
    </row>
    <row r="17" spans="1:8" ht="15" x14ac:dyDescent="0.4">
      <c r="A17" s="51" t="s">
        <v>323</v>
      </c>
      <c r="B17" s="51">
        <v>0</v>
      </c>
      <c r="C17" s="52">
        <v>27</v>
      </c>
      <c r="D17" s="52">
        <v>11</v>
      </c>
      <c r="E17" s="52"/>
      <c r="F17" s="52"/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1.8877314814814816E-2</v>
      </c>
    </row>
    <row r="18" spans="1:8" ht="15" x14ac:dyDescent="0.4">
      <c r="A18" s="51" t="s">
        <v>319</v>
      </c>
      <c r="B18" s="51">
        <v>0</v>
      </c>
      <c r="C18" s="52">
        <v>27</v>
      </c>
      <c r="D18" s="52">
        <v>17</v>
      </c>
      <c r="E18" s="52"/>
      <c r="F18" s="52"/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1.894675925925926E-2</v>
      </c>
    </row>
    <row r="19" spans="1:8" ht="15" x14ac:dyDescent="0.4">
      <c r="A19" s="51">
        <v>1237</v>
      </c>
      <c r="B19" s="51">
        <v>0</v>
      </c>
      <c r="C19" s="52">
        <v>27</v>
      </c>
      <c r="D19" s="52">
        <v>32</v>
      </c>
      <c r="E19" s="52" t="s">
        <v>229</v>
      </c>
      <c r="F19" s="52"/>
      <c r="G19" s="53" t="e">
        <f>IF(ISBLANK($A19),"",IF($I19="X",A19,CONCATENATE(VLOOKUP(A19,competitors!$A19:$I667,3, FALSE)," ",VLOOKUP(A19,competitors!$A19:$I667,2,FALSE))))</f>
        <v>#N/A</v>
      </c>
      <c r="H19" s="54">
        <f t="shared" si="0"/>
        <v>1.9120370370370371E-2</v>
      </c>
    </row>
    <row r="20" spans="1:8" ht="15" x14ac:dyDescent="0.4">
      <c r="A20" s="51" t="s">
        <v>296</v>
      </c>
      <c r="B20" s="51">
        <v>0</v>
      </c>
      <c r="C20" s="52">
        <v>28</v>
      </c>
      <c r="D20" s="52">
        <v>5</v>
      </c>
      <c r="E20" s="52"/>
      <c r="F20" s="52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1.9502314814814816E-2</v>
      </c>
    </row>
    <row r="21" spans="1:8" ht="15" x14ac:dyDescent="0.4">
      <c r="A21" s="51">
        <v>1385</v>
      </c>
      <c r="B21" s="51">
        <v>0</v>
      </c>
      <c r="C21" s="52">
        <v>28</v>
      </c>
      <c r="D21" s="52">
        <v>6</v>
      </c>
      <c r="E21" s="52" t="s">
        <v>229</v>
      </c>
      <c r="F21" s="52"/>
      <c r="G21" s="53" t="str">
        <f>IF(ISBLANK($A21),"",IF($I21="X",A21,CONCATENATE(VLOOKUP(A21,competitors!$A21:$I669,3, FALSE)," ",VLOOKUP(A21,competitors!$A21:$I669,2,FALSE))))</f>
        <v>Miles Marr</v>
      </c>
      <c r="H21" s="54">
        <f t="shared" si="0"/>
        <v>1.951388888888889E-2</v>
      </c>
    </row>
    <row r="22" spans="1:8" ht="15" x14ac:dyDescent="0.4">
      <c r="A22" s="51" t="s">
        <v>205</v>
      </c>
      <c r="B22" s="51">
        <v>0</v>
      </c>
      <c r="C22" s="52">
        <v>28</v>
      </c>
      <c r="D22" s="52">
        <v>10</v>
      </c>
      <c r="E22" s="52" t="s">
        <v>229</v>
      </c>
      <c r="F22" s="52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1.9560185185185184E-2</v>
      </c>
    </row>
    <row r="23" spans="1:8" ht="15" x14ac:dyDescent="0.4">
      <c r="A23" s="51">
        <v>1386</v>
      </c>
      <c r="B23" s="51">
        <v>0</v>
      </c>
      <c r="C23" s="52">
        <v>28</v>
      </c>
      <c r="D23" s="52">
        <v>11</v>
      </c>
      <c r="E23" s="52" t="s">
        <v>229</v>
      </c>
      <c r="F23" s="52"/>
      <c r="G23" s="53" t="str">
        <f>IF(ISBLANK($A23),"",IF($I23="X",A23,CONCATENATE(VLOOKUP(A23,competitors!$A23:$I671,3, FALSE)," ",VLOOKUP(A23,competitors!$A23:$I671,2,FALSE))))</f>
        <v>Mea Moore</v>
      </c>
      <c r="H23" s="54">
        <f t="shared" si="0"/>
        <v>1.9571759259259261E-2</v>
      </c>
    </row>
    <row r="24" spans="1:8" ht="15" x14ac:dyDescent="0.4">
      <c r="A24" s="51">
        <v>846</v>
      </c>
      <c r="B24" s="51">
        <v>0</v>
      </c>
      <c r="C24" s="52">
        <v>28</v>
      </c>
      <c r="D24" s="52">
        <v>11</v>
      </c>
      <c r="E24" s="52"/>
      <c r="F24" s="52"/>
      <c r="G24" s="53" t="str">
        <f>IF(ISBLANK($A24),"",IF($I24="X",A24,CONCATENATE(VLOOKUP(A24,competitors!$A24:$I672,3, FALSE)," ",VLOOKUP(A24,competitors!$A24:$I672,2,FALSE))))</f>
        <v>Roger Kockelbergh</v>
      </c>
      <c r="H24" s="54">
        <f t="shared" si="0"/>
        <v>1.9571759259259261E-2</v>
      </c>
    </row>
    <row r="25" spans="1:8" ht="15" x14ac:dyDescent="0.4">
      <c r="A25" s="51">
        <v>1107</v>
      </c>
      <c r="B25" s="51">
        <v>0</v>
      </c>
      <c r="C25" s="52">
        <v>28</v>
      </c>
      <c r="D25" s="52">
        <v>23</v>
      </c>
      <c r="E25" s="52" t="s">
        <v>229</v>
      </c>
      <c r="F25" s="52"/>
      <c r="G25" s="53" t="str">
        <f>IF(ISBLANK($A25),"",IF($I25="X",A25,CONCATENATE(VLOOKUP(A25,competitors!$A25:$I673,3, FALSE)," ",VLOOKUP(A25,competitors!$A25:$I673,2,FALSE))))</f>
        <v>Milly Pinnock</v>
      </c>
      <c r="H25" s="54">
        <f t="shared" si="0"/>
        <v>1.9710648148148147E-2</v>
      </c>
    </row>
    <row r="26" spans="1:8" ht="15" x14ac:dyDescent="0.4">
      <c r="A26" s="51">
        <v>120</v>
      </c>
      <c r="B26" s="51">
        <v>0</v>
      </c>
      <c r="C26" s="52">
        <v>28</v>
      </c>
      <c r="D26" s="52">
        <v>32</v>
      </c>
      <c r="E26" s="52"/>
      <c r="F26" s="52"/>
      <c r="G26" s="53" t="str">
        <f>IF(ISBLANK($A26),"",IF($I26="X",A26,CONCATENATE(VLOOKUP(A26,competitors!$A26:$I674,3, FALSE)," ",VLOOKUP(A26,competitors!$A26:$I674,2,FALSE))))</f>
        <v>Linda Hubbard</v>
      </c>
      <c r="H26" s="54">
        <f t="shared" si="0"/>
        <v>1.9814814814814816E-2</v>
      </c>
    </row>
    <row r="27" spans="1:8" ht="15" x14ac:dyDescent="0.4">
      <c r="A27" s="51">
        <v>1326</v>
      </c>
      <c r="B27" s="51">
        <v>0</v>
      </c>
      <c r="C27" s="52">
        <v>28</v>
      </c>
      <c r="D27" s="52">
        <v>36</v>
      </c>
      <c r="E27" s="52" t="s">
        <v>229</v>
      </c>
      <c r="F27" s="52"/>
      <c r="G27" s="53" t="e">
        <f>IF(ISBLANK($A27),"",IF($I27="X",A27,CONCATENATE(VLOOKUP(A27,competitors!$A27:$I675,3, FALSE)," ",VLOOKUP(A27,competitors!$A27:$I675,2,FALSE))))</f>
        <v>#N/A</v>
      </c>
      <c r="H27" s="54">
        <f t="shared" si="0"/>
        <v>1.9861111111111111E-2</v>
      </c>
    </row>
    <row r="28" spans="1:8" ht="15" x14ac:dyDescent="0.4">
      <c r="A28" s="51" t="s">
        <v>324</v>
      </c>
      <c r="B28" s="51">
        <v>0</v>
      </c>
      <c r="C28" s="52">
        <v>28</v>
      </c>
      <c r="D28" s="52">
        <v>42</v>
      </c>
      <c r="E28" s="52" t="s">
        <v>229</v>
      </c>
      <c r="F28" s="5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1.9930555555555556E-2</v>
      </c>
    </row>
    <row r="29" spans="1:8" ht="15" x14ac:dyDescent="0.4">
      <c r="A29" s="51" t="s">
        <v>311</v>
      </c>
      <c r="B29" s="51">
        <v>0</v>
      </c>
      <c r="C29" s="52">
        <v>29</v>
      </c>
      <c r="D29" s="52">
        <v>12</v>
      </c>
      <c r="E29" s="52" t="s">
        <v>229</v>
      </c>
      <c r="F29" s="52"/>
      <c r="G29" s="53" t="e">
        <f>IF(ISBLANK($A29),"",IF($I29="X",A29,CONCATENATE(VLOOKUP(A29,competitors!$A29:$I677,3, FALSE)," ",VLOOKUP(A29,competitors!$A29:$I677,2,FALSE))))</f>
        <v>#N/A</v>
      </c>
      <c r="H29" s="54">
        <f t="shared" si="0"/>
        <v>2.0277777777777777E-2</v>
      </c>
    </row>
    <row r="30" spans="1:8" ht="15" x14ac:dyDescent="0.4">
      <c r="A30" s="51">
        <v>616</v>
      </c>
      <c r="B30" s="51">
        <v>0</v>
      </c>
      <c r="C30" s="52">
        <v>29</v>
      </c>
      <c r="D30" s="52">
        <v>22</v>
      </c>
      <c r="E30" s="52"/>
      <c r="F30" s="52"/>
      <c r="G30" s="53" t="e">
        <f>IF(ISBLANK($A30),"",IF($I30="X",A30,CONCATENATE(VLOOKUP(A30,competitors!$A30:$I678,3, FALSE)," ",VLOOKUP(A30,competitors!$A30:$I678,2,FALSE))))</f>
        <v>#N/A</v>
      </c>
      <c r="H30" s="54">
        <f t="shared" si="0"/>
        <v>2.0393518518518519E-2</v>
      </c>
    </row>
    <row r="31" spans="1:8" ht="15" x14ac:dyDescent="0.4">
      <c r="A31" s="51">
        <v>704</v>
      </c>
      <c r="B31" s="51">
        <v>0</v>
      </c>
      <c r="C31" s="52">
        <v>29</v>
      </c>
      <c r="D31" s="52">
        <v>50</v>
      </c>
      <c r="E31" s="52" t="s">
        <v>229</v>
      </c>
      <c r="F31" s="52"/>
      <c r="G31" s="53" t="str">
        <f>IF(ISBLANK($A31),"",IF($I31="X",A31,CONCATENATE(VLOOKUP(A31,competitors!$A31:$I679,3, FALSE)," ",VLOOKUP(A31,competitors!$A31:$I679,2,FALSE))))</f>
        <v>Chris Dainty</v>
      </c>
      <c r="H31" s="54">
        <f t="shared" si="0"/>
        <v>2.0717592592592593E-2</v>
      </c>
    </row>
    <row r="32" spans="1:8" ht="15" x14ac:dyDescent="0.4">
      <c r="A32" s="51" t="s">
        <v>314</v>
      </c>
      <c r="B32" s="51">
        <v>0</v>
      </c>
      <c r="C32" s="52">
        <v>30</v>
      </c>
      <c r="D32" s="52">
        <v>2</v>
      </c>
      <c r="E32" s="52"/>
      <c r="F32" s="52"/>
      <c r="G32" s="53" t="e">
        <f>IF(ISBLANK($A32),"",IF($I32="X",A32,CONCATENATE(VLOOKUP(A32,competitors!$A32:$I680,3, FALSE)," ",VLOOKUP(A32,competitors!$A32:$I680,2,FALSE))))</f>
        <v>#N/A</v>
      </c>
      <c r="H32" s="54">
        <f t="shared" si="0"/>
        <v>2.0856481481481483E-2</v>
      </c>
    </row>
    <row r="33" spans="1:8" ht="15" x14ac:dyDescent="0.4">
      <c r="A33" s="51">
        <v>1194</v>
      </c>
      <c r="B33" s="51">
        <v>0</v>
      </c>
      <c r="C33" s="52">
        <v>30</v>
      </c>
      <c r="D33" s="52">
        <v>39</v>
      </c>
      <c r="E33" s="52" t="s">
        <v>229</v>
      </c>
      <c r="F33" s="52"/>
      <c r="G33" s="53" t="str">
        <f>IF(ISBLANK($A33),"",IF($I33="X",A33,CONCATENATE(VLOOKUP(A33,competitors!$A33:$I681,3, FALSE)," ",VLOOKUP(A33,competitors!$A33:$I681,2,FALSE))))</f>
        <v>Alex Hardwicke</v>
      </c>
      <c r="H33" s="54">
        <f t="shared" si="0"/>
        <v>2.1284722222222222E-2</v>
      </c>
    </row>
    <row r="34" spans="1:8" ht="15" x14ac:dyDescent="0.4">
      <c r="A34" s="51" t="s">
        <v>325</v>
      </c>
      <c r="B34" s="51">
        <v>0</v>
      </c>
      <c r="C34" s="52">
        <v>30</v>
      </c>
      <c r="D34" s="52">
        <v>48</v>
      </c>
      <c r="E34" s="52" t="s">
        <v>229</v>
      </c>
      <c r="F34" s="52"/>
      <c r="G34" s="53" t="e">
        <f>IF(ISBLANK($A34),"",IF($I34="X",A34,CONCATENATE(VLOOKUP(A34,competitors!$A34:$I682,3, FALSE)," ",VLOOKUP(A34,competitors!$A34:$I682,2,FALSE))))</f>
        <v>#N/A</v>
      </c>
      <c r="H34" s="54">
        <f t="shared" ref="H34:H65" si="1">IF(LEFT($E34,1)="D",UPPER($E34),TIME(B34,C34,D34))</f>
        <v>2.1388888888888888E-2</v>
      </c>
    </row>
    <row r="35" spans="1:8" ht="15" x14ac:dyDescent="0.4">
      <c r="A35" s="51" t="s">
        <v>316</v>
      </c>
      <c r="B35" s="51">
        <v>0</v>
      </c>
      <c r="C35" s="52">
        <v>31</v>
      </c>
      <c r="D35" s="52">
        <v>50</v>
      </c>
      <c r="E35" s="52" t="s">
        <v>229</v>
      </c>
      <c r="F35" s="52"/>
      <c r="G35" s="53" t="e">
        <f>IF(ISBLANK($A35),"",IF($I35="X",A35,CONCATENATE(VLOOKUP(A35,competitors!$A35:$I683,3, FALSE)," ",VLOOKUP(A35,competitors!$A35:$I683,2,FALSE))))</f>
        <v>#N/A</v>
      </c>
      <c r="H35" s="54">
        <f t="shared" si="1"/>
        <v>2.210648148148148E-2</v>
      </c>
    </row>
    <row r="36" spans="1:8" ht="15" x14ac:dyDescent="0.4">
      <c r="A36" s="51">
        <v>7</v>
      </c>
      <c r="B36" s="51">
        <v>0</v>
      </c>
      <c r="C36" s="52">
        <v>32</v>
      </c>
      <c r="D36" s="52">
        <v>53</v>
      </c>
      <c r="E36" s="52" t="s">
        <v>229</v>
      </c>
      <c r="F36" s="52"/>
      <c r="G36" s="53" t="e">
        <f>IF(ISBLANK($A36),"",IF($I36="X",A36,CONCATENATE(VLOOKUP(A36,competitors!$A36:$I684,3, FALSE)," ",VLOOKUP(A36,competitors!$A36:$I684,2,FALSE))))</f>
        <v>#N/A</v>
      </c>
      <c r="H36" s="54">
        <f t="shared" si="1"/>
        <v>2.2835648148148147E-2</v>
      </c>
    </row>
    <row r="37" spans="1:8" ht="15" x14ac:dyDescent="0.4">
      <c r="A37" s="51">
        <v>935</v>
      </c>
      <c r="B37" s="51">
        <v>0</v>
      </c>
      <c r="C37" s="52">
        <v>34</v>
      </c>
      <c r="D37" s="52">
        <v>3</v>
      </c>
      <c r="E37" s="52"/>
      <c r="F37" s="52"/>
      <c r="G37" s="53" t="e">
        <f>IF(ISBLANK($A37),"",IF($I37="X",A37,CONCATENATE(VLOOKUP(A37,competitors!$A37:$I685,3, FALSE)," ",VLOOKUP(A37,competitors!$A37:$I685,2,FALSE))))</f>
        <v>#N/A</v>
      </c>
      <c r="H37" s="54">
        <f t="shared" si="1"/>
        <v>2.3645833333333335E-2</v>
      </c>
    </row>
    <row r="38" spans="1:8" ht="15" x14ac:dyDescent="0.4">
      <c r="A38" s="51">
        <v>23</v>
      </c>
      <c r="B38" s="51"/>
      <c r="C38" s="52"/>
      <c r="D38" s="52"/>
      <c r="E38" s="52"/>
      <c r="F38" s="52" t="s">
        <v>265</v>
      </c>
      <c r="G38" s="53" t="str">
        <f>IF(ISBLANK($A38),"",IF($I38="X",A38,CONCATENATE(VLOOKUP(A38,competitors!$A38:$I686,3, FALSE)," ",VLOOKUP(A38,competitors!$A38:$I686,2,FALSE))))</f>
        <v>Chris Hyde</v>
      </c>
      <c r="H38" s="54">
        <f t="shared" si="1"/>
        <v>0</v>
      </c>
    </row>
    <row r="39" spans="1:8" ht="15" x14ac:dyDescent="0.4">
      <c r="A39" s="51" t="s">
        <v>294</v>
      </c>
      <c r="B39" s="51"/>
      <c r="C39" s="52"/>
      <c r="D39" s="52"/>
      <c r="E39" s="52"/>
      <c r="F39" s="52" t="s">
        <v>265</v>
      </c>
      <c r="G39" s="53" t="e">
        <f>IF(ISBLANK($A39),"",IF($I39="X",A39,CONCATENATE(VLOOKUP(A39,competitors!$A39:$I687,3, FALSE)," ",VLOOKUP(A39,competitors!$A39:$I687,2,FALSE))))</f>
        <v>#N/A</v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37" priority="1" stopIfTrue="1">
      <formula>#REF!="X"</formula>
    </cfRule>
  </conditionalFormatting>
  <conditionalFormatting sqref="A13:A18">
    <cfRule type="expression" dxfId="36" priority="2">
      <formula>#REF!="X"</formula>
    </cfRule>
  </conditionalFormatting>
  <conditionalFormatting sqref="A2:F101">
    <cfRule type="expression" dxfId="35" priority="3">
      <formula>#REF!="X"</formula>
    </cfRule>
  </conditionalFormatting>
  <conditionalFormatting sqref="G2:H101">
    <cfRule type="expression" dxfId="34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95879-3835-409B-8EE0-1357E575D461}">
  <sheetPr codeName="Sheet19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23.86328125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2">
        <v>22</v>
      </c>
      <c r="D2" s="52">
        <v>57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1.59375E-2</v>
      </c>
    </row>
    <row r="3" spans="1:9" ht="15" x14ac:dyDescent="0.4">
      <c r="A3" s="51" t="s">
        <v>298</v>
      </c>
      <c r="B3" s="51">
        <v>0</v>
      </c>
      <c r="C3" s="52">
        <v>23</v>
      </c>
      <c r="D3" s="52">
        <v>15</v>
      </c>
      <c r="E3" s="52" t="s">
        <v>229</v>
      </c>
      <c r="F3" s="52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1.6145833333333335E-2</v>
      </c>
    </row>
    <row r="4" spans="1:9" ht="15" x14ac:dyDescent="0.4">
      <c r="A4" s="51" t="s">
        <v>326</v>
      </c>
      <c r="B4" s="51">
        <v>0</v>
      </c>
      <c r="C4" s="52">
        <v>23</v>
      </c>
      <c r="D4" s="52">
        <v>35</v>
      </c>
      <c r="E4" s="52"/>
      <c r="F4" s="52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1.6377314814814813E-2</v>
      </c>
    </row>
    <row r="5" spans="1:9" ht="15" x14ac:dyDescent="0.4">
      <c r="A5" s="51" t="s">
        <v>300</v>
      </c>
      <c r="B5" s="51">
        <v>0</v>
      </c>
      <c r="C5" s="52">
        <v>23</v>
      </c>
      <c r="D5" s="52">
        <v>46</v>
      </c>
      <c r="E5" s="52" t="s">
        <v>229</v>
      </c>
      <c r="F5" s="52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1.650462962962963E-2</v>
      </c>
    </row>
    <row r="6" spans="1:9" ht="15" x14ac:dyDescent="0.4">
      <c r="A6" s="51">
        <v>747</v>
      </c>
      <c r="B6" s="51">
        <v>0</v>
      </c>
      <c r="C6" s="52">
        <v>23</v>
      </c>
      <c r="D6" s="52">
        <v>47</v>
      </c>
      <c r="E6" s="52"/>
      <c r="F6" s="52"/>
      <c r="G6" s="53" t="str">
        <f>IF(ISBLANK($A6),"",IF($I6="X",A6,CONCATENATE(VLOOKUP(A6,competitors!$A6:$I654,3, FALSE)," ",VLOOKUP(A6,competitors!$A6:$I654,2,FALSE))))</f>
        <v>James Moore</v>
      </c>
      <c r="H6" s="54">
        <f t="shared" si="0"/>
        <v>1.6516203703703703E-2</v>
      </c>
    </row>
    <row r="7" spans="1:9" ht="15" x14ac:dyDescent="0.4">
      <c r="A7" s="51" t="s">
        <v>299</v>
      </c>
      <c r="B7" s="51">
        <v>0</v>
      </c>
      <c r="C7" s="52">
        <v>24</v>
      </c>
      <c r="D7" s="52">
        <v>0</v>
      </c>
      <c r="E7" s="52"/>
      <c r="F7" s="52"/>
      <c r="G7" s="53" t="e">
        <f>IF(ISBLANK($A7),"",IF($I7="X",A7,CONCATENATE(VLOOKUP(A7,competitors!$A7:$I655,3, FALSE)," ",VLOOKUP(A7,competitors!$A7:$I655,2,FALSE))))</f>
        <v>#N/A</v>
      </c>
      <c r="H7" s="54">
        <f t="shared" si="0"/>
        <v>1.6666666666666666E-2</v>
      </c>
    </row>
    <row r="8" spans="1:9" ht="15" x14ac:dyDescent="0.4">
      <c r="A8" s="51" t="s">
        <v>317</v>
      </c>
      <c r="B8" s="51">
        <v>0</v>
      </c>
      <c r="C8" s="52">
        <v>24</v>
      </c>
      <c r="D8" s="52">
        <v>16</v>
      </c>
      <c r="E8" s="52"/>
      <c r="F8" s="52"/>
      <c r="G8" s="53" t="e">
        <f>IF(ISBLANK($A8),"",IF($I8="X",A8,CONCATENATE(VLOOKUP(A8,competitors!$A8:$I656,3, FALSE)," ",VLOOKUP(A8,competitors!$A8:$I656,2,FALSE))))</f>
        <v>#N/A</v>
      </c>
      <c r="H8" s="54">
        <f t="shared" si="0"/>
        <v>1.6851851851851851E-2</v>
      </c>
    </row>
    <row r="9" spans="1:9" ht="15" x14ac:dyDescent="0.4">
      <c r="A9" s="51">
        <v>699</v>
      </c>
      <c r="B9" s="51">
        <v>0</v>
      </c>
      <c r="C9" s="52">
        <v>24</v>
      </c>
      <c r="D9" s="52">
        <v>22</v>
      </c>
      <c r="E9" s="52"/>
      <c r="F9" s="52"/>
      <c r="G9" s="53" t="str">
        <f>IF(ISBLANK($A9),"",IF($I9="X",A9,CONCATENATE(VLOOKUP(A9,competitors!$A9:$I657,3, FALSE)," ",VLOOKUP(A9,competitors!$A9:$I657,2,FALSE))))</f>
        <v>Jonathan Durnin</v>
      </c>
      <c r="H9" s="54">
        <f t="shared" si="0"/>
        <v>1.6921296296296295E-2</v>
      </c>
    </row>
    <row r="10" spans="1:9" ht="15" x14ac:dyDescent="0.4">
      <c r="A10" s="51" t="s">
        <v>327</v>
      </c>
      <c r="B10" s="51">
        <v>0</v>
      </c>
      <c r="C10" s="52">
        <v>24</v>
      </c>
      <c r="D10" s="52">
        <v>34</v>
      </c>
      <c r="E10" s="52" t="s">
        <v>229</v>
      </c>
      <c r="F10" s="52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1.7060185185185185E-2</v>
      </c>
    </row>
    <row r="11" spans="1:9" ht="15" x14ac:dyDescent="0.4">
      <c r="A11" s="51" t="s">
        <v>328</v>
      </c>
      <c r="B11" s="51">
        <v>0</v>
      </c>
      <c r="C11" s="52">
        <v>24</v>
      </c>
      <c r="D11" s="52">
        <v>45</v>
      </c>
      <c r="E11" s="52" t="s">
        <v>229</v>
      </c>
      <c r="F11" s="52"/>
      <c r="G11" s="53" t="e">
        <f>IF(ISBLANK($A11),"",IF($I11="X",A11,CONCATENATE(VLOOKUP(A11,competitors!$A11:$I659,3, FALSE)," ",VLOOKUP(A11,competitors!$A11:$I659,2,FALSE))))</f>
        <v>#N/A</v>
      </c>
      <c r="H11" s="54">
        <f t="shared" si="0"/>
        <v>1.7187500000000001E-2</v>
      </c>
    </row>
    <row r="12" spans="1:9" ht="15" x14ac:dyDescent="0.4">
      <c r="A12" s="51">
        <v>1161</v>
      </c>
      <c r="B12" s="51">
        <v>0</v>
      </c>
      <c r="C12" s="52">
        <v>24</v>
      </c>
      <c r="D12" s="52">
        <v>53</v>
      </c>
      <c r="E12" s="52"/>
      <c r="F12" s="52"/>
      <c r="G12" s="53" t="str">
        <f>IF(ISBLANK($A12),"",IF($I12="X",A12,CONCATENATE(VLOOKUP(A12,competitors!$A12:$I660,3, FALSE)," ",VLOOKUP(A12,competitors!$A12:$I660,2,FALSE))))</f>
        <v>Maciej Suchocki</v>
      </c>
      <c r="H12" s="54">
        <f t="shared" si="0"/>
        <v>1.7280092592592593E-2</v>
      </c>
    </row>
    <row r="13" spans="1:9" ht="15" x14ac:dyDescent="0.4">
      <c r="A13" s="51" t="s">
        <v>278</v>
      </c>
      <c r="B13" s="51">
        <v>0</v>
      </c>
      <c r="C13" s="52">
        <v>25</v>
      </c>
      <c r="D13" s="52">
        <v>15</v>
      </c>
      <c r="E13" s="52"/>
      <c r="F13" s="52"/>
      <c r="G13" s="53" t="e">
        <f>IF(ISBLANK($A13),"",IF($I13="X",A13,CONCATENATE(VLOOKUP(A13,competitors!$A13:$I661,3, FALSE)," ",VLOOKUP(A13,competitors!$A13:$I661,2,FALSE))))</f>
        <v>#N/A</v>
      </c>
      <c r="H13" s="54">
        <f t="shared" si="0"/>
        <v>1.7534722222222222E-2</v>
      </c>
    </row>
    <row r="14" spans="1:9" ht="15" x14ac:dyDescent="0.4">
      <c r="A14" s="51">
        <v>967</v>
      </c>
      <c r="B14" s="51">
        <v>0</v>
      </c>
      <c r="C14" s="52">
        <v>25</v>
      </c>
      <c r="D14" s="52">
        <v>24</v>
      </c>
      <c r="E14" s="52" t="s">
        <v>229</v>
      </c>
      <c r="F14" s="52"/>
      <c r="G14" s="53" t="str">
        <f>IF(ISBLANK($A14),"",IF($I14="X",A14,CONCATENATE(VLOOKUP(A14,competitors!$A14:$I662,3, FALSE)," ",VLOOKUP(A14,competitors!$A14:$I662,2,FALSE))))</f>
        <v>Daniel McDonnell</v>
      </c>
      <c r="H14" s="54">
        <f t="shared" si="0"/>
        <v>1.7638888888888888E-2</v>
      </c>
    </row>
    <row r="15" spans="1:9" ht="15" x14ac:dyDescent="0.4">
      <c r="A15" s="51">
        <v>1109</v>
      </c>
      <c r="B15" s="51">
        <v>0</v>
      </c>
      <c r="C15" s="52">
        <v>26</v>
      </c>
      <c r="D15" s="52">
        <v>7</v>
      </c>
      <c r="E15" s="52"/>
      <c r="F15" s="52"/>
      <c r="G15" s="53" t="str">
        <f>IF(ISBLANK($A15),"",IF($I15="X",A15,CONCATENATE(VLOOKUP(A15,competitors!$A15:$I663,3, FALSE)," ",VLOOKUP(A15,competitors!$A15:$I663,2,FALSE))))</f>
        <v>Stuart Haycox</v>
      </c>
      <c r="H15" s="54">
        <f t="shared" si="0"/>
        <v>1.8136574074074076E-2</v>
      </c>
    </row>
    <row r="16" spans="1:9" ht="15" x14ac:dyDescent="0.4">
      <c r="A16" s="51">
        <v>1237</v>
      </c>
      <c r="B16" s="51">
        <v>0</v>
      </c>
      <c r="C16" s="52">
        <v>26</v>
      </c>
      <c r="D16" s="52">
        <v>8</v>
      </c>
      <c r="E16" s="52" t="s">
        <v>229</v>
      </c>
      <c r="F16" s="52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1.8148148148148149E-2</v>
      </c>
    </row>
    <row r="17" spans="1:8" ht="15" x14ac:dyDescent="0.4">
      <c r="A17" s="51">
        <v>1192</v>
      </c>
      <c r="B17" s="51">
        <v>0</v>
      </c>
      <c r="C17" s="52">
        <v>26</v>
      </c>
      <c r="D17" s="52">
        <v>9</v>
      </c>
      <c r="E17" s="52"/>
      <c r="F17" s="52"/>
      <c r="G17" s="53" t="str">
        <f>IF(ISBLANK($A17),"",IF($I17="X",A17,CONCATENATE(VLOOKUP(A17,competitors!$A17:$I665,3, FALSE)," ",VLOOKUP(A17,competitors!$A17:$I665,2,FALSE))))</f>
        <v>Dale Norris</v>
      </c>
      <c r="H17" s="54">
        <f t="shared" si="0"/>
        <v>1.8159722222222223E-2</v>
      </c>
    </row>
    <row r="18" spans="1:8" ht="15" x14ac:dyDescent="0.4">
      <c r="A18" s="51" t="s">
        <v>323</v>
      </c>
      <c r="B18" s="51">
        <v>0</v>
      </c>
      <c r="C18" s="52">
        <v>26</v>
      </c>
      <c r="D18" s="52">
        <v>35</v>
      </c>
      <c r="E18" s="52"/>
      <c r="F18" s="52"/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1.846064814814815E-2</v>
      </c>
    </row>
    <row r="19" spans="1:8" ht="15" x14ac:dyDescent="0.4">
      <c r="A19" s="51">
        <v>203</v>
      </c>
      <c r="B19" s="51">
        <v>0</v>
      </c>
      <c r="C19" s="52">
        <v>26</v>
      </c>
      <c r="D19" s="52">
        <v>50</v>
      </c>
      <c r="E19" s="52"/>
      <c r="F19" s="52"/>
      <c r="G19" s="53" t="str">
        <f>IF(ISBLANK($A19),"",IF($I19="X",A19,CONCATENATE(VLOOKUP(A19,competitors!$A19:$I667,3, FALSE)," ",VLOOKUP(A19,competitors!$A19:$I667,2,FALSE))))</f>
        <v>Adrian Killworth</v>
      </c>
      <c r="H19" s="54">
        <f t="shared" si="0"/>
        <v>1.863425925925926E-2</v>
      </c>
    </row>
    <row r="20" spans="1:8" ht="15" x14ac:dyDescent="0.4">
      <c r="A20" s="51" t="s">
        <v>311</v>
      </c>
      <c r="B20" s="51">
        <v>0</v>
      </c>
      <c r="C20" s="52">
        <v>26</v>
      </c>
      <c r="D20" s="52">
        <v>52</v>
      </c>
      <c r="E20" s="52"/>
      <c r="F20" s="52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1.8657407407407407E-2</v>
      </c>
    </row>
    <row r="21" spans="1:8" ht="15" x14ac:dyDescent="0.4">
      <c r="A21" s="51">
        <v>1383</v>
      </c>
      <c r="B21" s="51">
        <v>0</v>
      </c>
      <c r="C21" s="52">
        <v>26</v>
      </c>
      <c r="D21" s="52">
        <v>54</v>
      </c>
      <c r="E21" s="52"/>
      <c r="F21" s="52"/>
      <c r="G21" s="53" t="str">
        <f>IF(ISBLANK($A21),"",IF($I21="X",A21,CONCATENATE(VLOOKUP(A21,competitors!$A21:$I669,3, FALSE)," ",VLOOKUP(A21,competitors!$A21:$I669,2,FALSE))))</f>
        <v>Evan Collett</v>
      </c>
      <c r="H21" s="54">
        <f t="shared" si="0"/>
        <v>1.8680555555555554E-2</v>
      </c>
    </row>
    <row r="22" spans="1:8" ht="15" x14ac:dyDescent="0.4">
      <c r="A22" s="51" t="s">
        <v>205</v>
      </c>
      <c r="B22" s="51">
        <v>0</v>
      </c>
      <c r="C22" s="52">
        <v>26</v>
      </c>
      <c r="D22" s="52">
        <v>55</v>
      </c>
      <c r="E22" s="52"/>
      <c r="F22" s="52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1.8692129629629628E-2</v>
      </c>
    </row>
    <row r="23" spans="1:8" ht="15" x14ac:dyDescent="0.4">
      <c r="A23" s="51">
        <v>1112</v>
      </c>
      <c r="B23" s="51">
        <v>0</v>
      </c>
      <c r="C23" s="52">
        <v>26</v>
      </c>
      <c r="D23" s="52">
        <v>58</v>
      </c>
      <c r="E23" s="52"/>
      <c r="F23" s="52"/>
      <c r="G23" s="53" t="e">
        <f>IF(ISBLANK($A23),"",IF($I23="X",A23,CONCATENATE(VLOOKUP(A23,competitors!$A23:$I671,3, FALSE)," ",VLOOKUP(A23,competitors!$A23:$I671,2,FALSE))))</f>
        <v>#N/A</v>
      </c>
      <c r="H23" s="54">
        <f t="shared" si="0"/>
        <v>1.8726851851851852E-2</v>
      </c>
    </row>
    <row r="24" spans="1:8" ht="15" x14ac:dyDescent="0.4">
      <c r="A24" s="51">
        <v>23</v>
      </c>
      <c r="B24" s="51">
        <v>0</v>
      </c>
      <c r="C24" s="52">
        <v>27</v>
      </c>
      <c r="D24" s="52">
        <v>1</v>
      </c>
      <c r="E24" s="52"/>
      <c r="F24" s="52"/>
      <c r="G24" s="53" t="str">
        <f>IF(ISBLANK($A24),"",IF($I24="X",A24,CONCATENATE(VLOOKUP(A24,competitors!$A24:$I672,3, FALSE)," ",VLOOKUP(A24,competitors!$A24:$I672,2,FALSE))))</f>
        <v>Chris Hyde</v>
      </c>
      <c r="H24" s="54">
        <f t="shared" si="0"/>
        <v>1.8761574074074073E-2</v>
      </c>
    </row>
    <row r="25" spans="1:8" ht="15" x14ac:dyDescent="0.4">
      <c r="A25" s="51">
        <v>1107</v>
      </c>
      <c r="B25" s="51">
        <v>0</v>
      </c>
      <c r="C25" s="52">
        <v>27</v>
      </c>
      <c r="D25" s="52">
        <v>38</v>
      </c>
      <c r="E25" s="52" t="s">
        <v>229</v>
      </c>
      <c r="F25" s="52"/>
      <c r="G25" s="53" t="str">
        <f>IF(ISBLANK($A25),"",IF($I25="X",A25,CONCATENATE(VLOOKUP(A25,competitors!$A25:$I673,3, FALSE)," ",VLOOKUP(A25,competitors!$A25:$I673,2,FALSE))))</f>
        <v>Milly Pinnock</v>
      </c>
      <c r="H25" s="54">
        <f t="shared" si="0"/>
        <v>1.9189814814814816E-2</v>
      </c>
    </row>
    <row r="26" spans="1:8" ht="15" x14ac:dyDescent="0.4">
      <c r="A26" s="51" t="s">
        <v>202</v>
      </c>
      <c r="B26" s="51">
        <v>0</v>
      </c>
      <c r="C26" s="52">
        <v>27</v>
      </c>
      <c r="D26" s="52">
        <v>48</v>
      </c>
      <c r="E26" s="52" t="s">
        <v>229</v>
      </c>
      <c r="F26" s="52"/>
      <c r="G26" s="53" t="e">
        <f>IF(ISBLANK($A26),"",IF($I26="X",A26,CONCATENATE(VLOOKUP(A26,competitors!$A26:$I674,3, FALSE)," ",VLOOKUP(A26,competitors!$A26:$I674,2,FALSE))))</f>
        <v>#N/A</v>
      </c>
      <c r="H26" s="54">
        <f t="shared" si="0"/>
        <v>1.9305555555555555E-2</v>
      </c>
    </row>
    <row r="27" spans="1:8" ht="15" x14ac:dyDescent="0.4">
      <c r="A27" s="51" t="s">
        <v>200</v>
      </c>
      <c r="B27" s="51">
        <v>0</v>
      </c>
      <c r="C27" s="52">
        <v>28</v>
      </c>
      <c r="D27" s="52">
        <v>1</v>
      </c>
      <c r="E27" s="52" t="s">
        <v>229</v>
      </c>
      <c r="F27" s="52"/>
      <c r="G27" s="53" t="e">
        <f>IF(ISBLANK($A27),"",IF($I27="X",A27,CONCATENATE(VLOOKUP(A27,competitors!$A27:$I675,3, FALSE)," ",VLOOKUP(A27,competitors!$A27:$I675,2,FALSE))))</f>
        <v>#N/A</v>
      </c>
      <c r="H27" s="54">
        <f t="shared" si="0"/>
        <v>1.9456018518518518E-2</v>
      </c>
    </row>
    <row r="28" spans="1:8" ht="15" x14ac:dyDescent="0.4">
      <c r="A28" s="51">
        <v>1254</v>
      </c>
      <c r="B28" s="51">
        <v>0</v>
      </c>
      <c r="C28" s="52">
        <v>28</v>
      </c>
      <c r="D28" s="52">
        <v>8</v>
      </c>
      <c r="E28" s="52" t="s">
        <v>229</v>
      </c>
      <c r="F28" s="5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1.9537037037037037E-2</v>
      </c>
    </row>
    <row r="29" spans="1:8" ht="15" x14ac:dyDescent="0.4">
      <c r="A29" s="51" t="s">
        <v>258</v>
      </c>
      <c r="B29" s="51">
        <v>0</v>
      </c>
      <c r="C29" s="52">
        <v>28</v>
      </c>
      <c r="D29" s="52">
        <v>11</v>
      </c>
      <c r="E29" s="52"/>
      <c r="F29" s="52"/>
      <c r="G29" s="53" t="e">
        <f>IF(ISBLANK($A29),"",IF($I29="X",A29,CONCATENATE(VLOOKUP(A29,competitors!$A29:$I677,3, FALSE)," ",VLOOKUP(A29,competitors!$A29:$I677,2,FALSE))))</f>
        <v>#N/A</v>
      </c>
      <c r="H29" s="54">
        <f t="shared" si="0"/>
        <v>1.9571759259259261E-2</v>
      </c>
    </row>
    <row r="30" spans="1:8" ht="15" x14ac:dyDescent="0.4">
      <c r="A30" s="51" t="s">
        <v>329</v>
      </c>
      <c r="B30" s="51">
        <v>0</v>
      </c>
      <c r="C30" s="52">
        <v>28</v>
      </c>
      <c r="D30" s="52">
        <v>14</v>
      </c>
      <c r="E30" s="52"/>
      <c r="F30" s="52"/>
      <c r="G30" s="53" t="e">
        <f>IF(ISBLANK($A30),"",IF($I30="X",A30,CONCATENATE(VLOOKUP(A30,competitors!$A30:$I678,3, FALSE)," ",VLOOKUP(A30,competitors!$A30:$I678,2,FALSE))))</f>
        <v>#N/A</v>
      </c>
      <c r="H30" s="54">
        <f t="shared" si="0"/>
        <v>1.9606481481481482E-2</v>
      </c>
    </row>
    <row r="31" spans="1:8" ht="15" x14ac:dyDescent="0.4">
      <c r="A31" s="51">
        <v>1195</v>
      </c>
      <c r="B31" s="51">
        <v>0</v>
      </c>
      <c r="C31" s="52">
        <v>28</v>
      </c>
      <c r="D31" s="52">
        <v>58</v>
      </c>
      <c r="E31" s="52" t="s">
        <v>229</v>
      </c>
      <c r="F31" s="52"/>
      <c r="G31" s="53" t="str">
        <f>IF(ISBLANK($A31),"",IF($I31="X",A31,CONCATENATE(VLOOKUP(A31,competitors!$A31:$I679,3, FALSE)," ",VLOOKUP(A31,competitors!$A31:$I679,2,FALSE))))</f>
        <v>Charlie Hardwicke</v>
      </c>
      <c r="H31" s="54">
        <f t="shared" si="0"/>
        <v>2.011574074074074E-2</v>
      </c>
    </row>
    <row r="32" spans="1:8" ht="15" x14ac:dyDescent="0.4">
      <c r="A32" s="51">
        <v>704</v>
      </c>
      <c r="B32" s="51">
        <v>0</v>
      </c>
      <c r="C32" s="52">
        <v>29</v>
      </c>
      <c r="D32" s="52">
        <v>12</v>
      </c>
      <c r="E32" s="52" t="s">
        <v>229</v>
      </c>
      <c r="F32" s="52"/>
      <c r="G32" s="53" t="str">
        <f>IF(ISBLANK($A32),"",IF($I32="X",A32,CONCATENATE(VLOOKUP(A32,competitors!$A32:$I680,3, FALSE)," ",VLOOKUP(A32,competitors!$A32:$I680,2,FALSE))))</f>
        <v>Chris Dainty</v>
      </c>
      <c r="H32" s="54">
        <f t="shared" si="0"/>
        <v>2.0277777777777777E-2</v>
      </c>
    </row>
    <row r="33" spans="1:8" ht="15" x14ac:dyDescent="0.4">
      <c r="A33" s="51" t="s">
        <v>314</v>
      </c>
      <c r="B33" s="51">
        <v>0</v>
      </c>
      <c r="C33" s="52">
        <v>29</v>
      </c>
      <c r="D33" s="52">
        <v>17</v>
      </c>
      <c r="E33" s="52"/>
      <c r="F33" s="52"/>
      <c r="G33" s="53" t="e">
        <f>IF(ISBLANK($A33),"",IF($I33="X",A33,CONCATENATE(VLOOKUP(A33,competitors!$A33:$I681,3, FALSE)," ",VLOOKUP(A33,competitors!$A33:$I681,2,FALSE))))</f>
        <v>#N/A</v>
      </c>
      <c r="H33" s="54">
        <f t="shared" si="0"/>
        <v>2.0335648148148148E-2</v>
      </c>
    </row>
    <row r="34" spans="1:8" ht="15" x14ac:dyDescent="0.4">
      <c r="A34" s="51">
        <v>1386</v>
      </c>
      <c r="B34" s="51">
        <v>0</v>
      </c>
      <c r="C34" s="52">
        <v>30</v>
      </c>
      <c r="D34" s="52">
        <v>16</v>
      </c>
      <c r="E34" s="52" t="s">
        <v>229</v>
      </c>
      <c r="F34" s="52"/>
      <c r="G34" s="53" t="str">
        <f>IF(ISBLANK($A34),"",IF($I34="X",A34,CONCATENATE(VLOOKUP(A34,competitors!$A34:$I682,3, FALSE)," ",VLOOKUP(A34,competitors!$A34:$I682,2,FALSE))))</f>
        <v>Mea Moore</v>
      </c>
      <c r="H34" s="54">
        <f t="shared" ref="H34:H38" si="1">IF(LEFT($E34,1)="D",UPPER($E34),TIME(B34,C34,D34))</f>
        <v>2.101851851851852E-2</v>
      </c>
    </row>
    <row r="35" spans="1:8" ht="15" x14ac:dyDescent="0.4">
      <c r="A35" s="51">
        <v>1332</v>
      </c>
      <c r="B35" s="51">
        <v>0</v>
      </c>
      <c r="C35" s="52">
        <v>30</v>
      </c>
      <c r="D35" s="52">
        <v>56</v>
      </c>
      <c r="E35" s="52" t="s">
        <v>229</v>
      </c>
      <c r="F35" s="52"/>
      <c r="G35" s="53" t="str">
        <f>IF(ISBLANK($A35),"",IF($I35="X",A35,CONCATENATE(VLOOKUP(A35,competitors!$A35:$I683,3, FALSE)," ",VLOOKUP(A35,competitors!$A35:$I683,2,FALSE))))</f>
        <v>Jo Eaton</v>
      </c>
      <c r="H35" s="54">
        <f t="shared" si="1"/>
        <v>2.148148148148148E-2</v>
      </c>
    </row>
    <row r="36" spans="1:8" ht="15" x14ac:dyDescent="0.4">
      <c r="A36" s="51">
        <v>7</v>
      </c>
      <c r="B36" s="51">
        <v>0</v>
      </c>
      <c r="C36" s="52">
        <v>32</v>
      </c>
      <c r="D36" s="52">
        <v>15</v>
      </c>
      <c r="E36" s="52"/>
      <c r="F36" s="52"/>
      <c r="G36" s="53" t="e">
        <f>IF(ISBLANK($A36),"",IF($I36="X",A36,CONCATENATE(VLOOKUP(A36,competitors!$A36:$I684,3, FALSE)," ",VLOOKUP(A36,competitors!$A36:$I684,2,FALSE))))</f>
        <v>#N/A</v>
      </c>
      <c r="H36" s="54">
        <f t="shared" si="1"/>
        <v>2.2395833333333334E-2</v>
      </c>
    </row>
    <row r="37" spans="1:8" ht="15" x14ac:dyDescent="0.4">
      <c r="A37" s="51">
        <v>935</v>
      </c>
      <c r="B37" s="51">
        <v>0</v>
      </c>
      <c r="C37" s="52">
        <v>33</v>
      </c>
      <c r="D37" s="52">
        <v>31</v>
      </c>
      <c r="E37" s="52"/>
      <c r="F37" s="52"/>
      <c r="G37" s="53" t="e">
        <f>IF(ISBLANK($A37),"",IF($I37="X",A37,CONCATENATE(VLOOKUP(A37,competitors!$A37:$I685,3, FALSE)," ",VLOOKUP(A37,competitors!$A37:$I685,2,FALSE))))</f>
        <v>#N/A</v>
      </c>
      <c r="H37" s="54">
        <f t="shared" si="1"/>
        <v>2.3275462962962963E-2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ref="H39:H101" si="2">IF(LEFT($E39,1)="D",UPPER($E39),TIME(B39,C39,D39))</f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2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2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2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2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2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2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2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2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2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2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2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2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2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2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2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2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2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2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2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2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2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2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2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2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2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2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si="2"/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01">
    <cfRule type="expression" dxfId="33" priority="1" stopIfTrue="1">
      <formula>#REF!="X"</formula>
    </cfRule>
  </conditionalFormatting>
  <conditionalFormatting sqref="A13:A18">
    <cfRule type="expression" dxfId="32" priority="2">
      <formula>#REF!="X"</formula>
    </cfRule>
  </conditionalFormatting>
  <conditionalFormatting sqref="A2:F101">
    <cfRule type="expression" dxfId="31" priority="3">
      <formula>#REF!="X"</formula>
    </cfRule>
  </conditionalFormatting>
  <conditionalFormatting sqref="G2:H101">
    <cfRule type="expression" dxfId="3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DDAB-F31C-418D-A66B-A7B054A8871C}">
  <sheetPr codeName="Sheet20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26.796875" bestFit="1" customWidth="1"/>
    <col min="2" max="4" width="4.6640625" customWidth="1"/>
    <col min="5" max="6" width="11" customWidth="1"/>
    <col min="7" max="7" width="32.86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219</v>
      </c>
      <c r="B2" s="51">
        <v>0</v>
      </c>
      <c r="C2" s="52">
        <v>20</v>
      </c>
      <c r="D2" s="52">
        <v>53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1.4502314814814815E-2</v>
      </c>
    </row>
    <row r="3" spans="1:9" ht="15" x14ac:dyDescent="0.4">
      <c r="A3" s="51" t="s">
        <v>217</v>
      </c>
      <c r="B3" s="51">
        <v>0</v>
      </c>
      <c r="C3" s="52">
        <v>21</v>
      </c>
      <c r="D3" s="52">
        <v>19</v>
      </c>
      <c r="E3" s="52"/>
      <c r="F3" s="52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1.480324074074074E-2</v>
      </c>
    </row>
    <row r="4" spans="1:9" ht="15" x14ac:dyDescent="0.4">
      <c r="A4" s="51" t="s">
        <v>330</v>
      </c>
      <c r="B4" s="51">
        <v>0</v>
      </c>
      <c r="C4" s="52">
        <v>21</v>
      </c>
      <c r="D4" s="52">
        <v>26</v>
      </c>
      <c r="E4" s="52"/>
      <c r="F4" s="52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1.4884259259259259E-2</v>
      </c>
    </row>
    <row r="5" spans="1:9" ht="15" x14ac:dyDescent="0.4">
      <c r="A5" s="51" t="s">
        <v>331</v>
      </c>
      <c r="B5" s="51">
        <v>0</v>
      </c>
      <c r="C5" s="52">
        <v>21</v>
      </c>
      <c r="D5" s="52">
        <v>57</v>
      </c>
      <c r="E5" s="52"/>
      <c r="F5" s="52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1.5243055555555555E-2</v>
      </c>
    </row>
    <row r="6" spans="1:9" ht="15" x14ac:dyDescent="0.4">
      <c r="A6" s="51" t="s">
        <v>332</v>
      </c>
      <c r="B6" s="51">
        <v>0</v>
      </c>
      <c r="C6" s="52">
        <v>21</v>
      </c>
      <c r="D6" s="52">
        <v>59</v>
      </c>
      <c r="E6" s="52"/>
      <c r="F6" s="52"/>
      <c r="G6" s="53" t="e">
        <f>IF(ISBLANK($A6),"",IF($I6="X",A6,CONCATENATE(VLOOKUP(A6,competitors!$A6:$I654,3, FALSE)," ",VLOOKUP(A6,competitors!$A6:$I654,2,FALSE))))</f>
        <v>#N/A</v>
      </c>
      <c r="H6" s="54">
        <f t="shared" si="0"/>
        <v>1.5266203703703704E-2</v>
      </c>
    </row>
    <row r="7" spans="1:9" ht="15" x14ac:dyDescent="0.4">
      <c r="A7" s="51" t="s">
        <v>299</v>
      </c>
      <c r="B7" s="51">
        <v>0</v>
      </c>
      <c r="C7" s="52">
        <v>22</v>
      </c>
      <c r="D7" s="52">
        <v>10</v>
      </c>
      <c r="E7" s="52"/>
      <c r="F7" s="52"/>
      <c r="G7" s="53" t="e">
        <f>IF(ISBLANK($A7),"",IF($I7="X",A7,CONCATENATE(VLOOKUP(A7,competitors!$A7:$I655,3, FALSE)," ",VLOOKUP(A7,competitors!$A7:$I655,2,FALSE))))</f>
        <v>#N/A</v>
      </c>
      <c r="H7" s="54">
        <f t="shared" si="0"/>
        <v>1.5393518518518518E-2</v>
      </c>
    </row>
    <row r="8" spans="1:9" ht="15" x14ac:dyDescent="0.4">
      <c r="A8" s="51">
        <v>407</v>
      </c>
      <c r="B8" s="51">
        <v>0</v>
      </c>
      <c r="C8" s="52">
        <v>22</v>
      </c>
      <c r="D8" s="52">
        <v>12</v>
      </c>
      <c r="E8" s="52"/>
      <c r="F8" s="52"/>
      <c r="G8" s="53" t="e">
        <f>IF(ISBLANK($A8),"",IF($I8="X",A8,CONCATENATE(VLOOKUP(A8,competitors!$A8:$I656,3, FALSE)," ",VLOOKUP(A8,competitors!$A8:$I656,2,FALSE))))</f>
        <v>#N/A</v>
      </c>
      <c r="H8" s="54">
        <f t="shared" si="0"/>
        <v>1.5416666666666667E-2</v>
      </c>
    </row>
    <row r="9" spans="1:9" ht="15" x14ac:dyDescent="0.4">
      <c r="A9" s="51">
        <v>747</v>
      </c>
      <c r="B9" s="51">
        <v>0</v>
      </c>
      <c r="C9" s="52">
        <v>22</v>
      </c>
      <c r="D9" s="52">
        <v>26</v>
      </c>
      <c r="E9" s="52"/>
      <c r="F9" s="52"/>
      <c r="G9" s="53" t="str">
        <f>IF(ISBLANK($A9),"",IF($I9="X",A9,CONCATENATE(VLOOKUP(A9,competitors!$A9:$I657,3, FALSE)," ",VLOOKUP(A9,competitors!$A9:$I657,2,FALSE))))</f>
        <v>James Moore</v>
      </c>
      <c r="H9" s="54">
        <f t="shared" si="0"/>
        <v>1.5578703703703704E-2</v>
      </c>
    </row>
    <row r="10" spans="1:9" ht="15" x14ac:dyDescent="0.4">
      <c r="A10" s="51" t="s">
        <v>333</v>
      </c>
      <c r="B10" s="51">
        <v>0</v>
      </c>
      <c r="C10" s="52">
        <v>22</v>
      </c>
      <c r="D10" s="52">
        <v>30</v>
      </c>
      <c r="E10" s="52"/>
      <c r="F10" s="52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1.5625E-2</v>
      </c>
    </row>
    <row r="11" spans="1:9" ht="15" x14ac:dyDescent="0.4">
      <c r="A11" s="51" t="s">
        <v>213</v>
      </c>
      <c r="B11" s="51">
        <v>0</v>
      </c>
      <c r="C11" s="52">
        <v>22</v>
      </c>
      <c r="D11" s="52">
        <v>50</v>
      </c>
      <c r="E11" s="52"/>
      <c r="F11" s="52"/>
      <c r="G11" s="53" t="e">
        <f>IF(ISBLANK($A11),"",IF($I11="X",A11,CONCATENATE(VLOOKUP(A11,competitors!$A11:$I659,3, FALSE)," ",VLOOKUP(A11,competitors!$A11:$I659,2,FALSE))))</f>
        <v>#N/A</v>
      </c>
      <c r="H11" s="54">
        <f t="shared" si="0"/>
        <v>1.5856481481481482E-2</v>
      </c>
    </row>
    <row r="12" spans="1:9" ht="15" x14ac:dyDescent="0.4">
      <c r="A12" s="51">
        <v>699</v>
      </c>
      <c r="B12" s="51">
        <v>0</v>
      </c>
      <c r="C12" s="52">
        <v>22</v>
      </c>
      <c r="D12" s="52">
        <v>58</v>
      </c>
      <c r="E12" s="52"/>
      <c r="F12" s="52"/>
      <c r="G12" s="53" t="str">
        <f>IF(ISBLANK($A12),"",IF($I12="X",A12,CONCATENATE(VLOOKUP(A12,competitors!$A12:$I660,3, FALSE)," ",VLOOKUP(A12,competitors!$A12:$I660,2,FALSE))))</f>
        <v>Jonathan Durnin</v>
      </c>
      <c r="H12" s="54">
        <f t="shared" si="0"/>
        <v>1.5949074074074074E-2</v>
      </c>
    </row>
    <row r="13" spans="1:9" ht="15" x14ac:dyDescent="0.4">
      <c r="A13" s="51">
        <v>989</v>
      </c>
      <c r="B13" s="51">
        <v>0</v>
      </c>
      <c r="C13" s="52">
        <v>23</v>
      </c>
      <c r="D13" s="52">
        <v>31</v>
      </c>
      <c r="E13" s="52" t="s">
        <v>229</v>
      </c>
      <c r="F13" s="52"/>
      <c r="G13" s="53" t="e">
        <f>IF(ISBLANK($A13),"",IF($I13="X",A13,CONCATENATE(VLOOKUP(A13,competitors!$A13:$I661,3, FALSE)," ",VLOOKUP(A13,competitors!$A13:$I661,2,FALSE))))</f>
        <v>#N/A</v>
      </c>
      <c r="H13" s="54">
        <f t="shared" si="0"/>
        <v>1.6331018518518519E-2</v>
      </c>
    </row>
    <row r="14" spans="1:9" ht="15" x14ac:dyDescent="0.4">
      <c r="A14" s="51">
        <v>35</v>
      </c>
      <c r="B14" s="51">
        <v>0</v>
      </c>
      <c r="C14" s="52">
        <v>23</v>
      </c>
      <c r="D14" s="52">
        <v>46</v>
      </c>
      <c r="E14" s="52"/>
      <c r="F14" s="52"/>
      <c r="G14" s="53" t="str">
        <f>IF(ISBLANK($A14),"",IF($I14="X",A14,CONCATENATE(VLOOKUP(A14,competitors!$A14:$I662,3, FALSE)," ",VLOOKUP(A14,competitors!$A14:$I662,2,FALSE))))</f>
        <v>Matt Plews</v>
      </c>
      <c r="H14" s="54">
        <f t="shared" si="0"/>
        <v>1.650462962962963E-2</v>
      </c>
    </row>
    <row r="15" spans="1:9" ht="15" x14ac:dyDescent="0.4">
      <c r="A15" s="51">
        <v>415</v>
      </c>
      <c r="B15" s="51">
        <v>0</v>
      </c>
      <c r="C15" s="52">
        <v>24</v>
      </c>
      <c r="D15" s="52">
        <v>21</v>
      </c>
      <c r="E15" s="52" t="s">
        <v>229</v>
      </c>
      <c r="F15" s="52"/>
      <c r="G15" s="53" t="str">
        <f>IF(ISBLANK($A15),"",IF($I15="X",A15,CONCATENATE(VLOOKUP(A15,competitors!$A15:$I663,3, FALSE)," ",VLOOKUP(A15,competitors!$A15:$I663,2,FALSE))))</f>
        <v>Nik Kershaw</v>
      </c>
      <c r="H15" s="54">
        <f t="shared" si="0"/>
        <v>1.6909722222222222E-2</v>
      </c>
    </row>
    <row r="16" spans="1:9" ht="15" x14ac:dyDescent="0.4">
      <c r="A16" s="51" t="s">
        <v>334</v>
      </c>
      <c r="B16" s="51">
        <v>0</v>
      </c>
      <c r="C16" s="52">
        <v>24</v>
      </c>
      <c r="D16" s="52">
        <v>24</v>
      </c>
      <c r="E16" s="52"/>
      <c r="F16" s="52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1.6944444444444446E-2</v>
      </c>
    </row>
    <row r="17" spans="1:8" ht="15" x14ac:dyDescent="0.4">
      <c r="A17" s="51" t="s">
        <v>335</v>
      </c>
      <c r="B17" s="51">
        <v>0</v>
      </c>
      <c r="C17" s="52">
        <v>24</v>
      </c>
      <c r="D17" s="52">
        <v>24</v>
      </c>
      <c r="E17" s="52"/>
      <c r="F17" s="52"/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1.6944444444444446E-2</v>
      </c>
    </row>
    <row r="18" spans="1:8" ht="15" x14ac:dyDescent="0.4">
      <c r="A18" s="51">
        <v>1192</v>
      </c>
      <c r="B18" s="51">
        <v>0</v>
      </c>
      <c r="C18" s="52">
        <v>24</v>
      </c>
      <c r="D18" s="52">
        <v>30</v>
      </c>
      <c r="E18" s="52"/>
      <c r="F18" s="52"/>
      <c r="G18" s="53" t="str">
        <f>IF(ISBLANK($A18),"",IF($I18="X",A18,CONCATENATE(VLOOKUP(A18,competitors!$A18:$I666,3, FALSE)," ",VLOOKUP(A18,competitors!$A18:$I666,2,FALSE))))</f>
        <v>Dale Norris</v>
      </c>
      <c r="H18" s="54">
        <f t="shared" si="0"/>
        <v>1.7013888888888887E-2</v>
      </c>
    </row>
    <row r="19" spans="1:8" ht="15" x14ac:dyDescent="0.4">
      <c r="A19" s="51">
        <v>38</v>
      </c>
      <c r="B19" s="51">
        <v>0</v>
      </c>
      <c r="C19" s="52">
        <v>24</v>
      </c>
      <c r="D19" s="52">
        <v>31</v>
      </c>
      <c r="E19" s="52"/>
      <c r="F19" s="52"/>
      <c r="G19" s="53" t="str">
        <f>IF(ISBLANK($A19),"",IF($I19="X",A19,CONCATENATE(VLOOKUP(A19,competitors!$A19:$I667,3, FALSE)," ",VLOOKUP(A19,competitors!$A19:$I667,2,FALSE))))</f>
        <v>Phil Rayner</v>
      </c>
      <c r="H19" s="54">
        <f t="shared" si="0"/>
        <v>1.7025462962962964E-2</v>
      </c>
    </row>
    <row r="20" spans="1:8" ht="15" x14ac:dyDescent="0.4">
      <c r="A20" s="51" t="s">
        <v>311</v>
      </c>
      <c r="B20" s="51">
        <v>0</v>
      </c>
      <c r="C20" s="52">
        <v>24</v>
      </c>
      <c r="D20" s="52">
        <v>38</v>
      </c>
      <c r="E20" s="52"/>
      <c r="F20" s="52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1.7106481481481483E-2</v>
      </c>
    </row>
    <row r="21" spans="1:8" ht="15" x14ac:dyDescent="0.4">
      <c r="A21" s="51" t="s">
        <v>323</v>
      </c>
      <c r="B21" s="51">
        <v>0</v>
      </c>
      <c r="C21" s="52">
        <v>24</v>
      </c>
      <c r="D21" s="52">
        <v>57</v>
      </c>
      <c r="E21" s="52"/>
      <c r="F21" s="52"/>
      <c r="G21" s="53" t="e">
        <f>IF(ISBLANK($A21),"",IF($I21="X",A21,CONCATENATE(VLOOKUP(A21,competitors!$A21:$I669,3, FALSE)," ",VLOOKUP(A21,competitors!$A21:$I669,2,FALSE))))</f>
        <v>#N/A</v>
      </c>
      <c r="H21" s="54">
        <f t="shared" si="0"/>
        <v>1.7326388888888888E-2</v>
      </c>
    </row>
    <row r="22" spans="1:8" ht="15" x14ac:dyDescent="0.4">
      <c r="A22" s="51">
        <v>23</v>
      </c>
      <c r="B22" s="51">
        <v>0</v>
      </c>
      <c r="C22" s="52">
        <v>25</v>
      </c>
      <c r="D22" s="52">
        <v>7</v>
      </c>
      <c r="E22" s="52"/>
      <c r="F22" s="52"/>
      <c r="G22" s="53" t="str">
        <f>IF(ISBLANK($A22),"",IF($I22="X",A22,CONCATENATE(VLOOKUP(A22,competitors!$A22:$I670,3, FALSE)," ",VLOOKUP(A22,competitors!$A22:$I670,2,FALSE))))</f>
        <v>Chris Hyde</v>
      </c>
      <c r="H22" s="54">
        <f t="shared" si="0"/>
        <v>1.744212962962963E-2</v>
      </c>
    </row>
    <row r="23" spans="1:8" ht="15" x14ac:dyDescent="0.4">
      <c r="A23" s="51" t="s">
        <v>224</v>
      </c>
      <c r="B23" s="51">
        <v>0</v>
      </c>
      <c r="C23" s="52">
        <v>25</v>
      </c>
      <c r="D23" s="52">
        <v>8</v>
      </c>
      <c r="E23" s="52"/>
      <c r="F23" s="52"/>
      <c r="G23" s="53" t="e">
        <f>IF(ISBLANK($A23),"",IF($I23="X",A23,CONCATENATE(VLOOKUP(A23,competitors!$A23:$I671,3, FALSE)," ",VLOOKUP(A23,competitors!$A23:$I671,2,FALSE))))</f>
        <v>#N/A</v>
      </c>
      <c r="H23" s="54">
        <f t="shared" si="0"/>
        <v>1.7453703703703704E-2</v>
      </c>
    </row>
    <row r="24" spans="1:8" ht="15" x14ac:dyDescent="0.4">
      <c r="A24" s="51">
        <v>1254</v>
      </c>
      <c r="B24" s="51">
        <v>0</v>
      </c>
      <c r="C24" s="52">
        <v>25</v>
      </c>
      <c r="D24" s="52">
        <v>11</v>
      </c>
      <c r="E24" s="52"/>
      <c r="F24" s="52"/>
      <c r="G24" s="53" t="e">
        <f>IF(ISBLANK($A24),"",IF($I24="X",A24,CONCATENATE(VLOOKUP(A24,competitors!$A24:$I672,3, FALSE)," ",VLOOKUP(A24,competitors!$A24:$I672,2,FALSE))))</f>
        <v>#N/A</v>
      </c>
      <c r="H24" s="54">
        <f t="shared" si="0"/>
        <v>1.7488425925925925E-2</v>
      </c>
    </row>
    <row r="25" spans="1:8" ht="15" x14ac:dyDescent="0.4">
      <c r="A25" s="51">
        <v>1237</v>
      </c>
      <c r="B25" s="51">
        <v>0</v>
      </c>
      <c r="C25" s="52">
        <v>25</v>
      </c>
      <c r="D25" s="52">
        <v>11</v>
      </c>
      <c r="E25" s="52" t="s">
        <v>229</v>
      </c>
      <c r="F25" s="52"/>
      <c r="G25" s="53" t="e">
        <f>IF(ISBLANK($A25),"",IF($I25="X",A25,CONCATENATE(VLOOKUP(A25,competitors!$A25:$I673,3, FALSE)," ",VLOOKUP(A25,competitors!$A25:$I673,2,FALSE))))</f>
        <v>#N/A</v>
      </c>
      <c r="H25" s="54">
        <f t="shared" si="0"/>
        <v>1.7488425925925925E-2</v>
      </c>
    </row>
    <row r="26" spans="1:8" ht="15" x14ac:dyDescent="0.4">
      <c r="A26" s="51">
        <v>1109</v>
      </c>
      <c r="B26" s="51">
        <v>0</v>
      </c>
      <c r="C26" s="52">
        <v>25</v>
      </c>
      <c r="D26" s="52">
        <v>29</v>
      </c>
      <c r="E26" s="52"/>
      <c r="F26" s="52"/>
      <c r="G26" s="53" t="str">
        <f>IF(ISBLANK($A26),"",IF($I26="X",A26,CONCATENATE(VLOOKUP(A26,competitors!$A26:$I674,3, FALSE)," ",VLOOKUP(A26,competitors!$A26:$I674,2,FALSE))))</f>
        <v>Stuart Haycox</v>
      </c>
      <c r="H26" s="54">
        <f t="shared" si="0"/>
        <v>1.7696759259259259E-2</v>
      </c>
    </row>
    <row r="27" spans="1:8" ht="15" x14ac:dyDescent="0.4">
      <c r="A27" s="51">
        <v>1112</v>
      </c>
      <c r="B27" s="51">
        <v>0</v>
      </c>
      <c r="C27" s="52">
        <v>25</v>
      </c>
      <c r="D27" s="52">
        <v>40</v>
      </c>
      <c r="E27" s="52"/>
      <c r="F27" s="52"/>
      <c r="G27" s="53" t="e">
        <f>IF(ISBLANK($A27),"",IF($I27="X",A27,CONCATENATE(VLOOKUP(A27,competitors!$A27:$I675,3, FALSE)," ",VLOOKUP(A27,competitors!$A27:$I675,2,FALSE))))</f>
        <v>#N/A</v>
      </c>
      <c r="H27" s="54">
        <f t="shared" si="0"/>
        <v>1.7824074074074076E-2</v>
      </c>
    </row>
    <row r="28" spans="1:8" ht="15" x14ac:dyDescent="0.4">
      <c r="A28" s="51" t="s">
        <v>336</v>
      </c>
      <c r="B28" s="51">
        <v>0</v>
      </c>
      <c r="C28" s="52">
        <v>25</v>
      </c>
      <c r="D28" s="52">
        <v>51</v>
      </c>
      <c r="E28" s="52"/>
      <c r="F28" s="5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1.7951388888888888E-2</v>
      </c>
    </row>
    <row r="29" spans="1:8" ht="15" x14ac:dyDescent="0.4">
      <c r="A29" s="51">
        <v>1242</v>
      </c>
      <c r="B29" s="51">
        <v>0</v>
      </c>
      <c r="C29" s="52">
        <v>25</v>
      </c>
      <c r="D29" s="52">
        <v>56</v>
      </c>
      <c r="E29" s="52"/>
      <c r="F29" s="52"/>
      <c r="G29" s="53" t="str">
        <f>IF(ISBLANK($A29),"",IF($I29="X",A29,CONCATENATE(VLOOKUP(A29,competitors!$A29:$I677,3, FALSE)," ",VLOOKUP(A29,competitors!$A29:$I677,2,FALSE))))</f>
        <v>Mike Sirett</v>
      </c>
      <c r="H29" s="54">
        <f t="shared" si="0"/>
        <v>1.800925925925926E-2</v>
      </c>
    </row>
    <row r="30" spans="1:8" ht="15" x14ac:dyDescent="0.4">
      <c r="A30" s="51" t="s">
        <v>215</v>
      </c>
      <c r="B30" s="51">
        <v>0</v>
      </c>
      <c r="C30" s="52">
        <v>25</v>
      </c>
      <c r="D30" s="52">
        <v>57</v>
      </c>
      <c r="E30" s="52"/>
      <c r="F30" s="52"/>
      <c r="G30" s="53" t="e">
        <f>IF(ISBLANK($A30),"",IF($I30="X",A30,CONCATENATE(VLOOKUP(A30,competitors!$A30:$I678,3, FALSE)," ",VLOOKUP(A30,competitors!$A30:$I678,2,FALSE))))</f>
        <v>#N/A</v>
      </c>
      <c r="H30" s="54">
        <f t="shared" si="0"/>
        <v>1.8020833333333333E-2</v>
      </c>
    </row>
    <row r="31" spans="1:8" ht="15" x14ac:dyDescent="0.4">
      <c r="A31" s="51">
        <v>1385</v>
      </c>
      <c r="B31" s="51">
        <v>0</v>
      </c>
      <c r="C31" s="52">
        <v>26</v>
      </c>
      <c r="D31" s="52">
        <v>7</v>
      </c>
      <c r="E31" s="52" t="s">
        <v>229</v>
      </c>
      <c r="F31" s="52"/>
      <c r="G31" s="53" t="str">
        <f>IF(ISBLANK($A31),"",IF($I31="X",A31,CONCATENATE(VLOOKUP(A31,competitors!$A31:$I679,3, FALSE)," ",VLOOKUP(A31,competitors!$A31:$I679,2,FALSE))))</f>
        <v>Miles Marr</v>
      </c>
      <c r="H31" s="54">
        <f t="shared" si="0"/>
        <v>1.8136574074074076E-2</v>
      </c>
    </row>
    <row r="32" spans="1:8" ht="15" x14ac:dyDescent="0.4">
      <c r="A32" s="51">
        <v>1383</v>
      </c>
      <c r="B32" s="51">
        <v>0</v>
      </c>
      <c r="C32" s="52">
        <v>26</v>
      </c>
      <c r="D32" s="52">
        <v>20</v>
      </c>
      <c r="E32" s="52"/>
      <c r="F32" s="52"/>
      <c r="G32" s="53" t="str">
        <f>IF(ISBLANK($A32),"",IF($I32="X",A32,CONCATENATE(VLOOKUP(A32,competitors!$A32:$I680,3, FALSE)," ",VLOOKUP(A32,competitors!$A32:$I680,2,FALSE))))</f>
        <v>Evan Collett</v>
      </c>
      <c r="H32" s="54">
        <f t="shared" si="0"/>
        <v>1.8287037037037036E-2</v>
      </c>
    </row>
    <row r="33" spans="1:8" ht="15" x14ac:dyDescent="0.4">
      <c r="A33" s="51" t="s">
        <v>337</v>
      </c>
      <c r="B33" s="51">
        <v>0</v>
      </c>
      <c r="C33" s="52">
        <v>26</v>
      </c>
      <c r="D33" s="52">
        <v>35</v>
      </c>
      <c r="E33" s="52"/>
      <c r="F33" s="52"/>
      <c r="G33" s="53" t="e">
        <f>IF(ISBLANK($A33),"",IF($I33="X",A33,CONCATENATE(VLOOKUP(A33,competitors!$A33:$I681,3, FALSE)," ",VLOOKUP(A33,competitors!$A33:$I681,2,FALSE))))</f>
        <v>#N/A</v>
      </c>
      <c r="H33" s="54">
        <f t="shared" si="0"/>
        <v>1.846064814814815E-2</v>
      </c>
    </row>
    <row r="34" spans="1:8" ht="15" x14ac:dyDescent="0.4">
      <c r="A34" s="51">
        <v>1107</v>
      </c>
      <c r="B34" s="51">
        <v>0</v>
      </c>
      <c r="C34" s="52">
        <v>26</v>
      </c>
      <c r="D34" s="52">
        <v>37</v>
      </c>
      <c r="E34" s="52" t="s">
        <v>229</v>
      </c>
      <c r="F34" s="52"/>
      <c r="G34" s="53" t="str">
        <f>IF(ISBLANK($A34),"",IF($I34="X",A34,CONCATENATE(VLOOKUP(A34,competitors!$A34:$I682,3, FALSE)," ",VLOOKUP(A34,competitors!$A34:$I682,2,FALSE))))</f>
        <v>Milly Pinnock</v>
      </c>
      <c r="H34" s="54">
        <f t="shared" ref="H34:H65" si="1">IF(LEFT($E34,1)="D",UPPER($E34),TIME(B34,C34,D34))</f>
        <v>1.8483796296296297E-2</v>
      </c>
    </row>
    <row r="35" spans="1:8" ht="15" x14ac:dyDescent="0.4">
      <c r="A35" s="51" t="s">
        <v>338</v>
      </c>
      <c r="B35" s="51">
        <v>0</v>
      </c>
      <c r="C35" s="52">
        <v>26</v>
      </c>
      <c r="D35" s="52">
        <v>38</v>
      </c>
      <c r="E35" s="52"/>
      <c r="F35" s="52"/>
      <c r="G35" s="53" t="e">
        <f>IF(ISBLANK($A35),"",IF($I35="X",A35,CONCATENATE(VLOOKUP(A35,competitors!$A35:$I683,3, FALSE)," ",VLOOKUP(A35,competitors!$A35:$I683,2,FALSE))))</f>
        <v>#N/A</v>
      </c>
      <c r="H35" s="54">
        <f t="shared" si="1"/>
        <v>1.849537037037037E-2</v>
      </c>
    </row>
    <row r="36" spans="1:8" ht="15" x14ac:dyDescent="0.4">
      <c r="A36" s="51">
        <v>120</v>
      </c>
      <c r="B36" s="51">
        <v>0</v>
      </c>
      <c r="C36" s="52">
        <v>26</v>
      </c>
      <c r="D36" s="52">
        <v>43</v>
      </c>
      <c r="E36" s="52"/>
      <c r="F36" s="52"/>
      <c r="G36" s="53" t="str">
        <f>IF(ISBLANK($A36),"",IF($I36="X",A36,CONCATENATE(VLOOKUP(A36,competitors!$A36:$I684,3, FALSE)," ",VLOOKUP(A36,competitors!$A36:$I684,2,FALSE))))</f>
        <v>Linda Hubbard</v>
      </c>
      <c r="H36" s="54">
        <f t="shared" si="1"/>
        <v>1.8553240740740742E-2</v>
      </c>
    </row>
    <row r="37" spans="1:8" ht="15" x14ac:dyDescent="0.4">
      <c r="A37" s="51" t="s">
        <v>339</v>
      </c>
      <c r="B37" s="51">
        <v>0</v>
      </c>
      <c r="C37" s="52">
        <v>27</v>
      </c>
      <c r="D37" s="52">
        <v>1</v>
      </c>
      <c r="E37" s="52"/>
      <c r="F37" s="52"/>
      <c r="G37" s="53" t="e">
        <f>IF(ISBLANK($A37),"",IF($I37="X",A37,CONCATENATE(VLOOKUP(A37,competitors!$A37:$I685,3, FALSE)," ",VLOOKUP(A37,competitors!$A37:$I685,2,FALSE))))</f>
        <v>#N/A</v>
      </c>
      <c r="H37" s="54">
        <f t="shared" si="1"/>
        <v>1.8761574074074073E-2</v>
      </c>
    </row>
    <row r="38" spans="1:8" ht="15" x14ac:dyDescent="0.4">
      <c r="A38" s="51">
        <v>704</v>
      </c>
      <c r="B38" s="51">
        <v>0</v>
      </c>
      <c r="C38" s="52">
        <v>27</v>
      </c>
      <c r="D38" s="52">
        <v>6</v>
      </c>
      <c r="E38" s="52" t="s">
        <v>229</v>
      </c>
      <c r="F38" s="52"/>
      <c r="G38" s="53" t="str">
        <f>IF(ISBLANK($A38),"",IF($I38="X",A38,CONCATENATE(VLOOKUP(A38,competitors!$A38:$I686,3, FALSE)," ",VLOOKUP(A38,competitors!$A38:$I686,2,FALSE))))</f>
        <v>Chris Dainty</v>
      </c>
      <c r="H38" s="54">
        <f t="shared" si="1"/>
        <v>1.8819444444444444E-2</v>
      </c>
    </row>
    <row r="39" spans="1:8" ht="15" x14ac:dyDescent="0.4">
      <c r="A39" s="51">
        <v>1326</v>
      </c>
      <c r="B39" s="51">
        <v>0</v>
      </c>
      <c r="C39" s="52">
        <v>27</v>
      </c>
      <c r="D39" s="52">
        <v>46</v>
      </c>
      <c r="E39" s="52" t="s">
        <v>229</v>
      </c>
      <c r="F39" s="52"/>
      <c r="G39" s="53" t="e">
        <f>IF(ISBLANK($A39),"",IF($I39="X",A39,CONCATENATE(VLOOKUP(A39,competitors!$A39:$I687,3, FALSE)," ",VLOOKUP(A39,competitors!$A39:$I687,2,FALSE))))</f>
        <v>#N/A</v>
      </c>
      <c r="H39" s="54">
        <f t="shared" si="1"/>
        <v>1.9282407407407408E-2</v>
      </c>
    </row>
    <row r="40" spans="1:8" ht="15" x14ac:dyDescent="0.4">
      <c r="A40" s="51" t="s">
        <v>223</v>
      </c>
      <c r="B40" s="51">
        <v>0</v>
      </c>
      <c r="C40" s="52">
        <v>28</v>
      </c>
      <c r="D40" s="52">
        <v>0</v>
      </c>
      <c r="E40" s="52"/>
      <c r="F40" s="52"/>
      <c r="G40" s="53" t="e">
        <f>IF(ISBLANK($A40),"",IF($I40="X",A40,CONCATENATE(VLOOKUP(A40,competitors!$A40:$I688,3, FALSE)," ",VLOOKUP(A40,competitors!$A40:$I688,2,FALSE))))</f>
        <v>#N/A</v>
      </c>
      <c r="H40" s="54">
        <f t="shared" si="1"/>
        <v>1.9444444444444445E-2</v>
      </c>
    </row>
    <row r="41" spans="1:8" ht="15" x14ac:dyDescent="0.4">
      <c r="A41" s="51">
        <v>1195</v>
      </c>
      <c r="B41" s="51">
        <v>0</v>
      </c>
      <c r="C41" s="52">
        <v>28</v>
      </c>
      <c r="D41" s="52">
        <v>12</v>
      </c>
      <c r="E41" s="52" t="s">
        <v>229</v>
      </c>
      <c r="F41" s="52"/>
      <c r="G41" s="53" t="str">
        <f>IF(ISBLANK($A41),"",IF($I41="X",A41,CONCATENATE(VLOOKUP(A41,competitors!$A41:$I689,3, FALSE)," ",VLOOKUP(A41,competitors!$A41:$I689,2,FALSE))))</f>
        <v>Charlie Hardwicke</v>
      </c>
      <c r="H41" s="54">
        <f t="shared" si="1"/>
        <v>1.9583333333333335E-2</v>
      </c>
    </row>
    <row r="42" spans="1:8" ht="15" x14ac:dyDescent="0.4">
      <c r="A42" s="51" t="s">
        <v>340</v>
      </c>
      <c r="B42" s="51">
        <v>0</v>
      </c>
      <c r="C42" s="52">
        <v>28</v>
      </c>
      <c r="D42" s="52">
        <v>25</v>
      </c>
      <c r="E42" s="52"/>
      <c r="F42" s="52"/>
      <c r="G42" s="53" t="e">
        <f>IF(ISBLANK($A42),"",IF($I42="X",A42,CONCATENATE(VLOOKUP(A42,competitors!$A42:$I690,3, FALSE)," ",VLOOKUP(A42,competitors!$A42:$I690,2,FALSE))))</f>
        <v>#N/A</v>
      </c>
      <c r="H42" s="54">
        <f t="shared" si="1"/>
        <v>1.9733796296296298E-2</v>
      </c>
    </row>
    <row r="43" spans="1:8" ht="15" x14ac:dyDescent="0.4">
      <c r="A43" s="51" t="s">
        <v>314</v>
      </c>
      <c r="B43" s="51">
        <v>0</v>
      </c>
      <c r="C43" s="52">
        <v>28</v>
      </c>
      <c r="D43" s="52">
        <v>35</v>
      </c>
      <c r="E43" s="52"/>
      <c r="F43" s="52"/>
      <c r="G43" s="53" t="e">
        <f>IF(ISBLANK($A43),"",IF($I43="X",A43,CONCATENATE(VLOOKUP(A43,competitors!$A43:$I691,3, FALSE)," ",VLOOKUP(A43,competitors!$A43:$I691,2,FALSE))))</f>
        <v>#N/A</v>
      </c>
      <c r="H43" s="54">
        <f t="shared" si="1"/>
        <v>1.9849537037037037E-2</v>
      </c>
    </row>
    <row r="44" spans="1:8" ht="15" x14ac:dyDescent="0.4">
      <c r="A44" s="51" t="s">
        <v>341</v>
      </c>
      <c r="B44" s="51">
        <v>0</v>
      </c>
      <c r="C44" s="52">
        <v>28</v>
      </c>
      <c r="D44" s="52">
        <v>42</v>
      </c>
      <c r="E44" s="52"/>
      <c r="F44" s="52"/>
      <c r="G44" s="53" t="e">
        <f>IF(ISBLANK($A44),"",IF($I44="X",A44,CONCATENATE(VLOOKUP(A44,competitors!$A44:$I692,3, FALSE)," ",VLOOKUP(A44,competitors!$A44:$I692,2,FALSE))))</f>
        <v>#N/A</v>
      </c>
      <c r="H44" s="54">
        <f t="shared" si="1"/>
        <v>1.9930555555555556E-2</v>
      </c>
    </row>
    <row r="45" spans="1:8" ht="15" x14ac:dyDescent="0.4">
      <c r="A45" s="51">
        <v>1386</v>
      </c>
      <c r="B45" s="51">
        <v>0</v>
      </c>
      <c r="C45" s="52">
        <v>28</v>
      </c>
      <c r="D45" s="52">
        <v>44</v>
      </c>
      <c r="E45" s="52" t="s">
        <v>229</v>
      </c>
      <c r="F45" s="52"/>
      <c r="G45" s="53" t="str">
        <f>IF(ISBLANK($A45),"",IF($I45="X",A45,CONCATENATE(VLOOKUP(A45,competitors!$A45:$I693,3, FALSE)," ",VLOOKUP(A45,competitors!$A45:$I693,2,FALSE))))</f>
        <v>Mea Moore</v>
      </c>
      <c r="H45" s="54">
        <f t="shared" si="1"/>
        <v>1.9953703703703703E-2</v>
      </c>
    </row>
    <row r="46" spans="1:8" ht="15" x14ac:dyDescent="0.4">
      <c r="A46" s="51" t="s">
        <v>342</v>
      </c>
      <c r="B46" s="51">
        <v>0</v>
      </c>
      <c r="C46" s="52">
        <v>29</v>
      </c>
      <c r="D46" s="52">
        <v>3</v>
      </c>
      <c r="E46" s="52"/>
      <c r="F46" s="52"/>
      <c r="G46" s="53" t="e">
        <f>IF(ISBLANK($A46),"",IF($I46="X",A46,CONCATENATE(VLOOKUP(A46,competitors!$A46:$I694,3, FALSE)," ",VLOOKUP(A46,competitors!$A46:$I694,2,FALSE))))</f>
        <v>#N/A</v>
      </c>
      <c r="H46" s="54">
        <f t="shared" si="1"/>
        <v>2.0173611111111111E-2</v>
      </c>
    </row>
    <row r="47" spans="1:8" ht="15" x14ac:dyDescent="0.4">
      <c r="A47" s="51">
        <v>1194</v>
      </c>
      <c r="B47" s="51">
        <v>0</v>
      </c>
      <c r="C47" s="52">
        <v>29</v>
      </c>
      <c r="D47" s="52">
        <v>8</v>
      </c>
      <c r="E47" s="52" t="s">
        <v>229</v>
      </c>
      <c r="F47" s="52"/>
      <c r="G47" s="53" t="str">
        <f>IF(ISBLANK($A47),"",IF($I47="X",A47,CONCATENATE(VLOOKUP(A47,competitors!$A47:$I695,3, FALSE)," ",VLOOKUP(A47,competitors!$A47:$I695,2,FALSE))))</f>
        <v>Alex Hardwicke</v>
      </c>
      <c r="H47" s="54">
        <f t="shared" si="1"/>
        <v>2.0231481481481482E-2</v>
      </c>
    </row>
    <row r="48" spans="1:8" ht="15" x14ac:dyDescent="0.4">
      <c r="A48" s="51" t="s">
        <v>343</v>
      </c>
      <c r="B48" s="51">
        <v>0</v>
      </c>
      <c r="C48" s="52">
        <v>29</v>
      </c>
      <c r="D48" s="52">
        <v>21</v>
      </c>
      <c r="E48" s="52"/>
      <c r="F48" s="52"/>
      <c r="G48" s="53" t="e">
        <f>IF(ISBLANK($A48),"",IF($I48="X",A48,CONCATENATE(VLOOKUP(A48,competitors!$A48:$I696,3, FALSE)," ",VLOOKUP(A48,competitors!$A48:$I696,2,FALSE))))</f>
        <v>#N/A</v>
      </c>
      <c r="H48" s="54">
        <f t="shared" si="1"/>
        <v>2.0381944444444446E-2</v>
      </c>
    </row>
    <row r="49" spans="1:8" ht="15" x14ac:dyDescent="0.4">
      <c r="A49" s="51" t="s">
        <v>344</v>
      </c>
      <c r="B49" s="51">
        <v>0</v>
      </c>
      <c r="C49" s="52">
        <v>29</v>
      </c>
      <c r="D49" s="52">
        <v>24</v>
      </c>
      <c r="E49" s="52"/>
      <c r="F49" s="52"/>
      <c r="G49" s="53" t="e">
        <f>IF(ISBLANK($A49),"",IF($I49="X",A49,CONCATENATE(VLOOKUP(A49,competitors!$A49:$I697,3, FALSE)," ",VLOOKUP(A49,competitors!$A49:$I697,2,FALSE))))</f>
        <v>#N/A</v>
      </c>
      <c r="H49" s="54">
        <f t="shared" si="1"/>
        <v>2.0416666666666666E-2</v>
      </c>
    </row>
    <row r="50" spans="1:8" ht="15" x14ac:dyDescent="0.4">
      <c r="A50" s="51" t="s">
        <v>345</v>
      </c>
      <c r="B50" s="51">
        <v>0</v>
      </c>
      <c r="C50" s="52">
        <v>30</v>
      </c>
      <c r="D50" s="52">
        <v>4</v>
      </c>
      <c r="E50" s="52"/>
      <c r="F50" s="52"/>
      <c r="G50" s="53" t="e">
        <f>IF(ISBLANK($A50),"",IF($I50="X",A50,CONCATENATE(VLOOKUP(A50,competitors!$A50:$I698,3, FALSE)," ",VLOOKUP(A50,competitors!$A50:$I698,2,FALSE))))</f>
        <v>#N/A</v>
      </c>
      <c r="H50" s="54">
        <f t="shared" si="1"/>
        <v>2.087962962962963E-2</v>
      </c>
    </row>
    <row r="51" spans="1:8" ht="15" x14ac:dyDescent="0.4">
      <c r="A51" s="51">
        <v>935</v>
      </c>
      <c r="B51" s="51">
        <v>0</v>
      </c>
      <c r="C51" s="52">
        <v>31</v>
      </c>
      <c r="D51" s="52">
        <v>9</v>
      </c>
      <c r="E51" s="52"/>
      <c r="F51" s="52"/>
      <c r="G51" s="53" t="e">
        <f>IF(ISBLANK($A51),"",IF($I51="X",A51,CONCATENATE(VLOOKUP(A51,competitors!$A51:$I699,3, FALSE)," ",VLOOKUP(A51,competitors!$A51:$I699,2,FALSE))))</f>
        <v>#N/A</v>
      </c>
      <c r="H51" s="54">
        <f t="shared" si="1"/>
        <v>2.1631944444444443E-2</v>
      </c>
    </row>
    <row r="52" spans="1:8" ht="15" x14ac:dyDescent="0.4">
      <c r="A52" s="51">
        <v>7</v>
      </c>
      <c r="B52" s="51">
        <v>0</v>
      </c>
      <c r="C52" s="52">
        <v>31</v>
      </c>
      <c r="D52" s="52">
        <v>23</v>
      </c>
      <c r="E52" s="52" t="s">
        <v>229</v>
      </c>
      <c r="F52" s="52"/>
      <c r="G52" s="53" t="e">
        <f>IF(ISBLANK($A52),"",IF($I52="X",A52,CONCATENATE(VLOOKUP(A52,competitors!$A52:$I700,3, FALSE)," ",VLOOKUP(A52,competitors!$A52:$I700,2,FALSE))))</f>
        <v>#N/A</v>
      </c>
      <c r="H52" s="54">
        <f t="shared" si="1"/>
        <v>2.179398148148148E-2</v>
      </c>
    </row>
    <row r="53" spans="1:8" ht="15" x14ac:dyDescent="0.4">
      <c r="A53" s="51" t="s">
        <v>221</v>
      </c>
      <c r="B53" s="51"/>
      <c r="C53" s="52"/>
      <c r="D53" s="52"/>
      <c r="E53" s="52"/>
      <c r="F53" s="52" t="s">
        <v>275</v>
      </c>
      <c r="G53" s="53" t="e">
        <f>IF(ISBLANK($A53),"",IF($I53="X",A53,CONCATENATE(VLOOKUP(A53,competitors!$A53:$I701,3, FALSE)," ",VLOOKUP(A53,competitors!$A53:$I701,2,FALSE))))</f>
        <v>#N/A</v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29" priority="1" stopIfTrue="1">
      <formula>#REF!="X"</formula>
    </cfRule>
  </conditionalFormatting>
  <conditionalFormatting sqref="A13:A18">
    <cfRule type="expression" dxfId="28" priority="2">
      <formula>#REF!="X"</formula>
    </cfRule>
  </conditionalFormatting>
  <conditionalFormatting sqref="A2:F101">
    <cfRule type="expression" dxfId="27" priority="3">
      <formula>#REF!="X"</formula>
    </cfRule>
  </conditionalFormatting>
  <conditionalFormatting sqref="G2:H101">
    <cfRule type="expression" dxfId="26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4964-D6F8-4C06-829B-343BE15BF3DA}">
  <sheetPr codeName="Sheet26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25.1328125" bestFit="1" customWidth="1"/>
    <col min="2" max="3" width="4.6640625" customWidth="1"/>
    <col min="4" max="4" width="6.46484375" bestFit="1" customWidth="1"/>
    <col min="5" max="6" width="11" customWidth="1"/>
    <col min="7" max="7" width="30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346</v>
      </c>
      <c r="B2" s="51">
        <v>0</v>
      </c>
      <c r="C2" s="52">
        <v>23</v>
      </c>
      <c r="D2" s="61">
        <v>15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60">
        <f t="shared" ref="H2:H34" si="0">IF(LEFT($E2,1)="D",UPPER($E2),(B2*3600+C2*60+D2)/86400)</f>
        <v>1.6145833333333335E-2</v>
      </c>
    </row>
    <row r="3" spans="1:9" ht="15" x14ac:dyDescent="0.4">
      <c r="A3" s="51" t="s">
        <v>347</v>
      </c>
      <c r="B3" s="51">
        <v>0</v>
      </c>
      <c r="C3" s="52">
        <v>23</v>
      </c>
      <c r="D3" s="61">
        <v>19</v>
      </c>
      <c r="E3" s="52"/>
      <c r="F3" s="52"/>
      <c r="G3" s="53" t="e">
        <f>IF(ISBLANK($A3),"",IF($I3="X",A3,CONCATENATE(VLOOKUP(A3,competitors!$A3:$I651,3, FALSE)," ",VLOOKUP(A3,competitors!$A3:$I651,2,FALSE))))</f>
        <v>#N/A</v>
      </c>
      <c r="H3" s="60">
        <f t="shared" si="0"/>
        <v>1.6192129629629629E-2</v>
      </c>
    </row>
    <row r="4" spans="1:9" ht="15" x14ac:dyDescent="0.4">
      <c r="A4" s="51" t="s">
        <v>298</v>
      </c>
      <c r="B4" s="51">
        <v>0</v>
      </c>
      <c r="C4" s="52">
        <v>23</v>
      </c>
      <c r="D4" s="61">
        <v>41</v>
      </c>
      <c r="E4" s="52" t="s">
        <v>229</v>
      </c>
      <c r="F4" s="52"/>
      <c r="G4" s="53" t="e">
        <f>IF(ISBLANK($A4),"",IF($I4="X",A4,CONCATENATE(VLOOKUP(A4,competitors!$A4:$I652,3, FALSE)," ",VLOOKUP(A4,competitors!$A4:$I652,2,FALSE))))</f>
        <v>#N/A</v>
      </c>
      <c r="H4" s="60">
        <f t="shared" si="0"/>
        <v>1.6446759259259258E-2</v>
      </c>
    </row>
    <row r="5" spans="1:9" ht="15" x14ac:dyDescent="0.4">
      <c r="A5" s="51">
        <v>747</v>
      </c>
      <c r="B5" s="51">
        <v>0</v>
      </c>
      <c r="C5" s="52">
        <v>24</v>
      </c>
      <c r="D5" s="61">
        <v>18</v>
      </c>
      <c r="E5" s="52"/>
      <c r="F5" s="52"/>
      <c r="G5" s="53" t="str">
        <f>IF(ISBLANK($A5),"",IF($I5="X",A5,CONCATENATE(VLOOKUP(A5,competitors!$A5:$I653,3, FALSE)," ",VLOOKUP(A5,competitors!$A5:$I653,2,FALSE))))</f>
        <v>James Moore</v>
      </c>
      <c r="H5" s="60">
        <f t="shared" si="0"/>
        <v>1.6875000000000001E-2</v>
      </c>
    </row>
    <row r="6" spans="1:9" ht="15" x14ac:dyDescent="0.4">
      <c r="A6" s="51">
        <v>407</v>
      </c>
      <c r="B6" s="51">
        <v>0</v>
      </c>
      <c r="C6" s="52">
        <v>24</v>
      </c>
      <c r="D6" s="61">
        <v>25</v>
      </c>
      <c r="E6" s="52"/>
      <c r="F6" s="52"/>
      <c r="G6" s="53" t="e">
        <f>IF(ISBLANK($A6),"",IF($I6="X",A6,CONCATENATE(VLOOKUP(A6,competitors!$A6:$I654,3, FALSE)," ",VLOOKUP(A6,competitors!$A6:$I654,2,FALSE))))</f>
        <v>#N/A</v>
      </c>
      <c r="H6" s="60">
        <f t="shared" si="0"/>
        <v>1.695601851851852E-2</v>
      </c>
    </row>
    <row r="7" spans="1:9" ht="15" x14ac:dyDescent="0.4">
      <c r="A7" s="51">
        <v>1144</v>
      </c>
      <c r="B7" s="51">
        <v>0</v>
      </c>
      <c r="C7" s="52">
        <v>24</v>
      </c>
      <c r="D7" s="61">
        <v>37</v>
      </c>
      <c r="E7" s="52" t="s">
        <v>229</v>
      </c>
      <c r="F7" s="52"/>
      <c r="G7" s="53" t="str">
        <f>IF(ISBLANK($A7),"",IF($I7="X",A7,CONCATENATE(VLOOKUP(A7,competitors!$A7:$I655,3, FALSE)," ",VLOOKUP(A7,competitors!$A7:$I655,2,FALSE))))</f>
        <v>Jamie Kershaw</v>
      </c>
      <c r="H7" s="60">
        <f t="shared" si="0"/>
        <v>1.7094907407407406E-2</v>
      </c>
    </row>
    <row r="8" spans="1:9" ht="15" x14ac:dyDescent="0.4">
      <c r="A8" s="51" t="s">
        <v>299</v>
      </c>
      <c r="B8" s="51">
        <v>0</v>
      </c>
      <c r="C8" s="52">
        <v>25</v>
      </c>
      <c r="D8" s="61">
        <v>5</v>
      </c>
      <c r="E8" s="52"/>
      <c r="F8" s="52"/>
      <c r="G8" s="53" t="e">
        <f>IF(ISBLANK($A8),"",IF($I8="X",A8,CONCATENATE(VLOOKUP(A8,competitors!$A8:$I656,3, FALSE)," ",VLOOKUP(A8,competitors!$A8:$I656,2,FALSE))))</f>
        <v>#N/A</v>
      </c>
      <c r="H8" s="60">
        <f t="shared" si="0"/>
        <v>1.7418981481481483E-2</v>
      </c>
    </row>
    <row r="9" spans="1:9" ht="15" x14ac:dyDescent="0.4">
      <c r="A9" s="51">
        <v>989</v>
      </c>
      <c r="B9" s="51">
        <v>0</v>
      </c>
      <c r="C9" s="52">
        <v>25</v>
      </c>
      <c r="D9" s="61">
        <v>26</v>
      </c>
      <c r="E9" s="52" t="s">
        <v>229</v>
      </c>
      <c r="F9" s="52"/>
      <c r="G9" s="53" t="e">
        <f>IF(ISBLANK($A9),"",IF($I9="X",A9,CONCATENATE(VLOOKUP(A9,competitors!$A9:$I657,3, FALSE)," ",VLOOKUP(A9,competitors!$A9:$I657,2,FALSE))))</f>
        <v>#N/A</v>
      </c>
      <c r="H9" s="60">
        <f t="shared" si="0"/>
        <v>1.7662037037037039E-2</v>
      </c>
    </row>
    <row r="10" spans="1:9" ht="15" x14ac:dyDescent="0.4">
      <c r="A10" s="51">
        <v>38</v>
      </c>
      <c r="B10" s="51">
        <v>0</v>
      </c>
      <c r="C10" s="52">
        <v>25</v>
      </c>
      <c r="D10" s="61">
        <v>55</v>
      </c>
      <c r="E10" s="52"/>
      <c r="F10" s="52"/>
      <c r="G10" s="53" t="str">
        <f>IF(ISBLANK($A10),"",IF($I10="X",A10,CONCATENATE(VLOOKUP(A10,competitors!$A10:$I658,3, FALSE)," ",VLOOKUP(A10,competitors!$A10:$I658,2,FALSE))))</f>
        <v>Phil Rayner</v>
      </c>
      <c r="H10" s="60">
        <f t="shared" si="0"/>
        <v>1.7997685185185186E-2</v>
      </c>
    </row>
    <row r="11" spans="1:9" ht="15" x14ac:dyDescent="0.4">
      <c r="A11" s="51" t="s">
        <v>348</v>
      </c>
      <c r="B11" s="51">
        <v>0</v>
      </c>
      <c r="C11" s="52">
        <v>26</v>
      </c>
      <c r="D11" s="61">
        <v>12</v>
      </c>
      <c r="E11" s="52" t="s">
        <v>229</v>
      </c>
      <c r="F11" s="52"/>
      <c r="G11" s="53" t="e">
        <f>IF(ISBLANK($A11),"",IF($I11="X",A11,CONCATENATE(VLOOKUP(A11,competitors!$A11:$I659,3, FALSE)," ",VLOOKUP(A11,competitors!$A11:$I659,2,FALSE))))</f>
        <v>#N/A</v>
      </c>
      <c r="H11" s="60">
        <f t="shared" si="0"/>
        <v>1.8194444444444444E-2</v>
      </c>
    </row>
    <row r="12" spans="1:9" ht="15" x14ac:dyDescent="0.4">
      <c r="A12" s="51">
        <v>699</v>
      </c>
      <c r="B12" s="51">
        <v>0</v>
      </c>
      <c r="C12" s="52">
        <v>26</v>
      </c>
      <c r="D12" s="61">
        <v>24</v>
      </c>
      <c r="E12" s="52"/>
      <c r="F12" s="52"/>
      <c r="G12" s="53" t="str">
        <f>IF(ISBLANK($A12),"",IF($I12="X",A12,CONCATENATE(VLOOKUP(A12,competitors!$A12:$I660,3, FALSE)," ",VLOOKUP(A12,competitors!$A12:$I660,2,FALSE))))</f>
        <v>Jonathan Durnin</v>
      </c>
      <c r="H12" s="60">
        <f t="shared" si="0"/>
        <v>1.8333333333333333E-2</v>
      </c>
    </row>
    <row r="13" spans="1:9" ht="15" x14ac:dyDescent="0.4">
      <c r="A13" s="51">
        <v>1192</v>
      </c>
      <c r="B13" s="51">
        <v>0</v>
      </c>
      <c r="C13" s="52">
        <v>26</v>
      </c>
      <c r="D13" s="61">
        <v>47</v>
      </c>
      <c r="E13" s="52"/>
      <c r="F13" s="52"/>
      <c r="G13" s="53" t="str">
        <f>IF(ISBLANK($A13),"",IF($I13="X",A13,CONCATENATE(VLOOKUP(A13,competitors!$A13:$I661,3, FALSE)," ",VLOOKUP(A13,competitors!$A13:$I661,2,FALSE))))</f>
        <v>Dale Norris</v>
      </c>
      <c r="H13" s="60">
        <f t="shared" si="0"/>
        <v>1.8599537037037036E-2</v>
      </c>
    </row>
    <row r="14" spans="1:9" ht="15" x14ac:dyDescent="0.4">
      <c r="A14" s="51">
        <v>415</v>
      </c>
      <c r="B14" s="51">
        <v>0</v>
      </c>
      <c r="C14" s="52">
        <v>26</v>
      </c>
      <c r="D14" s="61">
        <v>56</v>
      </c>
      <c r="E14" s="52" t="s">
        <v>229</v>
      </c>
      <c r="F14" s="52"/>
      <c r="G14" s="53" t="str">
        <f>IF(ISBLANK($A14),"",IF($I14="X",A14,CONCATENATE(VLOOKUP(A14,competitors!$A14:$I662,3, FALSE)," ",VLOOKUP(A14,competitors!$A14:$I662,2,FALSE))))</f>
        <v>Nik Kershaw</v>
      </c>
      <c r="H14" s="60">
        <f t="shared" si="0"/>
        <v>1.8703703703703705E-2</v>
      </c>
    </row>
    <row r="15" spans="1:9" ht="15" x14ac:dyDescent="0.4">
      <c r="A15" s="51" t="s">
        <v>349</v>
      </c>
      <c r="B15" s="51">
        <v>0</v>
      </c>
      <c r="C15" s="52">
        <v>27</v>
      </c>
      <c r="D15" s="61">
        <v>21</v>
      </c>
      <c r="E15" s="52"/>
      <c r="F15" s="52"/>
      <c r="G15" s="53" t="e">
        <f>IF(ISBLANK($A15),"",IF($I15="X",A15,CONCATENATE(VLOOKUP(A15,competitors!$A15:$I663,3, FALSE)," ",VLOOKUP(A15,competitors!$A15:$I663,2,FALSE))))</f>
        <v>#N/A</v>
      </c>
      <c r="H15" s="60">
        <f t="shared" si="0"/>
        <v>1.8993055555555555E-2</v>
      </c>
    </row>
    <row r="16" spans="1:9" ht="15" x14ac:dyDescent="0.4">
      <c r="A16" s="51" t="s">
        <v>323</v>
      </c>
      <c r="B16" s="51">
        <v>0</v>
      </c>
      <c r="C16" s="52">
        <v>27</v>
      </c>
      <c r="D16" s="61">
        <v>37</v>
      </c>
      <c r="E16" s="52"/>
      <c r="F16" s="52"/>
      <c r="G16" s="53" t="e">
        <f>IF(ISBLANK($A16),"",IF($I16="X",A16,CONCATENATE(VLOOKUP(A16,competitors!$A16:$I664,3, FALSE)," ",VLOOKUP(A16,competitors!$A16:$I664,2,FALSE))))</f>
        <v>#N/A</v>
      </c>
      <c r="H16" s="60">
        <f t="shared" si="0"/>
        <v>1.9178240740740742E-2</v>
      </c>
    </row>
    <row r="17" spans="1:8" ht="15" x14ac:dyDescent="0.4">
      <c r="A17" s="51">
        <v>1237</v>
      </c>
      <c r="B17" s="51">
        <v>0</v>
      </c>
      <c r="C17" s="52">
        <v>27</v>
      </c>
      <c r="D17" s="61">
        <v>44</v>
      </c>
      <c r="E17" s="52" t="s">
        <v>229</v>
      </c>
      <c r="F17" s="52"/>
      <c r="G17" s="53" t="e">
        <f>IF(ISBLANK($A17),"",IF($I17="X",A17,CONCATENATE(VLOOKUP(A17,competitors!$A17:$I665,3, FALSE)," ",VLOOKUP(A17,competitors!$A17:$I665,2,FALSE))))</f>
        <v>#N/A</v>
      </c>
      <c r="H17" s="60">
        <f t="shared" si="0"/>
        <v>1.9259259259259261E-2</v>
      </c>
    </row>
    <row r="18" spans="1:8" ht="15" x14ac:dyDescent="0.4">
      <c r="A18" s="51" t="s">
        <v>336</v>
      </c>
      <c r="B18" s="51">
        <v>0</v>
      </c>
      <c r="C18" s="52">
        <v>27</v>
      </c>
      <c r="D18" s="61">
        <v>56</v>
      </c>
      <c r="E18" s="52"/>
      <c r="F18" s="52"/>
      <c r="G18" s="53" t="e">
        <f>IF(ISBLANK($A18),"",IF($I18="X",A18,CONCATENATE(VLOOKUP(A18,competitors!$A18:$I666,3, FALSE)," ",VLOOKUP(A18,competitors!$A18:$I666,2,FALSE))))</f>
        <v>#N/A</v>
      </c>
      <c r="H18" s="60">
        <f t="shared" si="0"/>
        <v>1.9398148148148147E-2</v>
      </c>
    </row>
    <row r="19" spans="1:8" ht="15" x14ac:dyDescent="0.4">
      <c r="A19" s="51" t="s">
        <v>350</v>
      </c>
      <c r="B19" s="51">
        <v>0</v>
      </c>
      <c r="C19" s="52">
        <v>28</v>
      </c>
      <c r="D19" s="61">
        <v>3</v>
      </c>
      <c r="E19" s="52" t="s">
        <v>229</v>
      </c>
      <c r="F19" s="52"/>
      <c r="G19" s="53" t="e">
        <f>IF(ISBLANK($A19),"",IF($I19="X",A19,CONCATENATE(VLOOKUP(A19,competitors!$A19:$I667,3, FALSE)," ",VLOOKUP(A19,competitors!$A19:$I667,2,FALSE))))</f>
        <v>#N/A</v>
      </c>
      <c r="H19" s="60">
        <f t="shared" si="0"/>
        <v>1.9479166666666665E-2</v>
      </c>
    </row>
    <row r="20" spans="1:8" ht="15" x14ac:dyDescent="0.4">
      <c r="A20" s="51">
        <v>846</v>
      </c>
      <c r="B20" s="51">
        <v>0</v>
      </c>
      <c r="C20" s="52">
        <v>28</v>
      </c>
      <c r="D20" s="61">
        <v>8</v>
      </c>
      <c r="E20" s="52"/>
      <c r="F20" s="52"/>
      <c r="G20" s="53" t="str">
        <f>IF(ISBLANK($A20),"",IF($I20="X",A20,CONCATENATE(VLOOKUP(A20,competitors!$A20:$I668,3, FALSE)," ",VLOOKUP(A20,competitors!$A20:$I668,2,FALSE))))</f>
        <v>Roger Kockelbergh</v>
      </c>
      <c r="H20" s="60">
        <f t="shared" si="0"/>
        <v>1.9537037037037037E-2</v>
      </c>
    </row>
    <row r="21" spans="1:8" ht="15" x14ac:dyDescent="0.4">
      <c r="A21" s="51" t="s">
        <v>337</v>
      </c>
      <c r="B21" s="51">
        <v>0</v>
      </c>
      <c r="C21" s="52">
        <v>28</v>
      </c>
      <c r="D21" s="61">
        <v>31</v>
      </c>
      <c r="E21" s="52"/>
      <c r="F21" s="52"/>
      <c r="G21" s="53" t="e">
        <f>IF(ISBLANK($A21),"",IF($I21="X",A21,CONCATENATE(VLOOKUP(A21,competitors!$A21:$I669,3, FALSE)," ",VLOOKUP(A21,competitors!$A21:$I669,2,FALSE))))</f>
        <v>#N/A</v>
      </c>
      <c r="H21" s="60">
        <f t="shared" si="0"/>
        <v>1.9803240740740739E-2</v>
      </c>
    </row>
    <row r="22" spans="1:8" ht="15" x14ac:dyDescent="0.4">
      <c r="A22" s="51">
        <v>1112</v>
      </c>
      <c r="B22" s="51">
        <v>0</v>
      </c>
      <c r="C22" s="52">
        <v>28</v>
      </c>
      <c r="D22" s="61">
        <v>43</v>
      </c>
      <c r="E22" s="52"/>
      <c r="F22" s="52"/>
      <c r="G22" s="53" t="e">
        <f>IF(ISBLANK($A22),"",IF($I22="X",A22,CONCATENATE(VLOOKUP(A22,competitors!$A22:$I670,3, FALSE)," ",VLOOKUP(A22,competitors!$A22:$I670,2,FALSE))))</f>
        <v>#N/A</v>
      </c>
      <c r="H22" s="60">
        <f t="shared" si="0"/>
        <v>1.9942129629629629E-2</v>
      </c>
    </row>
    <row r="23" spans="1:8" ht="15" x14ac:dyDescent="0.4">
      <c r="A23" s="51">
        <v>1385</v>
      </c>
      <c r="B23" s="51">
        <v>0</v>
      </c>
      <c r="C23" s="52">
        <v>28</v>
      </c>
      <c r="D23" s="61">
        <v>47</v>
      </c>
      <c r="E23" s="52" t="s">
        <v>229</v>
      </c>
      <c r="F23" s="52"/>
      <c r="G23" s="53" t="str">
        <f>IF(ISBLANK($A23),"",IF($I23="X",A23,CONCATENATE(VLOOKUP(A23,competitors!$A23:$I671,3, FALSE)," ",VLOOKUP(A23,competitors!$A23:$I671,2,FALSE))))</f>
        <v>Miles Marr</v>
      </c>
      <c r="H23" s="60">
        <f t="shared" si="0"/>
        <v>1.9988425925925927E-2</v>
      </c>
    </row>
    <row r="24" spans="1:8" ht="15" x14ac:dyDescent="0.4">
      <c r="A24" s="51">
        <v>120</v>
      </c>
      <c r="B24" s="51">
        <v>0</v>
      </c>
      <c r="C24" s="52">
        <v>28</v>
      </c>
      <c r="D24" s="61">
        <v>56</v>
      </c>
      <c r="E24" s="52"/>
      <c r="F24" s="52"/>
      <c r="G24" s="53" t="str">
        <f>IF(ISBLANK($A24),"",IF($I24="X",A24,CONCATENATE(VLOOKUP(A24,competitors!$A24:$I672,3, FALSE)," ",VLOOKUP(A24,competitors!$A24:$I672,2,FALSE))))</f>
        <v>Linda Hubbard</v>
      </c>
      <c r="H24" s="60">
        <f t="shared" si="0"/>
        <v>2.0092592592592592E-2</v>
      </c>
    </row>
    <row r="25" spans="1:8" ht="15" x14ac:dyDescent="0.4">
      <c r="A25" s="51" t="s">
        <v>351</v>
      </c>
      <c r="B25" s="51">
        <v>0</v>
      </c>
      <c r="C25" s="52">
        <v>29</v>
      </c>
      <c r="D25" s="61">
        <v>56</v>
      </c>
      <c r="E25" s="52" t="s">
        <v>229</v>
      </c>
      <c r="F25" s="52"/>
      <c r="G25" s="53" t="e">
        <f>IF(ISBLANK($A25),"",IF($I25="X",A25,CONCATENATE(VLOOKUP(A25,competitors!$A25:$I673,3, FALSE)," ",VLOOKUP(A25,competitors!$A25:$I673,2,FALSE))))</f>
        <v>#N/A</v>
      </c>
      <c r="H25" s="60">
        <f t="shared" si="0"/>
        <v>2.0787037037037038E-2</v>
      </c>
    </row>
    <row r="26" spans="1:8" ht="15" x14ac:dyDescent="0.4">
      <c r="A26" s="51" t="s">
        <v>352</v>
      </c>
      <c r="B26" s="51">
        <v>0</v>
      </c>
      <c r="C26" s="52">
        <v>31</v>
      </c>
      <c r="D26" s="61">
        <v>24</v>
      </c>
      <c r="E26" s="52" t="s">
        <v>229</v>
      </c>
      <c r="F26" s="52"/>
      <c r="G26" s="53" t="e">
        <f>IF(ISBLANK($A26),"",IF($I26="X",A26,CONCATENATE(VLOOKUP(A26,competitors!$A26:$I674,3, FALSE)," ",VLOOKUP(A26,competitors!$A26:$I674,2,FALSE))))</f>
        <v>#N/A</v>
      </c>
      <c r="H26" s="60">
        <f t="shared" si="0"/>
        <v>2.1805555555555557E-2</v>
      </c>
    </row>
    <row r="27" spans="1:8" ht="15" x14ac:dyDescent="0.4">
      <c r="A27" s="51" t="s">
        <v>353</v>
      </c>
      <c r="B27" s="51">
        <v>0</v>
      </c>
      <c r="C27" s="52">
        <v>32</v>
      </c>
      <c r="D27" s="61">
        <v>14</v>
      </c>
      <c r="E27" s="52" t="s">
        <v>229</v>
      </c>
      <c r="F27" s="52"/>
      <c r="G27" s="53" t="e">
        <f>IF(ISBLANK($A27),"",IF($I27="X",A27,CONCATENATE(VLOOKUP(A27,competitors!$A27:$I675,3, FALSE)," ",VLOOKUP(A27,competitors!$A27:$I675,2,FALSE))))</f>
        <v>#N/A</v>
      </c>
      <c r="H27" s="60">
        <f t="shared" si="0"/>
        <v>2.238425925925926E-2</v>
      </c>
    </row>
    <row r="28" spans="1:8" ht="15" x14ac:dyDescent="0.4">
      <c r="A28" s="51" t="s">
        <v>311</v>
      </c>
      <c r="B28" s="51">
        <v>0</v>
      </c>
      <c r="C28" s="52">
        <v>32</v>
      </c>
      <c r="D28" s="61">
        <v>27</v>
      </c>
      <c r="E28" s="52"/>
      <c r="F28" s="52"/>
      <c r="G28" s="53" t="e">
        <f>IF(ISBLANK($A28),"",IF($I28="X",A28,CONCATENATE(VLOOKUP(A28,competitors!$A28:$I676,3, FALSE)," ",VLOOKUP(A28,competitors!$A28:$I676,2,FALSE))))</f>
        <v>#N/A</v>
      </c>
      <c r="H28" s="60">
        <f t="shared" si="0"/>
        <v>2.2534722222222223E-2</v>
      </c>
    </row>
    <row r="29" spans="1:8" ht="15" x14ac:dyDescent="0.4">
      <c r="A29" s="51" t="s">
        <v>343</v>
      </c>
      <c r="B29" s="51">
        <v>0</v>
      </c>
      <c r="C29" s="52">
        <v>32</v>
      </c>
      <c r="D29" s="61">
        <v>57</v>
      </c>
      <c r="E29" s="52" t="s">
        <v>229</v>
      </c>
      <c r="F29" s="52"/>
      <c r="G29" s="53" t="e">
        <f>IF(ISBLANK($A29),"",IF($I29="X",A29,CONCATENATE(VLOOKUP(A29,competitors!$A29:$I677,3, FALSE)," ",VLOOKUP(A29,competitors!$A29:$I677,2,FALSE))))</f>
        <v>#N/A</v>
      </c>
      <c r="H29" s="60">
        <f t="shared" si="0"/>
        <v>2.2881944444444444E-2</v>
      </c>
    </row>
    <row r="30" spans="1:8" ht="15" x14ac:dyDescent="0.4">
      <c r="A30" s="51"/>
      <c r="B30" s="51"/>
      <c r="C30" s="52"/>
      <c r="D30" s="61"/>
      <c r="E30" s="52"/>
      <c r="F30" s="52"/>
      <c r="G30" s="53" t="str">
        <f>IF(ISBLANK($A30),"",IF($I30="X",A30,CONCATENATE(VLOOKUP(A30,competitors!$A30:$I678,3, FALSE)," ",VLOOKUP(A30,competitors!$A30:$I678,2,FALSE))))</f>
        <v/>
      </c>
      <c r="H30" s="60">
        <f t="shared" si="0"/>
        <v>0</v>
      </c>
    </row>
    <row r="31" spans="1:8" ht="15" x14ac:dyDescent="0.4">
      <c r="A31" s="51"/>
      <c r="B31" s="51"/>
      <c r="C31" s="52"/>
      <c r="D31" s="61"/>
      <c r="E31" s="52"/>
      <c r="F31" s="52"/>
      <c r="G31" s="53" t="str">
        <f>IF(ISBLANK($A31),"",IF($I31="X",A31,CONCATENATE(VLOOKUP(A31,competitors!$A31:$I679,3, FALSE)," ",VLOOKUP(A31,competitors!$A31:$I679,2,FALSE))))</f>
        <v/>
      </c>
      <c r="H31" s="60">
        <f t="shared" si="0"/>
        <v>0</v>
      </c>
    </row>
    <row r="32" spans="1:8" ht="15" x14ac:dyDescent="0.4">
      <c r="A32" s="51"/>
      <c r="B32" s="51"/>
      <c r="C32" s="52"/>
      <c r="D32" s="61"/>
      <c r="E32" s="52"/>
      <c r="F32" s="52"/>
      <c r="G32" s="53" t="str">
        <f>IF(ISBLANK($A32),"",IF($I32="X",A32,CONCATENATE(VLOOKUP(A32,competitors!$A32:$I680,3, FALSE)," ",VLOOKUP(A32,competitors!$A32:$I680,2,FALSE))))</f>
        <v/>
      </c>
      <c r="H32" s="60">
        <f t="shared" si="0"/>
        <v>0</v>
      </c>
    </row>
    <row r="33" spans="1:8" ht="15" x14ac:dyDescent="0.4">
      <c r="A33" s="51"/>
      <c r="B33" s="51"/>
      <c r="C33" s="52"/>
      <c r="D33" s="61"/>
      <c r="E33" s="52"/>
      <c r="F33" s="52"/>
      <c r="G33" s="53" t="str">
        <f>IF(ISBLANK($A33),"",IF($I33="X",A33,CONCATENATE(VLOOKUP(A33,competitors!$A33:$I681,3, FALSE)," ",VLOOKUP(A33,competitors!$A33:$I681,2,FALSE))))</f>
        <v/>
      </c>
      <c r="H33" s="60">
        <f t="shared" si="0"/>
        <v>0</v>
      </c>
    </row>
    <row r="34" spans="1:8" ht="15" x14ac:dyDescent="0.4">
      <c r="A34" s="51"/>
      <c r="B34" s="51"/>
      <c r="C34" s="52"/>
      <c r="D34" s="61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60">
        <f t="shared" si="0"/>
        <v>0</v>
      </c>
    </row>
    <row r="35" spans="1:8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54">
        <f t="shared" ref="H35:H66" si="1">IF(LEFT($E35,1)="D",UPPER($E35),TIME(B35,C35,D35))</f>
        <v>0</v>
      </c>
    </row>
    <row r="36" spans="1:8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si="1"/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ref="H67:H101" si="2">IF(LEFT($E67,1)="D",UPPER($E67),TIME(B67,C67,D67))</f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25" priority="1" stopIfTrue="1">
      <formula>#REF!="X"</formula>
    </cfRule>
  </conditionalFormatting>
  <conditionalFormatting sqref="A13:A18">
    <cfRule type="expression" dxfId="24" priority="2">
      <formula>#REF!="X"</formula>
    </cfRule>
  </conditionalFormatting>
  <conditionalFormatting sqref="A2:F101">
    <cfRule type="expression" dxfId="23" priority="3">
      <formula>#REF!="X"</formula>
    </cfRule>
  </conditionalFormatting>
  <conditionalFormatting sqref="G2:H101">
    <cfRule type="expression" dxfId="22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20C37-EE16-4DC6-BCC7-018D4749DE5A}">
  <sheetPr codeName="Sheet27"/>
  <dimension ref="A1:I102"/>
  <sheetViews>
    <sheetView topLeftCell="A20" zoomScale="75" zoomScaleNormal="75" workbookViewId="0">
      <selection activeCell="N57" sqref="N57"/>
    </sheetView>
  </sheetViews>
  <sheetFormatPr defaultColWidth="9.1328125" defaultRowHeight="12.75" x14ac:dyDescent="0.35"/>
  <cols>
    <col min="1" max="1" width="29.46484375" customWidth="1"/>
    <col min="2" max="4" width="4.6640625" customWidth="1"/>
    <col min="5" max="6" width="11" customWidth="1"/>
    <col min="7" max="7" width="37.79687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354</v>
      </c>
      <c r="B2" s="51">
        <v>0</v>
      </c>
      <c r="C2" s="52">
        <v>20</v>
      </c>
      <c r="D2" s="52">
        <v>9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1.3993055555555555E-2</v>
      </c>
    </row>
    <row r="3" spans="1:9" ht="15" x14ac:dyDescent="0.4">
      <c r="A3" s="51" t="s">
        <v>346</v>
      </c>
      <c r="B3" s="51">
        <v>0</v>
      </c>
      <c r="C3" s="52">
        <v>21</v>
      </c>
      <c r="D3" s="52">
        <v>10</v>
      </c>
      <c r="E3" s="52"/>
      <c r="F3" s="52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1.4699074074074074E-2</v>
      </c>
    </row>
    <row r="4" spans="1:9" ht="15" x14ac:dyDescent="0.4">
      <c r="A4" s="51" t="s">
        <v>330</v>
      </c>
      <c r="B4" s="51">
        <v>0</v>
      </c>
      <c r="C4" s="52">
        <v>21</v>
      </c>
      <c r="D4" s="52">
        <v>22</v>
      </c>
      <c r="E4" s="52"/>
      <c r="F4" s="52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1.4837962962962963E-2</v>
      </c>
    </row>
    <row r="5" spans="1:9" ht="15" x14ac:dyDescent="0.4">
      <c r="A5" s="51" t="s">
        <v>332</v>
      </c>
      <c r="B5" s="51">
        <v>0</v>
      </c>
      <c r="C5" s="52">
        <v>21</v>
      </c>
      <c r="D5" s="52">
        <v>29</v>
      </c>
      <c r="E5" s="52"/>
      <c r="F5" s="52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1.4918981481481481E-2</v>
      </c>
    </row>
    <row r="6" spans="1:9" ht="15" x14ac:dyDescent="0.4">
      <c r="A6" s="51" t="s">
        <v>355</v>
      </c>
      <c r="B6" s="51">
        <v>0</v>
      </c>
      <c r="C6" s="52">
        <v>22</v>
      </c>
      <c r="D6" s="52">
        <v>5</v>
      </c>
      <c r="E6" s="52"/>
      <c r="F6" s="52"/>
      <c r="G6" s="53" t="e">
        <f>IF(ISBLANK($A6),"",IF($I6="X",A6,CONCATENATE(VLOOKUP(A6,competitors!$A6:$I654,3, FALSE)," ",VLOOKUP(A6,competitors!$A6:$I654,2,FALSE))))</f>
        <v>#N/A</v>
      </c>
      <c r="H6" s="54">
        <f t="shared" si="0"/>
        <v>1.5335648148148149E-2</v>
      </c>
    </row>
    <row r="7" spans="1:9" ht="15" x14ac:dyDescent="0.4">
      <c r="A7" s="51">
        <v>747</v>
      </c>
      <c r="B7" s="51">
        <v>0</v>
      </c>
      <c r="C7" s="52">
        <v>22</v>
      </c>
      <c r="D7" s="52">
        <v>22</v>
      </c>
      <c r="E7" s="52" t="s">
        <v>72</v>
      </c>
      <c r="F7" s="52"/>
      <c r="G7" s="53" t="str">
        <f>IF(ISBLANK($A7),"",IF($I7="X",A7,CONCATENATE(VLOOKUP(A7,competitors!$A7:$I655,3, FALSE)," ",VLOOKUP(A7,competitors!$A7:$I655,2,FALSE))))</f>
        <v>James Moore</v>
      </c>
      <c r="H7" s="54">
        <f t="shared" si="0"/>
        <v>1.5532407407407408E-2</v>
      </c>
    </row>
    <row r="8" spans="1:9" ht="15" x14ac:dyDescent="0.4">
      <c r="A8" s="51" t="s">
        <v>299</v>
      </c>
      <c r="B8" s="51">
        <v>0</v>
      </c>
      <c r="C8" s="52">
        <v>22</v>
      </c>
      <c r="D8" s="52">
        <v>33</v>
      </c>
      <c r="E8" s="52"/>
      <c r="F8" s="52"/>
      <c r="G8" s="53" t="e">
        <f>IF(ISBLANK($A8),"",IF($I8="X",A8,CONCATENATE(VLOOKUP(A8,competitors!$A8:$I656,3, FALSE)," ",VLOOKUP(A8,competitors!$A8:$I656,2,FALSE))))</f>
        <v>#N/A</v>
      </c>
      <c r="H8" s="54">
        <f t="shared" si="0"/>
        <v>1.5659722222222221E-2</v>
      </c>
    </row>
    <row r="9" spans="1:9" ht="15" x14ac:dyDescent="0.4">
      <c r="A9" s="51" t="s">
        <v>356</v>
      </c>
      <c r="B9" s="51">
        <v>0</v>
      </c>
      <c r="C9" s="52">
        <v>22</v>
      </c>
      <c r="D9" s="52">
        <v>43</v>
      </c>
      <c r="E9" s="52"/>
      <c r="F9" s="52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1.5775462962962963E-2</v>
      </c>
    </row>
    <row r="10" spans="1:9" ht="15" x14ac:dyDescent="0.4">
      <c r="A10" s="51">
        <v>699</v>
      </c>
      <c r="B10" s="51">
        <v>0</v>
      </c>
      <c r="C10" s="52">
        <v>23</v>
      </c>
      <c r="D10" s="52">
        <v>24</v>
      </c>
      <c r="E10" s="52"/>
      <c r="F10" s="52"/>
      <c r="G10" s="53" t="str">
        <f>IF(ISBLANK($A10),"",IF($I10="X",A10,CONCATENATE(VLOOKUP(A10,competitors!$A10:$I658,3, FALSE)," ",VLOOKUP(A10,competitors!$A10:$I658,2,FALSE))))</f>
        <v>Jonathan Durnin</v>
      </c>
      <c r="H10" s="54">
        <f t="shared" si="0"/>
        <v>1.6250000000000001E-2</v>
      </c>
    </row>
    <row r="11" spans="1:9" ht="15" x14ac:dyDescent="0.4">
      <c r="A11" s="51" t="s">
        <v>357</v>
      </c>
      <c r="B11" s="51">
        <v>0</v>
      </c>
      <c r="C11" s="52">
        <v>23</v>
      </c>
      <c r="D11" s="52">
        <v>37</v>
      </c>
      <c r="E11" s="52"/>
      <c r="F11" s="52"/>
      <c r="G11" s="53" t="e">
        <f>IF(ISBLANK($A11),"",IF($I11="X",A11,CONCATENATE(VLOOKUP(A11,competitors!$A11:$I659,3, FALSE)," ",VLOOKUP(A11,competitors!$A11:$I659,2,FALSE))))</f>
        <v>#N/A</v>
      </c>
      <c r="H11" s="54">
        <f t="shared" si="0"/>
        <v>1.6400462962962964E-2</v>
      </c>
    </row>
    <row r="12" spans="1:9" ht="15" x14ac:dyDescent="0.4">
      <c r="A12" s="51">
        <v>989</v>
      </c>
      <c r="B12" s="51">
        <v>0</v>
      </c>
      <c r="C12" s="52">
        <v>23</v>
      </c>
      <c r="D12" s="52">
        <v>37</v>
      </c>
      <c r="E12" s="52" t="s">
        <v>229</v>
      </c>
      <c r="F12" s="52"/>
      <c r="G12" s="53" t="e">
        <f>IF(ISBLANK($A12),"",IF($I12="X",A12,CONCATENATE(VLOOKUP(A12,competitors!$A12:$I660,3, FALSE)," ",VLOOKUP(A12,competitors!$A12:$I660,2,FALSE))))</f>
        <v>#N/A</v>
      </c>
      <c r="H12" s="54">
        <f t="shared" si="0"/>
        <v>1.6400462962962964E-2</v>
      </c>
    </row>
    <row r="13" spans="1:9" ht="15" x14ac:dyDescent="0.4">
      <c r="A13" s="51">
        <v>415</v>
      </c>
      <c r="B13" s="51">
        <v>0</v>
      </c>
      <c r="C13" s="52">
        <v>23</v>
      </c>
      <c r="D13" s="52">
        <v>47</v>
      </c>
      <c r="E13" s="52"/>
      <c r="F13" s="52"/>
      <c r="G13" s="53" t="str">
        <f>IF(ISBLANK($A13),"",IF($I13="X",A13,CONCATENATE(VLOOKUP(A13,competitors!$A13:$I661,3, FALSE)," ",VLOOKUP(A13,competitors!$A13:$I661,2,FALSE))))</f>
        <v>Nik Kershaw</v>
      </c>
      <c r="H13" s="54">
        <f t="shared" si="0"/>
        <v>1.6516203703703703E-2</v>
      </c>
    </row>
    <row r="14" spans="1:9" ht="15" x14ac:dyDescent="0.4">
      <c r="A14" s="51" t="s">
        <v>358</v>
      </c>
      <c r="B14" s="51">
        <v>0</v>
      </c>
      <c r="C14" s="52">
        <v>23</v>
      </c>
      <c r="D14" s="52">
        <v>51</v>
      </c>
      <c r="E14" s="52"/>
      <c r="F14" s="52"/>
      <c r="G14" s="53" t="e">
        <f>IF(ISBLANK($A14),"",IF($I14="X",A14,CONCATENATE(VLOOKUP(A14,competitors!$A14:$I662,3, FALSE)," ",VLOOKUP(A14,competitors!$A14:$I662,2,FALSE))))</f>
        <v>#N/A</v>
      </c>
      <c r="H14" s="54">
        <f t="shared" si="0"/>
        <v>1.6562500000000001E-2</v>
      </c>
    </row>
    <row r="15" spans="1:9" ht="15" x14ac:dyDescent="0.4">
      <c r="A15" s="51" t="s">
        <v>317</v>
      </c>
      <c r="B15" s="51">
        <v>0</v>
      </c>
      <c r="C15" s="52">
        <v>24</v>
      </c>
      <c r="D15" s="52">
        <v>1</v>
      </c>
      <c r="E15" s="52"/>
      <c r="F15" s="52"/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1.667824074074074E-2</v>
      </c>
    </row>
    <row r="16" spans="1:9" ht="15" x14ac:dyDescent="0.4">
      <c r="A16" s="51">
        <v>967</v>
      </c>
      <c r="B16" s="51">
        <v>0</v>
      </c>
      <c r="C16" s="52">
        <v>24</v>
      </c>
      <c r="D16" s="52">
        <v>4</v>
      </c>
      <c r="E16" s="52" t="s">
        <v>229</v>
      </c>
      <c r="F16" s="52"/>
      <c r="G16" s="53" t="str">
        <f>IF(ISBLANK($A16),"",IF($I16="X",A16,CONCATENATE(VLOOKUP(A16,competitors!$A16:$I664,3, FALSE)," ",VLOOKUP(A16,competitors!$A16:$I664,2,FALSE))))</f>
        <v>Daniel McDonnell</v>
      </c>
      <c r="H16" s="54">
        <f t="shared" si="0"/>
        <v>1.6712962962962964E-2</v>
      </c>
    </row>
    <row r="17" spans="1:8" ht="15" x14ac:dyDescent="0.4">
      <c r="A17" s="51" t="s">
        <v>288</v>
      </c>
      <c r="B17" s="51">
        <v>0</v>
      </c>
      <c r="C17" s="52">
        <v>24</v>
      </c>
      <c r="D17" s="52">
        <v>6</v>
      </c>
      <c r="E17" s="52"/>
      <c r="F17" s="52"/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1.6736111111111111E-2</v>
      </c>
    </row>
    <row r="18" spans="1:8" ht="15" x14ac:dyDescent="0.4">
      <c r="A18" s="51" t="s">
        <v>359</v>
      </c>
      <c r="B18" s="51">
        <v>0</v>
      </c>
      <c r="C18" s="52">
        <v>24</v>
      </c>
      <c r="D18" s="52">
        <v>10</v>
      </c>
      <c r="E18" s="52"/>
      <c r="F18" s="52"/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1.6782407407407409E-2</v>
      </c>
    </row>
    <row r="19" spans="1:8" ht="15" x14ac:dyDescent="0.4">
      <c r="A19" s="51" t="s">
        <v>306</v>
      </c>
      <c r="B19" s="51">
        <v>0</v>
      </c>
      <c r="C19" s="52">
        <v>24</v>
      </c>
      <c r="D19" s="52">
        <v>12</v>
      </c>
      <c r="E19" s="52"/>
      <c r="F19" s="52"/>
      <c r="G19" s="53" t="e">
        <f>IF(ISBLANK($A19),"",IF($I19="X",A19,CONCATENATE(VLOOKUP(A19,competitors!$A19:$I667,3, FALSE)," ",VLOOKUP(A19,competitors!$A19:$I667,2,FALSE))))</f>
        <v>#N/A</v>
      </c>
      <c r="H19" s="54">
        <f t="shared" si="0"/>
        <v>1.6805555555555556E-2</v>
      </c>
    </row>
    <row r="20" spans="1:8" ht="15" x14ac:dyDescent="0.4">
      <c r="A20" s="51" t="s">
        <v>311</v>
      </c>
      <c r="B20" s="51">
        <v>0</v>
      </c>
      <c r="C20" s="52">
        <v>24</v>
      </c>
      <c r="D20" s="52">
        <v>18</v>
      </c>
      <c r="E20" s="52"/>
      <c r="F20" s="52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1.6875000000000001E-2</v>
      </c>
    </row>
    <row r="21" spans="1:8" ht="15" x14ac:dyDescent="0.4">
      <c r="A21" s="51" t="s">
        <v>335</v>
      </c>
      <c r="B21" s="51">
        <v>0</v>
      </c>
      <c r="C21" s="52">
        <v>24</v>
      </c>
      <c r="D21" s="52">
        <v>26</v>
      </c>
      <c r="E21" s="52"/>
      <c r="F21" s="52"/>
      <c r="G21" s="53" t="e">
        <f>IF(ISBLANK($A21),"",IF($I21="X",A21,CONCATENATE(VLOOKUP(A21,competitors!$A21:$I669,3, FALSE)," ",VLOOKUP(A21,competitors!$A21:$I669,2,FALSE))))</f>
        <v>#N/A</v>
      </c>
      <c r="H21" s="54">
        <f t="shared" si="0"/>
        <v>1.6967592592592593E-2</v>
      </c>
    </row>
    <row r="22" spans="1:8" ht="15" x14ac:dyDescent="0.4">
      <c r="A22" s="51" t="s">
        <v>360</v>
      </c>
      <c r="B22" s="51">
        <v>0</v>
      </c>
      <c r="C22" s="52">
        <v>24</v>
      </c>
      <c r="D22" s="52">
        <v>26</v>
      </c>
      <c r="E22" s="52"/>
      <c r="F22" s="52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1.6967592592592593E-2</v>
      </c>
    </row>
    <row r="23" spans="1:8" ht="15" x14ac:dyDescent="0.4">
      <c r="A23" s="51" t="s">
        <v>361</v>
      </c>
      <c r="B23" s="51">
        <v>0</v>
      </c>
      <c r="C23" s="52">
        <v>24</v>
      </c>
      <c r="D23" s="52">
        <v>29</v>
      </c>
      <c r="E23" s="52"/>
      <c r="F23" s="52"/>
      <c r="G23" s="53" t="e">
        <f>IF(ISBLANK($A23),"",IF($I23="X",A23,CONCATENATE(VLOOKUP(A23,competitors!$A23:$I671,3, FALSE)," ",VLOOKUP(A23,competitors!$A23:$I671,2,FALSE))))</f>
        <v>#N/A</v>
      </c>
      <c r="H23" s="54">
        <f t="shared" si="0"/>
        <v>1.7002314814814814E-2</v>
      </c>
    </row>
    <row r="24" spans="1:8" ht="15" x14ac:dyDescent="0.4">
      <c r="A24" s="51" t="s">
        <v>362</v>
      </c>
      <c r="B24" s="51">
        <v>0</v>
      </c>
      <c r="C24" s="52">
        <v>24</v>
      </c>
      <c r="D24" s="52">
        <v>35</v>
      </c>
      <c r="E24" s="52"/>
      <c r="F24" s="52"/>
      <c r="G24" s="53" t="e">
        <f>IF(ISBLANK($A24),"",IF($I24="X",A24,CONCATENATE(VLOOKUP(A24,competitors!$A24:$I672,3, FALSE)," ",VLOOKUP(A24,competitors!$A24:$I672,2,FALSE))))</f>
        <v>#N/A</v>
      </c>
      <c r="H24" s="54">
        <f t="shared" si="0"/>
        <v>1.7071759259259259E-2</v>
      </c>
    </row>
    <row r="25" spans="1:8" ht="15" x14ac:dyDescent="0.4">
      <c r="A25" s="51" t="s">
        <v>363</v>
      </c>
      <c r="B25" s="51">
        <v>0</v>
      </c>
      <c r="C25" s="52">
        <v>24</v>
      </c>
      <c r="D25" s="52">
        <v>37</v>
      </c>
      <c r="E25" s="52"/>
      <c r="F25" s="52"/>
      <c r="G25" s="53" t="e">
        <f>IF(ISBLANK($A25),"",IF($I25="X",A25,CONCATENATE(VLOOKUP(A25,competitors!$A25:$I673,3, FALSE)," ",VLOOKUP(A25,competitors!$A25:$I673,2,FALSE))))</f>
        <v>#N/A</v>
      </c>
      <c r="H25" s="54">
        <f t="shared" si="0"/>
        <v>1.7094907407407406E-2</v>
      </c>
    </row>
    <row r="26" spans="1:8" ht="15" x14ac:dyDescent="0.4">
      <c r="A26" s="51">
        <v>1237</v>
      </c>
      <c r="B26" s="51">
        <v>0</v>
      </c>
      <c r="C26" s="52">
        <v>24</v>
      </c>
      <c r="D26" s="52">
        <v>38</v>
      </c>
      <c r="E26" s="52" t="s">
        <v>229</v>
      </c>
      <c r="F26" s="52"/>
      <c r="G26" s="53" t="e">
        <f>IF(ISBLANK($A26),"",IF($I26="X",A26,CONCATENATE(VLOOKUP(A26,competitors!$A26:$I674,3, FALSE)," ",VLOOKUP(A26,competitors!$A26:$I674,2,FALSE))))</f>
        <v>#N/A</v>
      </c>
      <c r="H26" s="54">
        <f t="shared" si="0"/>
        <v>1.7106481481481483E-2</v>
      </c>
    </row>
    <row r="27" spans="1:8" ht="15" x14ac:dyDescent="0.4">
      <c r="A27" s="51" t="s">
        <v>319</v>
      </c>
      <c r="B27" s="51">
        <v>0</v>
      </c>
      <c r="C27" s="52">
        <v>24</v>
      </c>
      <c r="D27" s="52">
        <v>41</v>
      </c>
      <c r="E27" s="52"/>
      <c r="F27" s="52"/>
      <c r="G27" s="53" t="e">
        <f>IF(ISBLANK($A27),"",IF($I27="X",A27,CONCATENATE(VLOOKUP(A27,competitors!$A27:$I675,3, FALSE)," ",VLOOKUP(A27,competitors!$A27:$I675,2,FALSE))))</f>
        <v>#N/A</v>
      </c>
      <c r="H27" s="54">
        <f t="shared" si="0"/>
        <v>1.7141203703703704E-2</v>
      </c>
    </row>
    <row r="28" spans="1:8" ht="15" x14ac:dyDescent="0.4">
      <c r="A28" s="51" t="s">
        <v>364</v>
      </c>
      <c r="B28" s="51">
        <v>0</v>
      </c>
      <c r="C28" s="52">
        <v>24</v>
      </c>
      <c r="D28" s="52">
        <v>47</v>
      </c>
      <c r="E28" s="52"/>
      <c r="F28" s="5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1.7210648148148149E-2</v>
      </c>
    </row>
    <row r="29" spans="1:8" ht="15" x14ac:dyDescent="0.4">
      <c r="A29" s="51">
        <v>846</v>
      </c>
      <c r="B29" s="51">
        <v>0</v>
      </c>
      <c r="C29" s="52">
        <v>24</v>
      </c>
      <c r="D29" s="52">
        <v>53</v>
      </c>
      <c r="E29" s="52"/>
      <c r="F29" s="52"/>
      <c r="G29" s="53" t="str">
        <f>IF(ISBLANK($A29),"",IF($I29="X",A29,CONCATENATE(VLOOKUP(A29,competitors!$A29:$I677,3, FALSE)," ",VLOOKUP(A29,competitors!$A29:$I677,2,FALSE))))</f>
        <v>Roger Kockelbergh</v>
      </c>
      <c r="H29" s="54">
        <f t="shared" si="0"/>
        <v>1.7280092592592593E-2</v>
      </c>
    </row>
    <row r="30" spans="1:8" ht="15" x14ac:dyDescent="0.4">
      <c r="A30" s="51" t="s">
        <v>323</v>
      </c>
      <c r="B30" s="51">
        <v>0</v>
      </c>
      <c r="C30" s="52">
        <v>24</v>
      </c>
      <c r="D30" s="52">
        <v>56</v>
      </c>
      <c r="E30" s="52"/>
      <c r="F30" s="52"/>
      <c r="G30" s="53" t="e">
        <f>IF(ISBLANK($A30),"",IF($I30="X",A30,CONCATENATE(VLOOKUP(A30,competitors!$A30:$I678,3, FALSE)," ",VLOOKUP(A30,competitors!$A30:$I678,2,FALSE))))</f>
        <v>#N/A</v>
      </c>
      <c r="H30" s="54">
        <f t="shared" si="0"/>
        <v>1.7314814814814814E-2</v>
      </c>
    </row>
    <row r="31" spans="1:8" ht="15" x14ac:dyDescent="0.4">
      <c r="A31" s="51" t="s">
        <v>365</v>
      </c>
      <c r="B31" s="51">
        <v>0</v>
      </c>
      <c r="C31" s="52">
        <v>25</v>
      </c>
      <c r="D31" s="52">
        <v>3</v>
      </c>
      <c r="E31" s="52"/>
      <c r="F31" s="52"/>
      <c r="G31" s="53" t="e">
        <f>IF(ISBLANK($A31),"",IF($I31="X",A31,CONCATENATE(VLOOKUP(A31,competitors!$A31:$I679,3, FALSE)," ",VLOOKUP(A31,competitors!$A31:$I679,2,FALSE))))</f>
        <v>#N/A</v>
      </c>
      <c r="H31" s="54">
        <f t="shared" si="0"/>
        <v>1.7395833333333333E-2</v>
      </c>
    </row>
    <row r="32" spans="1:8" ht="15" x14ac:dyDescent="0.4">
      <c r="A32" s="51">
        <v>23</v>
      </c>
      <c r="B32" s="51">
        <v>0</v>
      </c>
      <c r="C32" s="52">
        <v>25</v>
      </c>
      <c r="D32" s="52">
        <v>12</v>
      </c>
      <c r="E32" s="52"/>
      <c r="F32" s="52"/>
      <c r="G32" s="53" t="str">
        <f>IF(ISBLANK($A32),"",IF($I32="X",A32,CONCATENATE(VLOOKUP(A32,competitors!$A32:$I680,3, FALSE)," ",VLOOKUP(A32,competitors!$A32:$I680,2,FALSE))))</f>
        <v>Chris Hyde</v>
      </c>
      <c r="H32" s="54">
        <f t="shared" si="0"/>
        <v>1.7500000000000002E-2</v>
      </c>
    </row>
    <row r="33" spans="1:8" ht="15" x14ac:dyDescent="0.4">
      <c r="A33" s="51" t="s">
        <v>366</v>
      </c>
      <c r="B33" s="51">
        <v>0</v>
      </c>
      <c r="C33" s="52">
        <v>25</v>
      </c>
      <c r="D33" s="52">
        <v>21</v>
      </c>
      <c r="E33" s="52"/>
      <c r="F33" s="52"/>
      <c r="G33" s="53" t="e">
        <f>IF(ISBLANK($A33),"",IF($I33="X",A33,CONCATENATE(VLOOKUP(A33,competitors!$A33:$I681,3, FALSE)," ",VLOOKUP(A33,competitors!$A33:$I681,2,FALSE))))</f>
        <v>#N/A</v>
      </c>
      <c r="H33" s="54">
        <f t="shared" si="0"/>
        <v>1.7604166666666667E-2</v>
      </c>
    </row>
    <row r="34" spans="1:8" ht="15" x14ac:dyDescent="0.4">
      <c r="A34" s="51" t="s">
        <v>367</v>
      </c>
      <c r="B34" s="51">
        <v>0</v>
      </c>
      <c r="C34" s="52">
        <v>25</v>
      </c>
      <c r="D34" s="52">
        <v>36</v>
      </c>
      <c r="E34" s="52"/>
      <c r="F34" s="52"/>
      <c r="G34" s="53" t="e">
        <f>IF(ISBLANK($A34),"",IF($I34="X",A34,CONCATENATE(VLOOKUP(A34,competitors!$A34:$I682,3, FALSE)," ",VLOOKUP(A34,competitors!$A34:$I682,2,FALSE))))</f>
        <v>#N/A</v>
      </c>
      <c r="H34" s="54">
        <f t="shared" ref="H34:H65" si="1">IF(LEFT($E34,1)="D",UPPER($E34),TIME(B34,C34,D34))</f>
        <v>1.7777777777777778E-2</v>
      </c>
    </row>
    <row r="35" spans="1:8" ht="15" x14ac:dyDescent="0.4">
      <c r="A35" s="51">
        <v>1109</v>
      </c>
      <c r="B35" s="51">
        <v>0</v>
      </c>
      <c r="C35" s="52">
        <v>25</v>
      </c>
      <c r="D35" s="52">
        <v>41</v>
      </c>
      <c r="E35" s="52"/>
      <c r="F35" s="52"/>
      <c r="G35" s="53" t="str">
        <f>IF(ISBLANK($A35),"",IF($I35="X",A35,CONCATENATE(VLOOKUP(A35,competitors!$A35:$I683,3, FALSE)," ",VLOOKUP(A35,competitors!$A35:$I683,2,FALSE))))</f>
        <v>Stuart Haycox</v>
      </c>
      <c r="H35" s="54">
        <f t="shared" si="1"/>
        <v>1.7835648148148149E-2</v>
      </c>
    </row>
    <row r="36" spans="1:8" ht="15" x14ac:dyDescent="0.4">
      <c r="A36" s="51" t="s">
        <v>368</v>
      </c>
      <c r="B36" s="51">
        <v>0</v>
      </c>
      <c r="C36" s="52">
        <v>25</v>
      </c>
      <c r="D36" s="52">
        <v>53</v>
      </c>
      <c r="E36" s="52"/>
      <c r="F36" s="52"/>
      <c r="G36" s="53" t="e">
        <f>IF(ISBLANK($A36),"",IF($I36="X",A36,CONCATENATE(VLOOKUP(A36,competitors!$A36:$I684,3, FALSE)," ",VLOOKUP(A36,competitors!$A36:$I684,2,FALSE))))</f>
        <v>#N/A</v>
      </c>
      <c r="H36" s="54">
        <f t="shared" si="1"/>
        <v>1.7974537037037035E-2</v>
      </c>
    </row>
    <row r="37" spans="1:8" ht="15" x14ac:dyDescent="0.4">
      <c r="A37" s="51">
        <v>704</v>
      </c>
      <c r="B37" s="51">
        <v>0</v>
      </c>
      <c r="C37" s="52">
        <v>25</v>
      </c>
      <c r="D37" s="52">
        <v>53</v>
      </c>
      <c r="E37" s="52"/>
      <c r="F37" s="52"/>
      <c r="G37" s="53" t="str">
        <f>IF(ISBLANK($A37),"",IF($I37="X",A37,CONCATENATE(VLOOKUP(A37,competitors!$A37:$I685,3, FALSE)," ",VLOOKUP(A37,competitors!$A37:$I685,2,FALSE))))</f>
        <v>Chris Dainty</v>
      </c>
      <c r="H37" s="54">
        <f t="shared" si="1"/>
        <v>1.7974537037037035E-2</v>
      </c>
    </row>
    <row r="38" spans="1:8" ht="15" x14ac:dyDescent="0.4">
      <c r="A38" s="51">
        <v>1112</v>
      </c>
      <c r="B38" s="51">
        <v>0</v>
      </c>
      <c r="C38" s="52">
        <v>25</v>
      </c>
      <c r="D38" s="52">
        <v>59</v>
      </c>
      <c r="E38" s="52"/>
      <c r="F38" s="52"/>
      <c r="G38" s="53" t="e">
        <f>IF(ISBLANK($A38),"",IF($I38="X",A38,CONCATENATE(VLOOKUP(A38,competitors!$A38:$I686,3, FALSE)," ",VLOOKUP(A38,competitors!$A38:$I686,2,FALSE))))</f>
        <v>#N/A</v>
      </c>
      <c r="H38" s="54">
        <f t="shared" si="1"/>
        <v>1.804398148148148E-2</v>
      </c>
    </row>
    <row r="39" spans="1:8" ht="15" x14ac:dyDescent="0.4">
      <c r="A39" s="51">
        <v>1193</v>
      </c>
      <c r="B39" s="51">
        <v>0</v>
      </c>
      <c r="C39" s="52">
        <v>25</v>
      </c>
      <c r="D39" s="52">
        <v>59</v>
      </c>
      <c r="E39" s="52" t="s">
        <v>229</v>
      </c>
      <c r="F39" s="52"/>
      <c r="G39" s="53" t="str">
        <f>IF(ISBLANK($A39),"",IF($I39="X",A39,CONCATENATE(VLOOKUP(A39,competitors!$A39:$I687,3, FALSE)," ",VLOOKUP(A39,competitors!$A39:$I687,2,FALSE))))</f>
        <v>Richard Hardwicke</v>
      </c>
      <c r="H39" s="54">
        <f t="shared" si="1"/>
        <v>1.804398148148148E-2</v>
      </c>
    </row>
    <row r="40" spans="1:8" ht="15" x14ac:dyDescent="0.4">
      <c r="A40" s="51" t="s">
        <v>337</v>
      </c>
      <c r="B40" s="51">
        <v>0</v>
      </c>
      <c r="C40" s="52">
        <v>26</v>
      </c>
      <c r="D40" s="52">
        <v>5</v>
      </c>
      <c r="E40" s="52"/>
      <c r="F40" s="52"/>
      <c r="G40" s="53" t="e">
        <f>IF(ISBLANK($A40),"",IF($I40="X",A40,CONCATENATE(VLOOKUP(A40,competitors!$A40:$I688,3, FALSE)," ",VLOOKUP(A40,competitors!$A40:$I688,2,FALSE))))</f>
        <v>#N/A</v>
      </c>
      <c r="H40" s="54">
        <f t="shared" si="1"/>
        <v>1.8113425925925925E-2</v>
      </c>
    </row>
    <row r="41" spans="1:8" ht="15" x14ac:dyDescent="0.4">
      <c r="A41" s="51" t="s">
        <v>369</v>
      </c>
      <c r="B41" s="51">
        <v>0</v>
      </c>
      <c r="C41" s="52">
        <v>26</v>
      </c>
      <c r="D41" s="52">
        <v>11</v>
      </c>
      <c r="E41" s="52"/>
      <c r="F41" s="52"/>
      <c r="G41" s="53" t="e">
        <f>IF(ISBLANK($A41),"",IF($I41="X",A41,CONCATENATE(VLOOKUP(A41,competitors!$A41:$I689,3, FALSE)," ",VLOOKUP(A41,competitors!$A41:$I689,2,FALSE))))</f>
        <v>#N/A</v>
      </c>
      <c r="H41" s="54">
        <f t="shared" si="1"/>
        <v>1.818287037037037E-2</v>
      </c>
    </row>
    <row r="42" spans="1:8" ht="15" x14ac:dyDescent="0.4">
      <c r="A42" s="51">
        <v>1385</v>
      </c>
      <c r="B42" s="51">
        <v>0</v>
      </c>
      <c r="C42" s="52">
        <v>26</v>
      </c>
      <c r="D42" s="52">
        <v>13</v>
      </c>
      <c r="E42" s="52" t="s">
        <v>229</v>
      </c>
      <c r="F42" s="52"/>
      <c r="G42" s="53" t="str">
        <f>IF(ISBLANK($A42),"",IF($I42="X",A42,CONCATENATE(VLOOKUP(A42,competitors!$A42:$I690,3, FALSE)," ",VLOOKUP(A42,competitors!$A42:$I690,2,FALSE))))</f>
        <v>Miles Marr</v>
      </c>
      <c r="H42" s="54">
        <f t="shared" si="1"/>
        <v>1.8206018518518517E-2</v>
      </c>
    </row>
    <row r="43" spans="1:8" ht="15" x14ac:dyDescent="0.4">
      <c r="A43" s="51" t="s">
        <v>370</v>
      </c>
      <c r="B43" s="51">
        <v>0</v>
      </c>
      <c r="C43" s="52">
        <v>26</v>
      </c>
      <c r="D43" s="52">
        <v>16</v>
      </c>
      <c r="E43" s="52" t="s">
        <v>229</v>
      </c>
      <c r="F43" s="52"/>
      <c r="G43" s="53" t="e">
        <f>IF(ISBLANK($A43),"",IF($I43="X",A43,CONCATENATE(VLOOKUP(A43,competitors!$A43:$I691,3, FALSE)," ",VLOOKUP(A43,competitors!$A43:$I691,2,FALSE))))</f>
        <v>#N/A</v>
      </c>
      <c r="H43" s="54">
        <f t="shared" si="1"/>
        <v>1.8240740740740741E-2</v>
      </c>
    </row>
    <row r="44" spans="1:8" ht="15" x14ac:dyDescent="0.4">
      <c r="A44" s="51">
        <v>1107</v>
      </c>
      <c r="B44" s="51">
        <v>0</v>
      </c>
      <c r="C44" s="52">
        <v>26</v>
      </c>
      <c r="D44" s="52">
        <v>26</v>
      </c>
      <c r="E44" s="52" t="s">
        <v>229</v>
      </c>
      <c r="F44" s="52"/>
      <c r="G44" s="53" t="str">
        <f>IF(ISBLANK($A44),"",IF($I44="X",A44,CONCATENATE(VLOOKUP(A44,competitors!$A44:$I692,3, FALSE)," ",VLOOKUP(A44,competitors!$A44:$I692,2,FALSE))))</f>
        <v>Milly Pinnock</v>
      </c>
      <c r="H44" s="54">
        <f t="shared" si="1"/>
        <v>1.8356481481481481E-2</v>
      </c>
    </row>
    <row r="45" spans="1:8" ht="15" x14ac:dyDescent="0.4">
      <c r="A45" s="51" t="s">
        <v>339</v>
      </c>
      <c r="B45" s="51">
        <v>0</v>
      </c>
      <c r="C45" s="52">
        <v>26</v>
      </c>
      <c r="D45" s="52">
        <v>26</v>
      </c>
      <c r="E45" s="52"/>
      <c r="F45" s="52"/>
      <c r="G45" s="53" t="e">
        <f>IF(ISBLANK($A45),"",IF($I45="X",A45,CONCATENATE(VLOOKUP(A45,competitors!$A45:$I693,3, FALSE)," ",VLOOKUP(A45,competitors!$A45:$I693,2,FALSE))))</f>
        <v>#N/A</v>
      </c>
      <c r="H45" s="54">
        <f t="shared" si="1"/>
        <v>1.8356481481481481E-2</v>
      </c>
    </row>
    <row r="46" spans="1:8" ht="15" x14ac:dyDescent="0.4">
      <c r="A46" s="51">
        <v>616</v>
      </c>
      <c r="B46" s="51">
        <v>0</v>
      </c>
      <c r="C46" s="52">
        <v>27</v>
      </c>
      <c r="D46" s="52">
        <v>17</v>
      </c>
      <c r="E46" s="52"/>
      <c r="F46" s="52"/>
      <c r="G46" s="53" t="e">
        <f>IF(ISBLANK($A46),"",IF($I46="X",A46,CONCATENATE(VLOOKUP(A46,competitors!$A46:$I694,3, FALSE)," ",VLOOKUP(A46,competitors!$A46:$I694,2,FALSE))))</f>
        <v>#N/A</v>
      </c>
      <c r="H46" s="54">
        <f t="shared" si="1"/>
        <v>1.894675925925926E-2</v>
      </c>
    </row>
    <row r="47" spans="1:8" ht="15" x14ac:dyDescent="0.4">
      <c r="A47" s="51" t="s">
        <v>371</v>
      </c>
      <c r="B47" s="51">
        <v>0</v>
      </c>
      <c r="C47" s="52">
        <v>27</v>
      </c>
      <c r="D47" s="52">
        <v>25</v>
      </c>
      <c r="E47" s="52"/>
      <c r="F47" s="52"/>
      <c r="G47" s="53" t="e">
        <f>IF(ISBLANK($A47),"",IF($I47="X",A47,CONCATENATE(VLOOKUP(A47,competitors!$A47:$I695,3, FALSE)," ",VLOOKUP(A47,competitors!$A47:$I695,2,FALSE))))</f>
        <v>#N/A</v>
      </c>
      <c r="H47" s="54">
        <f t="shared" si="1"/>
        <v>1.9039351851851852E-2</v>
      </c>
    </row>
    <row r="48" spans="1:8" ht="15" x14ac:dyDescent="0.4">
      <c r="A48" s="51" t="s">
        <v>351</v>
      </c>
      <c r="B48" s="51">
        <v>0</v>
      </c>
      <c r="C48" s="52">
        <v>27</v>
      </c>
      <c r="D48" s="52">
        <v>45</v>
      </c>
      <c r="E48" s="52"/>
      <c r="F48" s="52"/>
      <c r="G48" s="53" t="e">
        <f>IF(ISBLANK($A48),"",IF($I48="X",A48,CONCATENATE(VLOOKUP(A48,competitors!$A48:$I696,3, FALSE)," ",VLOOKUP(A48,competitors!$A48:$I696,2,FALSE))))</f>
        <v>#N/A</v>
      </c>
      <c r="H48" s="54">
        <f t="shared" si="1"/>
        <v>1.9270833333333334E-2</v>
      </c>
    </row>
    <row r="49" spans="1:8" ht="15" x14ac:dyDescent="0.4">
      <c r="A49" s="51">
        <v>1194</v>
      </c>
      <c r="B49" s="51">
        <v>0</v>
      </c>
      <c r="C49" s="52">
        <v>28</v>
      </c>
      <c r="D49" s="52">
        <v>18</v>
      </c>
      <c r="E49" s="52" t="s">
        <v>229</v>
      </c>
      <c r="F49" s="52"/>
      <c r="G49" s="53" t="str">
        <f>IF(ISBLANK($A49),"",IF($I49="X",A49,CONCATENATE(VLOOKUP(A49,competitors!$A49:$I697,3, FALSE)," ",VLOOKUP(A49,competitors!$A49:$I697,2,FALSE))))</f>
        <v>Alex Hardwicke</v>
      </c>
      <c r="H49" s="54">
        <f t="shared" si="1"/>
        <v>1.9652777777777779E-2</v>
      </c>
    </row>
    <row r="50" spans="1:8" ht="15" x14ac:dyDescent="0.4">
      <c r="A50" s="51" t="s">
        <v>372</v>
      </c>
      <c r="B50" s="51">
        <v>0</v>
      </c>
      <c r="C50" s="52">
        <v>28</v>
      </c>
      <c r="D50" s="52">
        <v>25</v>
      </c>
      <c r="E50" s="52"/>
      <c r="F50" s="52"/>
      <c r="G50" s="53" t="e">
        <f>IF(ISBLANK($A50),"",IF($I50="X",A50,CONCATENATE(VLOOKUP(A50,competitors!$A50:$I698,3, FALSE)," ",VLOOKUP(A50,competitors!$A50:$I698,2,FALSE))))</f>
        <v>#N/A</v>
      </c>
      <c r="H50" s="54">
        <f t="shared" si="1"/>
        <v>1.9733796296296298E-2</v>
      </c>
    </row>
    <row r="51" spans="1:8" ht="15" x14ac:dyDescent="0.4">
      <c r="A51" s="51" t="s">
        <v>314</v>
      </c>
      <c r="B51" s="51">
        <v>0</v>
      </c>
      <c r="C51" s="52">
        <v>28</v>
      </c>
      <c r="D51" s="52">
        <v>40</v>
      </c>
      <c r="E51" s="52"/>
      <c r="F51" s="52"/>
      <c r="G51" s="53" t="e">
        <f>IF(ISBLANK($A51),"",IF($I51="X",A51,CONCATENATE(VLOOKUP(A51,competitors!$A51:$I699,3, FALSE)," ",VLOOKUP(A51,competitors!$A51:$I699,2,FALSE))))</f>
        <v>#N/A</v>
      </c>
      <c r="H51" s="54">
        <f t="shared" si="1"/>
        <v>1.9907407407407408E-2</v>
      </c>
    </row>
    <row r="52" spans="1:8" ht="15" x14ac:dyDescent="0.4">
      <c r="A52" s="51" t="s">
        <v>373</v>
      </c>
      <c r="B52" s="51">
        <v>0</v>
      </c>
      <c r="C52" s="52">
        <v>30</v>
      </c>
      <c r="D52" s="52">
        <v>5</v>
      </c>
      <c r="E52" s="52"/>
      <c r="F52" s="52"/>
      <c r="G52" s="53" t="e">
        <f>IF(ISBLANK($A52),"",IF($I52="X",A52,CONCATENATE(VLOOKUP(A52,competitors!$A52:$I700,3, FALSE)," ",VLOOKUP(A52,competitors!$A52:$I700,2,FALSE))))</f>
        <v>#N/A</v>
      </c>
      <c r="H52" s="54">
        <f t="shared" si="1"/>
        <v>2.0891203703703703E-2</v>
      </c>
    </row>
    <row r="53" spans="1:8" ht="15" x14ac:dyDescent="0.4">
      <c r="A53" s="51" t="s">
        <v>343</v>
      </c>
      <c r="B53" s="51">
        <v>0</v>
      </c>
      <c r="C53" s="52">
        <v>30</v>
      </c>
      <c r="D53" s="52">
        <v>7</v>
      </c>
      <c r="E53" s="52"/>
      <c r="F53" s="52"/>
      <c r="G53" s="53" t="e">
        <f>IF(ISBLANK($A53),"",IF($I53="X",A53,CONCATENATE(VLOOKUP(A53,competitors!$A53:$I701,3, FALSE)," ",VLOOKUP(A53,competitors!$A53:$I701,2,FALSE))))</f>
        <v>#N/A</v>
      </c>
      <c r="H53" s="54">
        <f t="shared" si="1"/>
        <v>2.0914351851851851E-2</v>
      </c>
    </row>
    <row r="54" spans="1:8" ht="15" x14ac:dyDescent="0.4">
      <c r="A54" s="51">
        <v>1175</v>
      </c>
      <c r="B54" s="51">
        <v>0</v>
      </c>
      <c r="C54" s="52">
        <v>30</v>
      </c>
      <c r="D54" s="52">
        <v>8</v>
      </c>
      <c r="E54" s="52" t="s">
        <v>229</v>
      </c>
      <c r="F54" s="52"/>
      <c r="G54" s="53" t="str">
        <f>IF(ISBLANK($A54),"",IF($I54="X",A54,CONCATENATE(VLOOKUP(A54,competitors!$A54:$I702,3, FALSE)," ",VLOOKUP(A54,competitors!$A54:$I702,2,FALSE))))</f>
        <v>Richard Harrison</v>
      </c>
      <c r="H54" s="54">
        <f t="shared" si="1"/>
        <v>2.0925925925925924E-2</v>
      </c>
    </row>
    <row r="55" spans="1:8" ht="15" x14ac:dyDescent="0.4">
      <c r="A55" s="51" t="s">
        <v>374</v>
      </c>
      <c r="B55" s="51">
        <v>0</v>
      </c>
      <c r="C55" s="52">
        <v>30</v>
      </c>
      <c r="D55" s="52">
        <v>40</v>
      </c>
      <c r="E55" s="52"/>
      <c r="F55" s="52"/>
      <c r="G55" s="53" t="e">
        <f>IF(ISBLANK($A55),"",IF($I55="X",A55,CONCATENATE(VLOOKUP(A55,competitors!$A55:$I703,3, FALSE)," ",VLOOKUP(A55,competitors!$A55:$I703,2,FALSE))))</f>
        <v>#N/A</v>
      </c>
      <c r="H55" s="54">
        <f t="shared" si="1"/>
        <v>2.1296296296296296E-2</v>
      </c>
    </row>
    <row r="56" spans="1:8" ht="15" x14ac:dyDescent="0.4">
      <c r="A56" s="51">
        <v>7</v>
      </c>
      <c r="B56" s="51">
        <v>0</v>
      </c>
      <c r="C56" s="52">
        <v>31</v>
      </c>
      <c r="D56" s="52">
        <v>26</v>
      </c>
      <c r="E56" s="52" t="s">
        <v>229</v>
      </c>
      <c r="F56" s="52"/>
      <c r="G56" s="53" t="e">
        <f>IF(ISBLANK($A56),"",IF($I56="X",A56,CONCATENATE(VLOOKUP(A56,competitors!$A56:$I704,3, FALSE)," ",VLOOKUP(A56,competitors!$A56:$I704,2,FALSE))))</f>
        <v>#N/A</v>
      </c>
      <c r="H56" s="54">
        <f t="shared" si="1"/>
        <v>2.1828703703703704E-2</v>
      </c>
    </row>
    <row r="57" spans="1:8" ht="15" x14ac:dyDescent="0.4">
      <c r="A57" s="51">
        <v>935</v>
      </c>
      <c r="B57" s="51">
        <v>0</v>
      </c>
      <c r="C57" s="52">
        <v>31</v>
      </c>
      <c r="D57" s="52">
        <v>52</v>
      </c>
      <c r="E57" s="52"/>
      <c r="F57" s="52"/>
      <c r="G57" s="53" t="e">
        <f>IF(ISBLANK($A57),"",IF($I57="X",A57,CONCATENATE(VLOOKUP(A57,competitors!$A57:$I705,3, FALSE)," ",VLOOKUP(A57,competitors!$A57:$I705,2,FALSE))))</f>
        <v>#N/A</v>
      </c>
      <c r="H57" s="54">
        <f t="shared" si="1"/>
        <v>2.2129629629629631E-2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21" priority="1" stopIfTrue="1">
      <formula>#REF!="X"</formula>
    </cfRule>
  </conditionalFormatting>
  <conditionalFormatting sqref="A13:A18">
    <cfRule type="expression" dxfId="20" priority="2">
      <formula>#REF!="X"</formula>
    </cfRule>
  </conditionalFormatting>
  <conditionalFormatting sqref="A2:F101">
    <cfRule type="expression" dxfId="19" priority="3">
      <formula>#REF!="X"</formula>
    </cfRule>
  </conditionalFormatting>
  <conditionalFormatting sqref="G2:H101">
    <cfRule type="expression" dxfId="18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A44F-4AC5-48E7-AFB5-9EB4E9EBC74E}">
  <sheetPr codeName="Sheet44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26.1328125" customWidth="1"/>
    <col min="2" max="4" width="4.6640625" customWidth="1"/>
    <col min="5" max="6" width="18.19921875" customWidth="1"/>
    <col min="7" max="7" width="36.53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62" t="s">
        <v>375</v>
      </c>
      <c r="B2" s="62">
        <v>0</v>
      </c>
      <c r="C2" s="62">
        <v>23</v>
      </c>
      <c r="D2" s="62">
        <v>12</v>
      </c>
      <c r="E2" s="62" t="s">
        <v>229</v>
      </c>
      <c r="F2" s="62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1.6111111111111111E-2</v>
      </c>
    </row>
    <row r="3" spans="1:9" ht="15" x14ac:dyDescent="0.4">
      <c r="A3" s="63">
        <v>407</v>
      </c>
      <c r="B3" s="63">
        <v>0</v>
      </c>
      <c r="C3" s="63">
        <v>23</v>
      </c>
      <c r="D3" s="63">
        <v>30</v>
      </c>
      <c r="E3" s="63"/>
      <c r="F3" s="63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1.6319444444444445E-2</v>
      </c>
    </row>
    <row r="4" spans="1:9" ht="15" x14ac:dyDescent="0.4">
      <c r="A4" s="63">
        <v>747</v>
      </c>
      <c r="B4" s="63">
        <v>0</v>
      </c>
      <c r="C4" s="63">
        <v>23</v>
      </c>
      <c r="D4" s="63">
        <v>47</v>
      </c>
      <c r="E4" s="63"/>
      <c r="F4" s="63"/>
      <c r="G4" s="53" t="str">
        <f>IF(ISBLANK($A4),"",IF($I4="X",A4,CONCATENATE(VLOOKUP(A4,competitors!$A4:$I652,3, FALSE)," ",VLOOKUP(A4,competitors!$A4:$I652,2,FALSE))))</f>
        <v>James Moore</v>
      </c>
      <c r="H4" s="54">
        <f t="shared" si="0"/>
        <v>1.6516203703703703E-2</v>
      </c>
    </row>
    <row r="5" spans="1:9" ht="15" x14ac:dyDescent="0.4">
      <c r="A5" s="63">
        <v>967</v>
      </c>
      <c r="B5" s="63">
        <v>0</v>
      </c>
      <c r="C5" s="63">
        <v>24</v>
      </c>
      <c r="D5" s="63">
        <v>49</v>
      </c>
      <c r="E5" s="63" t="s">
        <v>229</v>
      </c>
      <c r="F5" s="63"/>
      <c r="G5" s="53" t="str">
        <f>IF(ISBLANK($A5),"",IF($I5="X",A5,CONCATENATE(VLOOKUP(A5,competitors!$A5:$I653,3, FALSE)," ",VLOOKUP(A5,competitors!$A5:$I653,2,FALSE))))</f>
        <v>Daniel McDonnell</v>
      </c>
      <c r="H5" s="54">
        <f t="shared" si="0"/>
        <v>1.7233796296296296E-2</v>
      </c>
    </row>
    <row r="6" spans="1:9" ht="15" x14ac:dyDescent="0.4">
      <c r="A6" s="63">
        <v>989</v>
      </c>
      <c r="B6" s="63">
        <v>0</v>
      </c>
      <c r="C6" s="63">
        <v>25</v>
      </c>
      <c r="D6" s="63">
        <v>30</v>
      </c>
      <c r="E6" s="63" t="s">
        <v>229</v>
      </c>
      <c r="F6" s="63"/>
      <c r="G6" s="53" t="e">
        <f>IF(ISBLANK($A6),"",IF($I6="X",A6,CONCATENATE(VLOOKUP(A6,competitors!$A6:$I654,3, FALSE)," ",VLOOKUP(A6,competitors!$A6:$I654,2,FALSE))))</f>
        <v>#N/A</v>
      </c>
      <c r="H6" s="54">
        <f t="shared" si="0"/>
        <v>1.7708333333333333E-2</v>
      </c>
    </row>
    <row r="7" spans="1:9" ht="15" x14ac:dyDescent="0.4">
      <c r="A7" s="63">
        <v>699</v>
      </c>
      <c r="B7" s="63">
        <v>0</v>
      </c>
      <c r="C7" s="63">
        <v>25</v>
      </c>
      <c r="D7" s="63">
        <v>38</v>
      </c>
      <c r="E7" s="63"/>
      <c r="F7" s="63"/>
      <c r="G7" s="53" t="str">
        <f>IF(ISBLANK($A7),"",IF($I7="X",A7,CONCATENATE(VLOOKUP(A7,competitors!$A7:$I655,3, FALSE)," ",VLOOKUP(A7,competitors!$A7:$I655,2,FALSE))))</f>
        <v>Jonathan Durnin</v>
      </c>
      <c r="H7" s="54">
        <f t="shared" si="0"/>
        <v>1.7800925925925925E-2</v>
      </c>
    </row>
    <row r="8" spans="1:9" ht="15" x14ac:dyDescent="0.4">
      <c r="A8" s="63">
        <v>1161</v>
      </c>
      <c r="B8" s="63">
        <v>0</v>
      </c>
      <c r="C8" s="63">
        <v>26</v>
      </c>
      <c r="D8" s="63">
        <v>1</v>
      </c>
      <c r="E8" s="63"/>
      <c r="F8" s="63"/>
      <c r="G8" s="53" t="str">
        <f>IF(ISBLANK($A8),"",IF($I8="X",A8,CONCATENATE(VLOOKUP(A8,competitors!$A8:$I656,3, FALSE)," ",VLOOKUP(A8,competitors!$A8:$I656,2,FALSE))))</f>
        <v>Maciej Suchocki</v>
      </c>
      <c r="H8" s="54">
        <f t="shared" si="0"/>
        <v>1.8067129629629631E-2</v>
      </c>
    </row>
    <row r="9" spans="1:9" ht="15" x14ac:dyDescent="0.4">
      <c r="A9" s="62" t="s">
        <v>199</v>
      </c>
      <c r="B9" s="62">
        <v>0</v>
      </c>
      <c r="C9" s="62">
        <v>27</v>
      </c>
      <c r="D9" s="62">
        <v>4</v>
      </c>
      <c r="E9" s="62"/>
      <c r="F9" s="62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1.8796296296296297E-2</v>
      </c>
    </row>
    <row r="10" spans="1:9" ht="15" x14ac:dyDescent="0.4">
      <c r="A10" s="63">
        <v>1385</v>
      </c>
      <c r="B10" s="63">
        <v>0</v>
      </c>
      <c r="C10" s="63">
        <v>27</v>
      </c>
      <c r="D10" s="63">
        <v>14</v>
      </c>
      <c r="E10" s="63" t="s">
        <v>229</v>
      </c>
      <c r="F10" s="63"/>
      <c r="G10" s="53" t="str">
        <f>IF(ISBLANK($A10),"",IF($I10="X",A10,CONCATENATE(VLOOKUP(A10,competitors!$A10:$I658,3, FALSE)," ",VLOOKUP(A10,competitors!$A10:$I658,2,FALSE))))</f>
        <v>Miles Marr</v>
      </c>
      <c r="H10" s="54">
        <f t="shared" si="0"/>
        <v>1.8912037037037036E-2</v>
      </c>
    </row>
    <row r="11" spans="1:9" ht="15" x14ac:dyDescent="0.4">
      <c r="A11" s="62" t="s">
        <v>197</v>
      </c>
      <c r="B11" s="62">
        <v>0</v>
      </c>
      <c r="C11" s="62">
        <v>27</v>
      </c>
      <c r="D11" s="62">
        <v>21</v>
      </c>
      <c r="E11" s="62"/>
      <c r="F11" s="62"/>
      <c r="G11" s="53" t="e">
        <f>IF(ISBLANK($A11),"",IF($I11="X",A11,CONCATENATE(VLOOKUP(A11,competitors!$A11:$I659,3, FALSE)," ",VLOOKUP(A11,competitors!$A11:$I659,2,FALSE))))</f>
        <v>#N/A</v>
      </c>
      <c r="H11" s="54">
        <f t="shared" si="0"/>
        <v>1.8993055555555555E-2</v>
      </c>
    </row>
    <row r="12" spans="1:9" ht="15" x14ac:dyDescent="0.4">
      <c r="A12" s="63">
        <v>846</v>
      </c>
      <c r="B12" s="63">
        <v>0</v>
      </c>
      <c r="C12" s="63">
        <v>27</v>
      </c>
      <c r="D12" s="63">
        <v>24</v>
      </c>
      <c r="E12" s="63"/>
      <c r="F12" s="63"/>
      <c r="G12" s="53" t="str">
        <f>IF(ISBLANK($A12),"",IF($I12="X",A12,CONCATENATE(VLOOKUP(A12,competitors!$A12:$I660,3, FALSE)," ",VLOOKUP(A12,competitors!$A12:$I660,2,FALSE))))</f>
        <v>Roger Kockelbergh</v>
      </c>
      <c r="H12" s="54">
        <f t="shared" si="0"/>
        <v>1.9027777777777779E-2</v>
      </c>
    </row>
    <row r="13" spans="1:9" ht="15" x14ac:dyDescent="0.4">
      <c r="A13" s="63">
        <v>1109</v>
      </c>
      <c r="B13" s="63">
        <v>0</v>
      </c>
      <c r="C13" s="63">
        <v>27</v>
      </c>
      <c r="D13" s="63">
        <v>30</v>
      </c>
      <c r="E13" s="63"/>
      <c r="F13" s="63"/>
      <c r="G13" s="53" t="str">
        <f>IF(ISBLANK($A13),"",IF($I13="X",A13,CONCATENATE(VLOOKUP(A13,competitors!$A13:$I661,3, FALSE)," ",VLOOKUP(A13,competitors!$A13:$I661,2,FALSE))))</f>
        <v>Stuart Haycox</v>
      </c>
      <c r="H13" s="54">
        <f t="shared" si="0"/>
        <v>1.9097222222222224E-2</v>
      </c>
    </row>
    <row r="14" spans="1:9" ht="15" x14ac:dyDescent="0.4">
      <c r="A14" s="62" t="s">
        <v>201</v>
      </c>
      <c r="B14" s="62">
        <v>0</v>
      </c>
      <c r="C14" s="62">
        <v>28</v>
      </c>
      <c r="D14" s="62">
        <v>27</v>
      </c>
      <c r="E14" s="62" t="s">
        <v>229</v>
      </c>
      <c r="F14" s="62"/>
      <c r="G14" s="53" t="e">
        <f>IF(ISBLANK($A14),"",IF($I14="X",A14,CONCATENATE(VLOOKUP(A14,competitors!$A14:$I662,3, FALSE)," ",VLOOKUP(A14,competitors!$A14:$I662,2,FALSE))))</f>
        <v>#N/A</v>
      </c>
      <c r="H14" s="54">
        <f t="shared" si="0"/>
        <v>1.9756944444444445E-2</v>
      </c>
    </row>
    <row r="15" spans="1:9" ht="15" x14ac:dyDescent="0.4">
      <c r="A15" s="62" t="s">
        <v>202</v>
      </c>
      <c r="B15" s="62">
        <v>0</v>
      </c>
      <c r="C15" s="62">
        <v>28</v>
      </c>
      <c r="D15" s="62">
        <v>30</v>
      </c>
      <c r="E15" s="62" t="s">
        <v>229</v>
      </c>
      <c r="F15" s="62"/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1.9791666666666666E-2</v>
      </c>
    </row>
    <row r="16" spans="1:9" ht="15" x14ac:dyDescent="0.4">
      <c r="A16" s="63">
        <v>23</v>
      </c>
      <c r="B16" s="63">
        <v>0</v>
      </c>
      <c r="C16" s="63">
        <v>29</v>
      </c>
      <c r="D16" s="63">
        <v>0</v>
      </c>
      <c r="E16" s="63"/>
      <c r="F16" s="63"/>
      <c r="G16" s="53" t="str">
        <f>IF(ISBLANK($A16),"",IF($I16="X",A16,CONCATENATE(VLOOKUP(A16,competitors!$A16:$I664,3, FALSE)," ",VLOOKUP(A16,competitors!$A16:$I664,2,FALSE))))</f>
        <v>Chris Hyde</v>
      </c>
      <c r="H16" s="54">
        <f t="shared" si="0"/>
        <v>2.013888888888889E-2</v>
      </c>
    </row>
    <row r="17" spans="1:8" ht="15" x14ac:dyDescent="0.4">
      <c r="A17" s="63">
        <v>120</v>
      </c>
      <c r="B17" s="63">
        <v>0</v>
      </c>
      <c r="C17" s="63">
        <v>29</v>
      </c>
      <c r="D17" s="63">
        <v>2</v>
      </c>
      <c r="E17" s="63"/>
      <c r="F17" s="63"/>
      <c r="G17" s="53" t="str">
        <f>IF(ISBLANK($A17),"",IF($I17="X",A17,CONCATENATE(VLOOKUP(A17,competitors!$A17:$I665,3, FALSE)," ",VLOOKUP(A17,competitors!$A17:$I665,2,FALSE))))</f>
        <v>Linda Hubbard</v>
      </c>
      <c r="H17" s="54">
        <f t="shared" si="0"/>
        <v>2.0162037037037037E-2</v>
      </c>
    </row>
    <row r="18" spans="1:8" ht="15" x14ac:dyDescent="0.4">
      <c r="A18" s="63">
        <v>1193</v>
      </c>
      <c r="B18" s="63">
        <v>0</v>
      </c>
      <c r="C18" s="63">
        <v>29</v>
      </c>
      <c r="D18" s="63">
        <v>8</v>
      </c>
      <c r="E18" s="63" t="s">
        <v>229</v>
      </c>
      <c r="F18" s="63"/>
      <c r="G18" s="53" t="str">
        <f>IF(ISBLANK($A18),"",IF($I18="X",A18,CONCATENATE(VLOOKUP(A18,competitors!$A18:$I666,3, FALSE)," ",VLOOKUP(A18,competitors!$A18:$I666,2,FALSE))))</f>
        <v>Richard Hardwicke</v>
      </c>
      <c r="H18" s="54">
        <f t="shared" si="0"/>
        <v>2.0231481481481482E-2</v>
      </c>
    </row>
    <row r="19" spans="1:8" ht="15" x14ac:dyDescent="0.4">
      <c r="A19" s="62" t="s">
        <v>205</v>
      </c>
      <c r="B19" s="62">
        <v>0</v>
      </c>
      <c r="C19" s="62">
        <v>29</v>
      </c>
      <c r="D19" s="62">
        <v>13</v>
      </c>
      <c r="E19" s="62"/>
      <c r="F19" s="62"/>
      <c r="G19" s="53" t="e">
        <f>IF(ISBLANK($A19),"",IF($I19="X",A19,CONCATENATE(VLOOKUP(A19,competitors!$A19:$I667,3, FALSE)," ",VLOOKUP(A19,competitors!$A19:$I667,2,FALSE))))</f>
        <v>#N/A</v>
      </c>
      <c r="H19" s="54">
        <f t="shared" si="0"/>
        <v>2.0289351851851854E-2</v>
      </c>
    </row>
    <row r="20" spans="1:8" ht="15" x14ac:dyDescent="0.4">
      <c r="A20" s="63">
        <v>1242</v>
      </c>
      <c r="B20" s="63">
        <v>0</v>
      </c>
      <c r="C20" s="63">
        <v>29</v>
      </c>
      <c r="D20" s="63">
        <v>16</v>
      </c>
      <c r="E20" s="63" t="s">
        <v>229</v>
      </c>
      <c r="F20" s="63"/>
      <c r="G20" s="53" t="str">
        <f>IF(ISBLANK($A20),"",IF($I20="X",A20,CONCATENATE(VLOOKUP(A20,competitors!$A20:$I668,3, FALSE)," ",VLOOKUP(A20,competitors!$A20:$I668,2,FALSE))))</f>
        <v>Mike Sirett</v>
      </c>
      <c r="H20" s="54">
        <f t="shared" si="0"/>
        <v>2.0324074074074074E-2</v>
      </c>
    </row>
    <row r="21" spans="1:8" ht="15" x14ac:dyDescent="0.4">
      <c r="A21" s="63">
        <v>1195</v>
      </c>
      <c r="B21" s="63">
        <v>0</v>
      </c>
      <c r="C21" s="63">
        <v>29</v>
      </c>
      <c r="D21" s="63">
        <v>35</v>
      </c>
      <c r="E21" s="63" t="s">
        <v>229</v>
      </c>
      <c r="F21" s="63"/>
      <c r="G21" s="53" t="str">
        <f>IF(ISBLANK($A21),"",IF($I21="X",A21,CONCATENATE(VLOOKUP(A21,competitors!$A21:$I669,3, FALSE)," ",VLOOKUP(A21,competitors!$A21:$I669,2,FALSE))))</f>
        <v>Charlie Hardwicke</v>
      </c>
      <c r="H21" s="54">
        <f t="shared" si="0"/>
        <v>2.0543981481481483E-2</v>
      </c>
    </row>
    <row r="22" spans="1:8" ht="15" x14ac:dyDescent="0.4">
      <c r="A22" s="63">
        <v>1355</v>
      </c>
      <c r="B22" s="63">
        <v>0</v>
      </c>
      <c r="C22" s="63">
        <v>29</v>
      </c>
      <c r="D22" s="63">
        <v>49</v>
      </c>
      <c r="E22" s="63" t="s">
        <v>229</v>
      </c>
      <c r="F22" s="63"/>
      <c r="G22" s="53" t="str">
        <f>IF(ISBLANK($A22),"",IF($I22="X",A22,CONCATENATE(VLOOKUP(A22,competitors!$A22:$I670,3, FALSE)," ",VLOOKUP(A22,competitors!$A22:$I670,2,FALSE))))</f>
        <v>Aubrey Elmer</v>
      </c>
      <c r="H22" s="54">
        <f t="shared" si="0"/>
        <v>2.0706018518518519E-2</v>
      </c>
    </row>
    <row r="23" spans="1:8" ht="15" x14ac:dyDescent="0.4">
      <c r="A23" s="62" t="s">
        <v>376</v>
      </c>
      <c r="B23" s="62">
        <v>0</v>
      </c>
      <c r="C23" s="62">
        <v>30</v>
      </c>
      <c r="D23" s="62">
        <v>6</v>
      </c>
      <c r="E23" s="62"/>
      <c r="F23" s="62"/>
      <c r="G23" s="53" t="e">
        <f>IF(ISBLANK($A23),"",IF($I23="X",A23,CONCATENATE(VLOOKUP(A23,competitors!$A23:$I671,3, FALSE)," ",VLOOKUP(A23,competitors!$A23:$I671,2,FALSE))))</f>
        <v>#N/A</v>
      </c>
      <c r="H23" s="54">
        <f t="shared" si="0"/>
        <v>2.0902777777777777E-2</v>
      </c>
    </row>
    <row r="24" spans="1:8" ht="15" x14ac:dyDescent="0.4">
      <c r="A24" s="62" t="s">
        <v>377</v>
      </c>
      <c r="B24" s="62">
        <v>0</v>
      </c>
      <c r="C24" s="62">
        <v>30</v>
      </c>
      <c r="D24" s="62">
        <v>46</v>
      </c>
      <c r="E24" s="62"/>
      <c r="F24" s="62"/>
      <c r="G24" s="53" t="e">
        <f>IF(ISBLANK($A24),"",IF($I24="X",A24,CONCATENATE(VLOOKUP(A24,competitors!$A24:$I672,3, FALSE)," ",VLOOKUP(A24,competitors!$A24:$I672,2,FALSE))))</f>
        <v>#N/A</v>
      </c>
      <c r="H24" s="54">
        <f t="shared" si="0"/>
        <v>2.1365740740740741E-2</v>
      </c>
    </row>
    <row r="25" spans="1:8" ht="15" x14ac:dyDescent="0.4">
      <c r="A25" s="63">
        <v>1194</v>
      </c>
      <c r="B25" s="63">
        <v>0</v>
      </c>
      <c r="C25" s="63">
        <v>30</v>
      </c>
      <c r="D25" s="63">
        <v>57</v>
      </c>
      <c r="E25" s="63" t="s">
        <v>229</v>
      </c>
      <c r="F25" s="63"/>
      <c r="G25" s="53" t="str">
        <f>IF(ISBLANK($A25),"",IF($I25="X",A25,CONCATENATE(VLOOKUP(A25,competitors!$A25:$I673,3, FALSE)," ",VLOOKUP(A25,competitors!$A25:$I673,2,FALSE))))</f>
        <v>Alex Hardwicke</v>
      </c>
      <c r="H25" s="54">
        <f t="shared" si="0"/>
        <v>2.1493055555555557E-2</v>
      </c>
    </row>
    <row r="26" spans="1:8" ht="15" x14ac:dyDescent="0.4">
      <c r="A26" s="63">
        <v>616</v>
      </c>
      <c r="B26" s="63">
        <v>0</v>
      </c>
      <c r="C26" s="63">
        <v>30</v>
      </c>
      <c r="D26" s="63">
        <v>58</v>
      </c>
      <c r="E26" s="63" t="s">
        <v>229</v>
      </c>
      <c r="F26" s="63"/>
      <c r="G26" s="53" t="e">
        <f>IF(ISBLANK($A26),"",IF($I26="X",A26,CONCATENATE(VLOOKUP(A26,competitors!$A26:$I674,3, FALSE)," ",VLOOKUP(A26,competitors!$A26:$I674,2,FALSE))))</f>
        <v>#N/A</v>
      </c>
      <c r="H26" s="54">
        <f t="shared" si="0"/>
        <v>2.150462962962963E-2</v>
      </c>
    </row>
    <row r="27" spans="1:8" ht="15" x14ac:dyDescent="0.4">
      <c r="A27" s="62" t="s">
        <v>196</v>
      </c>
      <c r="B27" s="62">
        <v>0</v>
      </c>
      <c r="C27" s="62">
        <v>31</v>
      </c>
      <c r="D27" s="62">
        <v>50</v>
      </c>
      <c r="E27" s="62"/>
      <c r="F27" s="62"/>
      <c r="G27" s="53" t="e">
        <f>IF(ISBLANK($A27),"",IF($I27="X",A27,CONCATENATE(VLOOKUP(A27,competitors!$A27:$I675,3, FALSE)," ",VLOOKUP(A27,competitors!$A27:$I675,2,FALSE))))</f>
        <v>#N/A</v>
      </c>
      <c r="H27" s="54">
        <f t="shared" si="0"/>
        <v>2.210648148148148E-2</v>
      </c>
    </row>
    <row r="28" spans="1:8" ht="15" x14ac:dyDescent="0.4">
      <c r="A28" s="62" t="s">
        <v>203</v>
      </c>
      <c r="B28" s="62">
        <v>0</v>
      </c>
      <c r="C28" s="62">
        <v>33</v>
      </c>
      <c r="D28" s="62">
        <v>15</v>
      </c>
      <c r="E28" s="62" t="s">
        <v>229</v>
      </c>
      <c r="F28" s="6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2.3090277777777779E-2</v>
      </c>
    </row>
    <row r="29" spans="1:8" ht="15" x14ac:dyDescent="0.4">
      <c r="A29" s="62" t="s">
        <v>378</v>
      </c>
      <c r="B29" s="62">
        <v>0</v>
      </c>
      <c r="C29" s="62">
        <v>41</v>
      </c>
      <c r="D29" s="62">
        <v>24</v>
      </c>
      <c r="E29" s="62" t="s">
        <v>229</v>
      </c>
      <c r="F29" s="62"/>
      <c r="G29" s="53" t="e">
        <f>IF(ISBLANK($A29),"",IF($I29="X",A29,CONCATENATE(VLOOKUP(A29,competitors!$A29:$I677,3, FALSE)," ",VLOOKUP(A29,competitors!$A29:$I677,2,FALSE))))</f>
        <v>#N/A</v>
      </c>
      <c r="H29" s="54">
        <f t="shared" si="0"/>
        <v>2.8750000000000001E-2</v>
      </c>
    </row>
    <row r="30" spans="1:8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30:F101">
    <cfRule type="expression" dxfId="17" priority="1">
      <formula>#REF!="X"</formula>
    </cfRule>
  </conditionalFormatting>
  <conditionalFormatting sqref="G2:H101">
    <cfRule type="expression" dxfId="16" priority="2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6486-8F78-46F2-9A9A-FDFEBEC95B50}">
  <sheetPr codeName="Sheet45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12.531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379</v>
      </c>
      <c r="B2" s="51">
        <v>0</v>
      </c>
      <c r="C2" s="52">
        <v>3</v>
      </c>
      <c r="D2" s="61">
        <v>1.89</v>
      </c>
      <c r="E2" s="52"/>
      <c r="F2" s="52"/>
      <c r="G2" s="53" t="e">
        <f>IF(ISBLANK($A2),"",IF($I2="X",A2,CONCATENATE(VLOOKUP(A2,competitors!$A2:$I650,3, FALSE)," ",VLOOKUP(A2,competitors!$A2:$I650,2,FALSE))))</f>
        <v>#N/A</v>
      </c>
      <c r="H2" s="60">
        <f t="shared" ref="H2:H33" si="0">IF(LEFT($E2,1)="D",UPPER($E2),(B2*3600+C2*60+D2)/86400)</f>
        <v>2.1052083333333331E-3</v>
      </c>
    </row>
    <row r="3" spans="1:9" ht="15" x14ac:dyDescent="0.4">
      <c r="A3" s="51" t="s">
        <v>297</v>
      </c>
      <c r="B3" s="51">
        <v>0</v>
      </c>
      <c r="C3" s="52">
        <v>3</v>
      </c>
      <c r="D3" s="61">
        <v>11.59</v>
      </c>
      <c r="E3" s="52"/>
      <c r="F3" s="52"/>
      <c r="G3" s="53" t="e">
        <f>IF(ISBLANK($A3),"",IF($I3="X",A3,CONCATENATE(VLOOKUP(A3,competitors!$A3:$I651,3, FALSE)," ",VLOOKUP(A3,competitors!$A3:$I651,2,FALSE))))</f>
        <v>#N/A</v>
      </c>
      <c r="H3" s="60">
        <f t="shared" si="0"/>
        <v>2.217476851851852E-3</v>
      </c>
    </row>
    <row r="4" spans="1:9" ht="15" x14ac:dyDescent="0.4">
      <c r="A4" s="51" t="s">
        <v>380</v>
      </c>
      <c r="B4" s="51">
        <v>0</v>
      </c>
      <c r="C4" s="52">
        <v>3</v>
      </c>
      <c r="D4" s="61">
        <v>15.4</v>
      </c>
      <c r="E4" s="52"/>
      <c r="F4" s="52"/>
      <c r="G4" s="53" t="e">
        <f>IF(ISBLANK($A4),"",IF($I4="X",A4,CONCATENATE(VLOOKUP(A4,competitors!$A4:$I652,3, FALSE)," ",VLOOKUP(A4,competitors!$A4:$I652,2,FALSE))))</f>
        <v>#N/A</v>
      </c>
      <c r="H4" s="60">
        <f t="shared" si="0"/>
        <v>2.2615740740740743E-3</v>
      </c>
    </row>
    <row r="5" spans="1:9" ht="15" x14ac:dyDescent="0.4">
      <c r="A5" s="51" t="s">
        <v>381</v>
      </c>
      <c r="B5" s="51">
        <v>0</v>
      </c>
      <c r="C5" s="52">
        <v>3</v>
      </c>
      <c r="D5" s="61">
        <v>18.82</v>
      </c>
      <c r="E5" s="52"/>
      <c r="F5" s="52"/>
      <c r="G5" s="53" t="e">
        <f>IF(ISBLANK($A5),"",IF($I5="X",A5,CONCATENATE(VLOOKUP(A5,competitors!$A5:$I653,3, FALSE)," ",VLOOKUP(A5,competitors!$A5:$I653,2,FALSE))))</f>
        <v>#N/A</v>
      </c>
      <c r="H5" s="60">
        <f t="shared" si="0"/>
        <v>2.3011574074074071E-3</v>
      </c>
    </row>
    <row r="6" spans="1:9" ht="15" x14ac:dyDescent="0.4">
      <c r="A6" s="51" t="s">
        <v>281</v>
      </c>
      <c r="B6" s="51">
        <v>0</v>
      </c>
      <c r="C6" s="52">
        <v>3</v>
      </c>
      <c r="D6" s="61">
        <v>23.11</v>
      </c>
      <c r="E6" s="52"/>
      <c r="F6" s="52"/>
      <c r="G6" s="53" t="e">
        <f>IF(ISBLANK($A6),"",IF($I6="X",A6,CONCATENATE(VLOOKUP(A6,competitors!$A6:$I654,3, FALSE)," ",VLOOKUP(A6,competitors!$A6:$I654,2,FALSE))))</f>
        <v>#N/A</v>
      </c>
      <c r="H6" s="60">
        <f t="shared" si="0"/>
        <v>2.3508101851851854E-3</v>
      </c>
    </row>
    <row r="7" spans="1:9" ht="15" x14ac:dyDescent="0.4">
      <c r="A7" s="51">
        <v>747</v>
      </c>
      <c r="B7" s="51">
        <v>0</v>
      </c>
      <c r="C7" s="52">
        <v>3</v>
      </c>
      <c r="D7" s="61">
        <v>31.44</v>
      </c>
      <c r="E7" s="52" t="s">
        <v>229</v>
      </c>
      <c r="F7" s="52"/>
      <c r="G7" s="53" t="str">
        <f>IF(ISBLANK($A7),"",IF($I7="X",A7,CONCATENATE(VLOOKUP(A7,competitors!$A7:$I655,3, FALSE)," ",VLOOKUP(A7,competitors!$A7:$I655,2,FALSE))))</f>
        <v>James Moore</v>
      </c>
      <c r="H7" s="60">
        <f t="shared" si="0"/>
        <v>2.4472222222222222E-3</v>
      </c>
    </row>
    <row r="8" spans="1:9" ht="15" x14ac:dyDescent="0.4">
      <c r="A8" s="51">
        <v>1144</v>
      </c>
      <c r="B8" s="51">
        <v>0</v>
      </c>
      <c r="C8" s="52">
        <v>3</v>
      </c>
      <c r="D8" s="61">
        <v>35.479999999999997</v>
      </c>
      <c r="E8" s="52" t="s">
        <v>229</v>
      </c>
      <c r="F8" s="52"/>
      <c r="G8" s="53" t="str">
        <f>IF(ISBLANK($A8),"",IF($I8="X",A8,CONCATENATE(VLOOKUP(A8,competitors!$A8:$I656,3, FALSE)," ",VLOOKUP(A8,competitors!$A8:$I656,2,FALSE))))</f>
        <v>Jamie Kershaw</v>
      </c>
      <c r="H8" s="60">
        <f t="shared" si="0"/>
        <v>2.4939814814814816E-3</v>
      </c>
    </row>
    <row r="9" spans="1:9" ht="15" x14ac:dyDescent="0.4">
      <c r="A9" s="51" t="s">
        <v>239</v>
      </c>
      <c r="B9" s="51">
        <v>0</v>
      </c>
      <c r="C9" s="52">
        <v>3</v>
      </c>
      <c r="D9" s="61">
        <v>37.69</v>
      </c>
      <c r="E9" s="52"/>
      <c r="F9" s="52"/>
      <c r="G9" s="53" t="e">
        <f>IF(ISBLANK($A9),"",IF($I9="X",A9,CONCATENATE(VLOOKUP(A9,competitors!$A9:$I657,3, FALSE)," ",VLOOKUP(A9,competitors!$A9:$I657,2,FALSE))))</f>
        <v>#N/A</v>
      </c>
      <c r="H9" s="60">
        <f t="shared" si="0"/>
        <v>2.519560185185185E-3</v>
      </c>
    </row>
    <row r="10" spans="1:9" ht="15" x14ac:dyDescent="0.4">
      <c r="A10" s="51" t="s">
        <v>321</v>
      </c>
      <c r="B10" s="51">
        <v>0</v>
      </c>
      <c r="C10" s="52">
        <v>3</v>
      </c>
      <c r="D10" s="61">
        <v>49.02</v>
      </c>
      <c r="E10" s="52"/>
      <c r="F10" s="52"/>
      <c r="G10" s="53" t="e">
        <f>IF(ISBLANK($A10),"",IF($I10="X",A10,CONCATENATE(VLOOKUP(A10,competitors!$A10:$I658,3, FALSE)," ",VLOOKUP(A10,competitors!$A10:$I658,2,FALSE))))</f>
        <v>#N/A</v>
      </c>
      <c r="H10" s="60">
        <f t="shared" si="0"/>
        <v>2.6506944444444447E-3</v>
      </c>
    </row>
    <row r="11" spans="1:9" ht="15" x14ac:dyDescent="0.4">
      <c r="A11" s="51">
        <v>1152</v>
      </c>
      <c r="B11" s="51">
        <v>0</v>
      </c>
      <c r="C11" s="52">
        <v>3</v>
      </c>
      <c r="D11" s="61">
        <v>51.45</v>
      </c>
      <c r="E11" s="52" t="s">
        <v>229</v>
      </c>
      <c r="F11" s="52"/>
      <c r="G11" s="53" t="str">
        <f>IF(ISBLANK($A11),"",IF($I11="X",A11,CONCATENATE(VLOOKUP(A11,competitors!$A11:$I659,3, FALSE)," ",VLOOKUP(A11,competitors!$A11:$I659,2,FALSE))))</f>
        <v>Ruby Isaac</v>
      </c>
      <c r="H11" s="60">
        <f t="shared" si="0"/>
        <v>2.6788194444444442E-3</v>
      </c>
    </row>
    <row r="12" spans="1:9" ht="15" x14ac:dyDescent="0.4">
      <c r="A12" s="51" t="s">
        <v>335</v>
      </c>
      <c r="B12" s="51">
        <v>0</v>
      </c>
      <c r="C12" s="52">
        <v>3</v>
      </c>
      <c r="D12" s="61">
        <v>55.82</v>
      </c>
      <c r="E12" s="52"/>
      <c r="F12" s="52"/>
      <c r="G12" s="53" t="e">
        <f>IF(ISBLANK($A12),"",IF($I12="X",A12,CONCATENATE(VLOOKUP(A12,competitors!$A12:$I660,3, FALSE)," ",VLOOKUP(A12,competitors!$A12:$I660,2,FALSE))))</f>
        <v>#N/A</v>
      </c>
      <c r="H12" s="60">
        <f t="shared" si="0"/>
        <v>2.7293981481481479E-3</v>
      </c>
    </row>
    <row r="13" spans="1:9" ht="15" x14ac:dyDescent="0.4">
      <c r="A13" s="51">
        <v>1160</v>
      </c>
      <c r="B13" s="51">
        <v>0</v>
      </c>
      <c r="C13" s="52">
        <v>3</v>
      </c>
      <c r="D13" s="61">
        <v>55.9</v>
      </c>
      <c r="E13" s="52" t="s">
        <v>229</v>
      </c>
      <c r="F13" s="52"/>
      <c r="G13" s="53" t="str">
        <f>IF(ISBLANK($A13),"",IF($I13="X",A13,CONCATENATE(VLOOKUP(A13,competitors!$A13:$I661,3, FALSE)," ",VLOOKUP(A13,competitors!$A13:$I661,2,FALSE))))</f>
        <v>Rhys Thomas</v>
      </c>
      <c r="H13" s="60">
        <f t="shared" si="0"/>
        <v>2.7303240740740743E-3</v>
      </c>
    </row>
    <row r="14" spans="1:9" ht="15" x14ac:dyDescent="0.4">
      <c r="A14" s="51" t="s">
        <v>382</v>
      </c>
      <c r="B14" s="51">
        <v>0</v>
      </c>
      <c r="C14" s="52">
        <v>3</v>
      </c>
      <c r="D14" s="61">
        <v>57.04</v>
      </c>
      <c r="E14" s="52"/>
      <c r="F14" s="52"/>
      <c r="G14" s="53" t="e">
        <f>IF(ISBLANK($A14),"",IF($I14="X",A14,CONCATENATE(VLOOKUP(A14,competitors!$A14:$I662,3, FALSE)," ",VLOOKUP(A14,competitors!$A14:$I662,2,FALSE))))</f>
        <v>#N/A</v>
      </c>
      <c r="H14" s="60">
        <f t="shared" si="0"/>
        <v>2.7435185185185184E-3</v>
      </c>
    </row>
    <row r="15" spans="1:9" ht="15" x14ac:dyDescent="0.4">
      <c r="A15" s="51" t="s">
        <v>383</v>
      </c>
      <c r="B15" s="51">
        <v>0</v>
      </c>
      <c r="C15" s="52">
        <v>3</v>
      </c>
      <c r="D15" s="61">
        <v>59.15</v>
      </c>
      <c r="E15" s="52"/>
      <c r="F15" s="52"/>
      <c r="G15" s="53" t="e">
        <f>IF(ISBLANK($A15),"",IF($I15="X",A15,CONCATENATE(VLOOKUP(A15,competitors!$A15:$I663,3, FALSE)," ",VLOOKUP(A15,competitors!$A15:$I663,2,FALSE))))</f>
        <v>#N/A</v>
      </c>
      <c r="H15" s="60">
        <f t="shared" si="0"/>
        <v>2.7679398148148151E-3</v>
      </c>
    </row>
    <row r="16" spans="1:9" ht="15" x14ac:dyDescent="0.4">
      <c r="A16" s="51" t="s">
        <v>384</v>
      </c>
      <c r="B16" s="51">
        <v>0</v>
      </c>
      <c r="C16" s="52">
        <v>4</v>
      </c>
      <c r="D16" s="61">
        <v>3.18</v>
      </c>
      <c r="E16" s="52"/>
      <c r="F16" s="52"/>
      <c r="G16" s="53" t="e">
        <f>IF(ISBLANK($A16),"",IF($I16="X",A16,CONCATENATE(VLOOKUP(A16,competitors!$A16:$I664,3, FALSE)," ",VLOOKUP(A16,competitors!$A16:$I664,2,FALSE))))</f>
        <v>#N/A</v>
      </c>
      <c r="H16" s="60">
        <f t="shared" si="0"/>
        <v>2.8145833333333334E-3</v>
      </c>
    </row>
    <row r="17" spans="1:8" ht="15" x14ac:dyDescent="0.4">
      <c r="A17" s="51" t="s">
        <v>370</v>
      </c>
      <c r="B17" s="51">
        <v>0</v>
      </c>
      <c r="C17" s="52">
        <v>4</v>
      </c>
      <c r="D17" s="61">
        <v>4.51</v>
      </c>
      <c r="E17" s="52"/>
      <c r="F17" s="52"/>
      <c r="G17" s="53" t="e">
        <f>IF(ISBLANK($A17),"",IF($I17="X",A17,CONCATENATE(VLOOKUP(A17,competitors!$A17:$I665,3, FALSE)," ",VLOOKUP(A17,competitors!$A17:$I665,2,FALSE))))</f>
        <v>#N/A</v>
      </c>
      <c r="H17" s="60">
        <f t="shared" si="0"/>
        <v>2.8299768518518518E-3</v>
      </c>
    </row>
    <row r="18" spans="1:8" ht="15" x14ac:dyDescent="0.4">
      <c r="A18" s="51">
        <v>1237</v>
      </c>
      <c r="B18" s="51">
        <v>0</v>
      </c>
      <c r="C18" s="52">
        <v>4</v>
      </c>
      <c r="D18" s="61">
        <v>9.27</v>
      </c>
      <c r="E18" s="52" t="s">
        <v>229</v>
      </c>
      <c r="F18" s="52"/>
      <c r="G18" s="53" t="e">
        <f>IF(ISBLANK($A18),"",IF($I18="X",A18,CONCATENATE(VLOOKUP(A18,competitors!$A18:$I666,3, FALSE)," ",VLOOKUP(A18,competitors!$A18:$I666,2,FALSE))))</f>
        <v>#N/A</v>
      </c>
      <c r="H18" s="60">
        <f t="shared" si="0"/>
        <v>2.8850694444444444E-3</v>
      </c>
    </row>
    <row r="19" spans="1:8" ht="15" x14ac:dyDescent="0.4">
      <c r="A19" s="51">
        <v>1383</v>
      </c>
      <c r="B19" s="51">
        <v>0</v>
      </c>
      <c r="C19" s="52">
        <v>4</v>
      </c>
      <c r="D19" s="61">
        <v>10.11</v>
      </c>
      <c r="E19" s="52" t="s">
        <v>229</v>
      </c>
      <c r="F19" s="52"/>
      <c r="G19" s="53" t="str">
        <f>IF(ISBLANK($A19),"",IF($I19="X",A19,CONCATENATE(VLOOKUP(A19,competitors!$A19:$I667,3, FALSE)," ",VLOOKUP(A19,competitors!$A19:$I667,2,FALSE))))</f>
        <v>Evan Collett</v>
      </c>
      <c r="H19" s="60">
        <f t="shared" si="0"/>
        <v>2.894791666666667E-3</v>
      </c>
    </row>
    <row r="20" spans="1:8" ht="15" x14ac:dyDescent="0.4">
      <c r="A20" s="51">
        <v>1381</v>
      </c>
      <c r="B20" s="51">
        <v>0</v>
      </c>
      <c r="C20" s="52">
        <v>4</v>
      </c>
      <c r="D20" s="61">
        <v>10.53</v>
      </c>
      <c r="E20" s="52" t="s">
        <v>229</v>
      </c>
      <c r="F20" s="52"/>
      <c r="G20" s="53" t="e">
        <f>IF(ISBLANK($A20),"",IF($I20="X",A20,CONCATENATE(VLOOKUP(A20,competitors!$A20:$I668,3, FALSE)," ",VLOOKUP(A20,competitors!$A20:$I668,2,FALSE))))</f>
        <v>#N/A</v>
      </c>
      <c r="H20" s="60">
        <f t="shared" si="0"/>
        <v>2.8996527777777779E-3</v>
      </c>
    </row>
    <row r="21" spans="1:8" ht="15" x14ac:dyDescent="0.4">
      <c r="A21" s="51" t="s">
        <v>385</v>
      </c>
      <c r="B21" s="51">
        <v>0</v>
      </c>
      <c r="C21" s="52">
        <v>4</v>
      </c>
      <c r="D21" s="61">
        <v>10.73</v>
      </c>
      <c r="E21" s="52"/>
      <c r="F21" s="52"/>
      <c r="G21" s="53" t="e">
        <f>IF(ISBLANK($A21),"",IF($I21="X",A21,CONCATENATE(VLOOKUP(A21,competitors!$A21:$I669,3, FALSE)," ",VLOOKUP(A21,competitors!$A21:$I669,2,FALSE))))</f>
        <v>#N/A</v>
      </c>
      <c r="H21" s="60">
        <f t="shared" si="0"/>
        <v>2.9019675925925923E-3</v>
      </c>
    </row>
    <row r="22" spans="1:8" ht="15" x14ac:dyDescent="0.4">
      <c r="A22" s="51">
        <v>21</v>
      </c>
      <c r="B22" s="51">
        <v>0</v>
      </c>
      <c r="C22" s="52">
        <v>4</v>
      </c>
      <c r="D22" s="61">
        <v>11.23</v>
      </c>
      <c r="E22" s="52" t="s">
        <v>229</v>
      </c>
      <c r="F22" s="52"/>
      <c r="G22" s="53" t="str">
        <f>IF(ISBLANK($A22),"",IF($I22="X",A22,CONCATENATE(VLOOKUP(A22,competitors!$A22:$I670,3, FALSE)," ",VLOOKUP(A22,competitors!$A22:$I670,2,FALSE))))</f>
        <v>Wayne Holton</v>
      </c>
      <c r="H22" s="60">
        <f t="shared" si="0"/>
        <v>2.9077546296296295E-3</v>
      </c>
    </row>
    <row r="23" spans="1:8" ht="15" x14ac:dyDescent="0.4">
      <c r="A23" s="51" t="s">
        <v>386</v>
      </c>
      <c r="B23" s="51">
        <v>0</v>
      </c>
      <c r="C23" s="52">
        <v>4</v>
      </c>
      <c r="D23" s="61">
        <v>11.93</v>
      </c>
      <c r="E23" s="52"/>
      <c r="F23" s="52"/>
      <c r="G23" s="53" t="e">
        <f>IF(ISBLANK($A23),"",IF($I23="X",A23,CONCATENATE(VLOOKUP(A23,competitors!$A23:$I671,3, FALSE)," ",VLOOKUP(A23,competitors!$A23:$I671,2,FALSE))))</f>
        <v>#N/A</v>
      </c>
      <c r="H23" s="60">
        <f t="shared" si="0"/>
        <v>2.9158564814814815E-3</v>
      </c>
    </row>
    <row r="24" spans="1:8" ht="15" x14ac:dyDescent="0.4">
      <c r="A24" s="51">
        <v>1000</v>
      </c>
      <c r="B24" s="51">
        <v>0</v>
      </c>
      <c r="C24" s="52">
        <v>4</v>
      </c>
      <c r="D24" s="61">
        <v>15.91</v>
      </c>
      <c r="E24" s="52" t="s">
        <v>229</v>
      </c>
      <c r="F24" s="52"/>
      <c r="G24" s="53" t="str">
        <f>IF(ISBLANK($A24),"",IF($I24="X",A24,CONCATENATE(VLOOKUP(A24,competitors!$A24:$I672,3, FALSE)," ",VLOOKUP(A24,competitors!$A24:$I672,2,FALSE))))</f>
        <v>Ashley Easton</v>
      </c>
      <c r="H24" s="60">
        <f t="shared" si="0"/>
        <v>2.9619212962962963E-3</v>
      </c>
    </row>
    <row r="25" spans="1:8" ht="15" x14ac:dyDescent="0.4">
      <c r="A25" s="51" t="s">
        <v>283</v>
      </c>
      <c r="B25" s="51">
        <v>0</v>
      </c>
      <c r="C25" s="52">
        <v>4</v>
      </c>
      <c r="D25" s="61">
        <v>16.73</v>
      </c>
      <c r="E25" s="52"/>
      <c r="F25" s="52"/>
      <c r="G25" s="53" t="e">
        <f>IF(ISBLANK($A25),"",IF($I25="X",A25,CONCATENATE(VLOOKUP(A25,competitors!$A25:$I673,3, FALSE)," ",VLOOKUP(A25,competitors!$A25:$I673,2,FALSE))))</f>
        <v>#N/A</v>
      </c>
      <c r="H25" s="60">
        <f t="shared" si="0"/>
        <v>2.9714120370370372E-3</v>
      </c>
    </row>
    <row r="26" spans="1:8" ht="15" x14ac:dyDescent="0.4">
      <c r="A26" s="51" t="s">
        <v>322</v>
      </c>
      <c r="B26" s="51">
        <v>0</v>
      </c>
      <c r="C26" s="52">
        <v>4</v>
      </c>
      <c r="D26" s="61">
        <v>19.97</v>
      </c>
      <c r="E26" s="52"/>
      <c r="F26" s="52"/>
      <c r="G26" s="53" t="e">
        <f>IF(ISBLANK($A26),"",IF($I26="X",A26,CONCATENATE(VLOOKUP(A26,competitors!$A26:$I674,3, FALSE)," ",VLOOKUP(A26,competitors!$A26:$I674,2,FALSE))))</f>
        <v>#N/A</v>
      </c>
      <c r="H26" s="60">
        <f t="shared" si="0"/>
        <v>3.0089120370370374E-3</v>
      </c>
    </row>
    <row r="27" spans="1:8" ht="15" x14ac:dyDescent="0.4">
      <c r="A27" s="51">
        <v>1385</v>
      </c>
      <c r="B27" s="51">
        <v>0</v>
      </c>
      <c r="C27" s="52">
        <v>4</v>
      </c>
      <c r="D27" s="61">
        <v>27.46</v>
      </c>
      <c r="E27" s="52" t="s">
        <v>229</v>
      </c>
      <c r="F27" s="52"/>
      <c r="G27" s="53" t="str">
        <f>IF(ISBLANK($A27),"",IF($I27="X",A27,CONCATENATE(VLOOKUP(A27,competitors!$A27:$I675,3, FALSE)," ",VLOOKUP(A27,competitors!$A27:$I675,2,FALSE))))</f>
        <v>Miles Marr</v>
      </c>
      <c r="H27" s="60">
        <f t="shared" si="0"/>
        <v>3.0956018518518516E-3</v>
      </c>
    </row>
    <row r="28" spans="1:8" ht="15" x14ac:dyDescent="0.4">
      <c r="A28" s="51">
        <v>1242</v>
      </c>
      <c r="B28" s="51">
        <v>0</v>
      </c>
      <c r="C28" s="52">
        <v>4</v>
      </c>
      <c r="D28" s="61">
        <v>33.049999999999997</v>
      </c>
      <c r="E28" s="52" t="s">
        <v>229</v>
      </c>
      <c r="F28" s="52"/>
      <c r="G28" s="53" t="str">
        <f>IF(ISBLANK($A28),"",IF($I28="X",A28,CONCATENATE(VLOOKUP(A28,competitors!$A28:$I676,3, FALSE)," ",VLOOKUP(A28,competitors!$A28:$I676,2,FALSE))))</f>
        <v>Mike Sirett</v>
      </c>
      <c r="H28" s="60">
        <f t="shared" si="0"/>
        <v>3.1603009259259262E-3</v>
      </c>
    </row>
    <row r="29" spans="1:8" ht="15" x14ac:dyDescent="0.4">
      <c r="A29" s="51" t="s">
        <v>387</v>
      </c>
      <c r="B29" s="51">
        <v>0</v>
      </c>
      <c r="C29" s="52">
        <v>4</v>
      </c>
      <c r="D29" s="61">
        <v>33.53</v>
      </c>
      <c r="E29" s="52"/>
      <c r="F29" s="52"/>
      <c r="G29" s="53" t="e">
        <f>IF(ISBLANK($A29),"",IF($I29="X",A29,CONCATENATE(VLOOKUP(A29,competitors!$A29:$I677,3, FALSE)," ",VLOOKUP(A29,competitors!$A29:$I677,2,FALSE))))</f>
        <v>#N/A</v>
      </c>
      <c r="H29" s="60">
        <f t="shared" si="0"/>
        <v>3.1658564814814813E-3</v>
      </c>
    </row>
    <row r="30" spans="1:8" ht="15" x14ac:dyDescent="0.4">
      <c r="A30" s="51">
        <v>1107</v>
      </c>
      <c r="B30" s="51">
        <v>0</v>
      </c>
      <c r="C30" s="52">
        <v>4</v>
      </c>
      <c r="D30" s="61">
        <v>34.369999999999997</v>
      </c>
      <c r="E30" s="52" t="s">
        <v>229</v>
      </c>
      <c r="F30" s="52"/>
      <c r="G30" s="53" t="str">
        <f>IF(ISBLANK($A30),"",IF($I30="X",A30,CONCATENATE(VLOOKUP(A30,competitors!$A30:$I678,3, FALSE)," ",VLOOKUP(A30,competitors!$A30:$I678,2,FALSE))))</f>
        <v>Milly Pinnock</v>
      </c>
      <c r="H30" s="60">
        <f t="shared" si="0"/>
        <v>3.1755787037037039E-3</v>
      </c>
    </row>
    <row r="31" spans="1:8" ht="15" x14ac:dyDescent="0.4">
      <c r="A31" s="51" t="s">
        <v>388</v>
      </c>
      <c r="B31" s="51">
        <v>0</v>
      </c>
      <c r="C31" s="52">
        <v>4</v>
      </c>
      <c r="D31" s="61">
        <v>42.37</v>
      </c>
      <c r="E31" s="52"/>
      <c r="F31" s="52"/>
      <c r="G31" s="53" t="e">
        <f>IF(ISBLANK($A31),"",IF($I31="X",A31,CONCATENATE(VLOOKUP(A31,competitors!$A31:$I679,3, FALSE)," ",VLOOKUP(A31,competitors!$A31:$I679,2,FALSE))))</f>
        <v>#N/A</v>
      </c>
      <c r="H31" s="60">
        <f t="shared" si="0"/>
        <v>3.2681712962962964E-3</v>
      </c>
    </row>
    <row r="32" spans="1:8" ht="15" x14ac:dyDescent="0.4">
      <c r="A32" s="51" t="s">
        <v>252</v>
      </c>
      <c r="B32" s="51">
        <v>0</v>
      </c>
      <c r="C32" s="52">
        <v>4</v>
      </c>
      <c r="D32" s="61">
        <v>44.24</v>
      </c>
      <c r="E32" s="52"/>
      <c r="F32" s="52"/>
      <c r="G32" s="53" t="e">
        <f>IF(ISBLANK($A32),"",IF($I32="X",A32,CONCATENATE(VLOOKUP(A32,competitors!$A32:$I680,3, FALSE)," ",VLOOKUP(A32,competitors!$A32:$I680,2,FALSE))))</f>
        <v>#N/A</v>
      </c>
      <c r="H32" s="60">
        <f t="shared" si="0"/>
        <v>3.2898148148148149E-3</v>
      </c>
    </row>
    <row r="33" spans="1:8" ht="15" x14ac:dyDescent="0.4">
      <c r="A33" s="51" t="s">
        <v>285</v>
      </c>
      <c r="B33" s="51">
        <v>0</v>
      </c>
      <c r="C33" s="52">
        <v>4</v>
      </c>
      <c r="D33" s="61">
        <v>44.83</v>
      </c>
      <c r="E33" s="52"/>
      <c r="F33" s="52"/>
      <c r="G33" s="53" t="e">
        <f>IF(ISBLANK($A33),"",IF($I33="X",A33,CONCATENATE(VLOOKUP(A33,competitors!$A33:$I681,3, FALSE)," ",VLOOKUP(A33,competitors!$A33:$I681,2,FALSE))))</f>
        <v>#N/A</v>
      </c>
      <c r="H33" s="60">
        <f t="shared" si="0"/>
        <v>3.2966435185185182E-3</v>
      </c>
    </row>
    <row r="34" spans="1:8" ht="15" x14ac:dyDescent="0.4">
      <c r="A34" s="51" t="s">
        <v>284</v>
      </c>
      <c r="B34" s="51">
        <v>0</v>
      </c>
      <c r="C34" s="52">
        <v>4</v>
      </c>
      <c r="D34" s="61">
        <v>45.59</v>
      </c>
      <c r="E34" s="52"/>
      <c r="F34" s="52"/>
      <c r="G34" s="53" t="e">
        <f>IF(ISBLANK($A34),"",IF($I34="X",A34,CONCATENATE(VLOOKUP(A34,competitors!$A34:$I682,3, FALSE)," ",VLOOKUP(A34,competitors!$A34:$I682,2,FALSE))))</f>
        <v>#N/A</v>
      </c>
      <c r="H34" s="60">
        <f t="shared" ref="H34:H65" si="1">IF(LEFT($E34,1)="D",UPPER($E34),(B34*3600+C34*60+D34)/86400)</f>
        <v>3.3054398148148153E-3</v>
      </c>
    </row>
    <row r="35" spans="1:8" ht="15" x14ac:dyDescent="0.4">
      <c r="A35" s="51" t="s">
        <v>287</v>
      </c>
      <c r="B35" s="51">
        <v>0</v>
      </c>
      <c r="C35" s="52">
        <v>4</v>
      </c>
      <c r="D35" s="61">
        <v>49.79</v>
      </c>
      <c r="E35" s="52"/>
      <c r="F35" s="52"/>
      <c r="G35" s="53" t="e">
        <f>IF(ISBLANK($A35),"",IF($I35="X",A35,CONCATENATE(VLOOKUP(A35,competitors!$A35:$I683,3, FALSE)," ",VLOOKUP(A35,competitors!$A35:$I683,2,FALSE))))</f>
        <v>#N/A</v>
      </c>
      <c r="H35" s="60">
        <f t="shared" si="1"/>
        <v>3.3540509259259261E-3</v>
      </c>
    </row>
    <row r="36" spans="1:8" ht="15" x14ac:dyDescent="0.4">
      <c r="A36" s="51" t="s">
        <v>245</v>
      </c>
      <c r="B36" s="51">
        <v>0</v>
      </c>
      <c r="C36" s="52">
        <v>4</v>
      </c>
      <c r="D36" s="61">
        <v>51.83</v>
      </c>
      <c r="E36" s="52"/>
      <c r="F36" s="52"/>
      <c r="G36" s="53" t="e">
        <f>IF(ISBLANK($A36),"",IF($I36="X",A36,CONCATENATE(VLOOKUP(A36,competitors!$A36:$I684,3, FALSE)," ",VLOOKUP(A36,competitors!$A36:$I684,2,FALSE))))</f>
        <v>#N/A</v>
      </c>
      <c r="H36" s="60">
        <f t="shared" si="1"/>
        <v>3.3776620370370367E-3</v>
      </c>
    </row>
    <row r="37" spans="1:8" ht="15" x14ac:dyDescent="0.4">
      <c r="A37" s="51">
        <v>1195</v>
      </c>
      <c r="B37" s="51">
        <v>0</v>
      </c>
      <c r="C37" s="52">
        <v>5</v>
      </c>
      <c r="D37" s="61">
        <v>6.24</v>
      </c>
      <c r="E37" s="52" t="s">
        <v>229</v>
      </c>
      <c r="F37" s="52"/>
      <c r="G37" s="53" t="str">
        <f>IF(ISBLANK($A37),"",IF($I37="X",A37,CONCATENATE(VLOOKUP(A37,competitors!$A37:$I685,3, FALSE)," ",VLOOKUP(A37,competitors!$A37:$I685,2,FALSE))))</f>
        <v>Charlie Hardwicke</v>
      </c>
      <c r="H37" s="60">
        <f t="shared" si="1"/>
        <v>3.5444444444444447E-3</v>
      </c>
    </row>
    <row r="38" spans="1:8" ht="15" x14ac:dyDescent="0.4">
      <c r="A38" s="51">
        <v>1377</v>
      </c>
      <c r="B38" s="51">
        <v>0</v>
      </c>
      <c r="C38" s="52">
        <v>5</v>
      </c>
      <c r="D38" s="61">
        <v>14.11</v>
      </c>
      <c r="E38" s="52" t="s">
        <v>229</v>
      </c>
      <c r="F38" s="52"/>
      <c r="G38" s="53" t="str">
        <f>IF(ISBLANK($A38),"",IF($I38="X",A38,CONCATENATE(VLOOKUP(A38,competitors!$A38:$I686,3, FALSE)," ",VLOOKUP(A38,competitors!$A38:$I686,2,FALSE))))</f>
        <v>Lucy Fraser</v>
      </c>
      <c r="H38" s="60">
        <f t="shared" si="1"/>
        <v>3.6355324074074076E-3</v>
      </c>
    </row>
    <row r="39" spans="1:8" ht="15" x14ac:dyDescent="0.4">
      <c r="A39" s="51" t="s">
        <v>389</v>
      </c>
      <c r="B39" s="51">
        <v>0</v>
      </c>
      <c r="C39" s="52">
        <v>5</v>
      </c>
      <c r="D39" s="61">
        <v>18.600000000000001</v>
      </c>
      <c r="E39" s="52"/>
      <c r="F39" s="52"/>
      <c r="G39" s="53" t="e">
        <f>IF(ISBLANK($A39),"",IF($I39="X",A39,CONCATENATE(VLOOKUP(A39,competitors!$A39:$I687,3, FALSE)," ",VLOOKUP(A39,competitors!$A39:$I687,2,FALSE))))</f>
        <v>#N/A</v>
      </c>
      <c r="H39" s="60">
        <f t="shared" si="1"/>
        <v>3.6875000000000002E-3</v>
      </c>
    </row>
    <row r="40" spans="1:8" ht="15" x14ac:dyDescent="0.4">
      <c r="A40" s="51" t="s">
        <v>390</v>
      </c>
      <c r="B40" s="51">
        <v>0</v>
      </c>
      <c r="C40" s="52">
        <v>5</v>
      </c>
      <c r="D40" s="61">
        <v>22.96</v>
      </c>
      <c r="E40" s="52"/>
      <c r="F40" s="52"/>
      <c r="G40" s="53" t="e">
        <f>IF(ISBLANK($A40),"",IF($I40="X",A40,CONCATENATE(VLOOKUP(A40,competitors!$A40:$I688,3, FALSE)," ",VLOOKUP(A40,competitors!$A40:$I688,2,FALSE))))</f>
        <v>#N/A</v>
      </c>
      <c r="H40" s="60">
        <f t="shared" si="1"/>
        <v>3.7379629629629629E-3</v>
      </c>
    </row>
    <row r="41" spans="1:8" ht="15" x14ac:dyDescent="0.4">
      <c r="A41" s="51" t="s">
        <v>391</v>
      </c>
      <c r="B41" s="51">
        <v>0</v>
      </c>
      <c r="C41" s="52">
        <v>5</v>
      </c>
      <c r="D41" s="61">
        <v>31.31</v>
      </c>
      <c r="E41" s="52"/>
      <c r="F41" s="52"/>
      <c r="G41" s="53" t="e">
        <f>IF(ISBLANK($A41),"",IF($I41="X",A41,CONCATENATE(VLOOKUP(A41,competitors!$A41:$I689,3, FALSE)," ",VLOOKUP(A41,competitors!$A41:$I689,2,FALSE))))</f>
        <v>#N/A</v>
      </c>
      <c r="H41" s="60">
        <f t="shared" si="1"/>
        <v>3.8346064814814814E-3</v>
      </c>
    </row>
    <row r="42" spans="1:8" ht="15" x14ac:dyDescent="0.4">
      <c r="A42" s="51">
        <v>1194</v>
      </c>
      <c r="B42" s="51">
        <v>0</v>
      </c>
      <c r="C42" s="52">
        <v>5</v>
      </c>
      <c r="D42" s="61">
        <v>38.46</v>
      </c>
      <c r="E42" s="52" t="s">
        <v>229</v>
      </c>
      <c r="F42" s="52"/>
      <c r="G42" s="53" t="str">
        <f>IF(ISBLANK($A42),"",IF($I42="X",A42,CONCATENATE(VLOOKUP(A42,competitors!$A42:$I690,3, FALSE)," ",VLOOKUP(A42,competitors!$A42:$I690,2,FALSE))))</f>
        <v>Alex Hardwicke</v>
      </c>
      <c r="H42" s="60">
        <f t="shared" si="1"/>
        <v>3.917361111111111E-3</v>
      </c>
    </row>
    <row r="43" spans="1:8" ht="15" x14ac:dyDescent="0.4">
      <c r="A43" s="51" t="s">
        <v>260</v>
      </c>
      <c r="B43" s="51">
        <v>0</v>
      </c>
      <c r="C43" s="52">
        <v>6</v>
      </c>
      <c r="D43" s="61">
        <v>2.37</v>
      </c>
      <c r="E43" s="52" t="s">
        <v>72</v>
      </c>
      <c r="F43" s="52"/>
      <c r="G43" s="53" t="e">
        <f>IF(ISBLANK($A43),"",IF($I43="X",A43,CONCATENATE(VLOOKUP(A43,competitors!$A43:$I691,3, FALSE)," ",VLOOKUP(A43,competitors!$A43:$I691,2,FALSE))))</f>
        <v>#N/A</v>
      </c>
      <c r="H43" s="60">
        <f t="shared" si="1"/>
        <v>4.1940972222222223E-3</v>
      </c>
    </row>
    <row r="44" spans="1:8" ht="15" x14ac:dyDescent="0.4">
      <c r="A44" s="51" t="s">
        <v>392</v>
      </c>
      <c r="B44" s="51">
        <v>0</v>
      </c>
      <c r="C44" s="52">
        <v>6</v>
      </c>
      <c r="D44" s="61">
        <v>49.91</v>
      </c>
      <c r="E44" s="52"/>
      <c r="F44" s="52"/>
      <c r="G44" s="53" t="e">
        <f>IF(ISBLANK($A44),"",IF($I44="X",A44,CONCATENATE(VLOOKUP(A44,competitors!$A44:$I692,3, FALSE)," ",VLOOKUP(A44,competitors!$A44:$I692,2,FALSE))))</f>
        <v>#N/A</v>
      </c>
      <c r="H44" s="60">
        <f t="shared" si="1"/>
        <v>4.7443287037037037E-3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60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60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60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60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60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60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60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60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60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60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60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60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60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60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60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60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60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60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60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60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60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60">
        <f t="shared" ref="H66:H101" si="2">IF(LEFT($E66,1)="D",UPPER($E66),(B66*3600+C66*60+D66)/86400)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60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60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60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60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60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60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60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60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60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60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60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60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60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60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60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60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60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60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60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60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60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60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60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60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60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60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60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60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60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60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60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60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60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60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60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15" priority="1" stopIfTrue="1">
      <formula>#REF!="X"</formula>
    </cfRule>
  </conditionalFormatting>
  <conditionalFormatting sqref="A13:A18">
    <cfRule type="expression" dxfId="14" priority="2">
      <formula>#REF!="X"</formula>
    </cfRule>
  </conditionalFormatting>
  <conditionalFormatting sqref="A2:F101">
    <cfRule type="expression" dxfId="13" priority="3">
      <formula>#REF!="X"</formula>
    </cfRule>
  </conditionalFormatting>
  <conditionalFormatting sqref="G2:H101">
    <cfRule type="expression" dxfId="12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0415A-C483-4BA6-A21A-6112551C16EE}">
  <sheetPr codeName="Sheet46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747</v>
      </c>
      <c r="B2" s="51">
        <v>0</v>
      </c>
      <c r="C2" s="52">
        <v>24</v>
      </c>
      <c r="D2" s="52">
        <v>17</v>
      </c>
      <c r="E2" s="52"/>
      <c r="F2" s="52"/>
      <c r="G2" s="53" t="str">
        <f>IF(ISBLANK($A2),"",IF($I2="X",A2,CONCATENATE(VLOOKUP(A2,competitors!$A2:$I650,3, FALSE)," ",VLOOKUP(A2,competitors!$A2:$I650,2,FALSE))))</f>
        <v>James Moore</v>
      </c>
      <c r="H2" s="54">
        <f t="shared" ref="H2:H33" si="0">IF(LEFT($E2,1)="D",UPPER($E2),TIME(B2,C2,D2))</f>
        <v>1.6863425925925928E-2</v>
      </c>
    </row>
    <row r="3" spans="1:9" ht="15" x14ac:dyDescent="0.4">
      <c r="A3" s="51">
        <v>1144</v>
      </c>
      <c r="B3" s="51">
        <v>0</v>
      </c>
      <c r="C3" s="52">
        <v>24</v>
      </c>
      <c r="D3" s="52">
        <v>20</v>
      </c>
      <c r="E3" s="52" t="s">
        <v>229</v>
      </c>
      <c r="F3" s="52"/>
      <c r="G3" s="53" t="str">
        <f>IF(ISBLANK($A3),"",IF($I3="X",A3,CONCATENATE(VLOOKUP(A3,competitors!$A3:$I651,3, FALSE)," ",VLOOKUP(A3,competitors!$A3:$I651,2,FALSE))))</f>
        <v>Jamie Kershaw</v>
      </c>
      <c r="H3" s="54">
        <f t="shared" si="0"/>
        <v>1.6898148148148148E-2</v>
      </c>
    </row>
    <row r="4" spans="1:9" ht="15" x14ac:dyDescent="0.4">
      <c r="A4" s="51">
        <v>699</v>
      </c>
      <c r="B4" s="51">
        <v>0</v>
      </c>
      <c r="C4" s="52">
        <v>24</v>
      </c>
      <c r="D4" s="52">
        <v>50</v>
      </c>
      <c r="E4" s="52"/>
      <c r="F4" s="52"/>
      <c r="G4" s="53" t="str">
        <f>IF(ISBLANK($A4),"",IF($I4="X",A4,CONCATENATE(VLOOKUP(A4,competitors!$A4:$I652,3, FALSE)," ",VLOOKUP(A4,competitors!$A4:$I652,2,FALSE))))</f>
        <v>Jonathan Durnin</v>
      </c>
      <c r="H4" s="54">
        <f t="shared" si="0"/>
        <v>1.7245370370370369E-2</v>
      </c>
    </row>
    <row r="5" spans="1:9" ht="15" x14ac:dyDescent="0.4">
      <c r="A5" s="51">
        <v>989</v>
      </c>
      <c r="B5" s="51">
        <v>0</v>
      </c>
      <c r="C5" s="52">
        <v>25</v>
      </c>
      <c r="D5" s="52">
        <v>2</v>
      </c>
      <c r="E5" s="52" t="s">
        <v>229</v>
      </c>
      <c r="F5" s="52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1.7384259259259259E-2</v>
      </c>
    </row>
    <row r="6" spans="1:9" ht="15" x14ac:dyDescent="0.4">
      <c r="A6" s="51">
        <v>1161</v>
      </c>
      <c r="B6" s="51">
        <v>0</v>
      </c>
      <c r="C6" s="52">
        <v>25</v>
      </c>
      <c r="D6" s="52">
        <v>45</v>
      </c>
      <c r="E6" s="52"/>
      <c r="F6" s="52"/>
      <c r="G6" s="53" t="str">
        <f>IF(ISBLANK($A6),"",IF($I6="X",A6,CONCATENATE(VLOOKUP(A6,competitors!$A6:$I654,3, FALSE)," ",VLOOKUP(A6,competitors!$A6:$I654,2,FALSE))))</f>
        <v>Maciej Suchocki</v>
      </c>
      <c r="H6" s="54">
        <f t="shared" si="0"/>
        <v>1.7881944444444443E-2</v>
      </c>
    </row>
    <row r="7" spans="1:9" ht="15" x14ac:dyDescent="0.4">
      <c r="A7" s="51">
        <v>1160</v>
      </c>
      <c r="B7" s="51">
        <v>0</v>
      </c>
      <c r="C7" s="52">
        <v>25</v>
      </c>
      <c r="D7" s="52">
        <v>57</v>
      </c>
      <c r="E7" s="52" t="s">
        <v>229</v>
      </c>
      <c r="F7" s="52"/>
      <c r="G7" s="53" t="str">
        <f>IF(ISBLANK($A7),"",IF($I7="X",A7,CONCATENATE(VLOOKUP(A7,competitors!$A7:$I655,3, FALSE)," ",VLOOKUP(A7,competitors!$A7:$I655,2,FALSE))))</f>
        <v>Rhys Thomas</v>
      </c>
      <c r="H7" s="54">
        <f t="shared" si="0"/>
        <v>1.8020833333333333E-2</v>
      </c>
    </row>
    <row r="8" spans="1:9" ht="15" x14ac:dyDescent="0.4">
      <c r="A8" s="51">
        <v>415</v>
      </c>
      <c r="B8" s="51">
        <v>0</v>
      </c>
      <c r="C8" s="52">
        <v>26</v>
      </c>
      <c r="D8" s="52">
        <v>10</v>
      </c>
      <c r="E8" s="52" t="s">
        <v>229</v>
      </c>
      <c r="F8" s="52"/>
      <c r="G8" s="53" t="str">
        <f>IF(ISBLANK($A8),"",IF($I8="X",A8,CONCATENATE(VLOOKUP(A8,competitors!$A8:$I656,3, FALSE)," ",VLOOKUP(A8,competitors!$A8:$I656,2,FALSE))))</f>
        <v>Nik Kershaw</v>
      </c>
      <c r="H8" s="54">
        <f t="shared" si="0"/>
        <v>1.8171296296296297E-2</v>
      </c>
    </row>
    <row r="9" spans="1:9" ht="15" x14ac:dyDescent="0.4">
      <c r="A9" s="51">
        <v>1237</v>
      </c>
      <c r="B9" s="51">
        <v>0</v>
      </c>
      <c r="C9" s="52">
        <v>26</v>
      </c>
      <c r="D9" s="52">
        <v>22</v>
      </c>
      <c r="E9" s="52" t="s">
        <v>229</v>
      </c>
      <c r="F9" s="52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1.8310185185185186E-2</v>
      </c>
    </row>
    <row r="10" spans="1:9" ht="15" x14ac:dyDescent="0.4">
      <c r="A10" s="51">
        <v>1107</v>
      </c>
      <c r="B10" s="51">
        <v>0</v>
      </c>
      <c r="C10" s="52">
        <v>26</v>
      </c>
      <c r="D10" s="52">
        <v>43</v>
      </c>
      <c r="E10" s="52"/>
      <c r="F10" s="52"/>
      <c r="G10" s="53" t="str">
        <f>IF(ISBLANK($A10),"",IF($I10="X",A10,CONCATENATE(VLOOKUP(A10,competitors!$A10:$I658,3, FALSE)," ",VLOOKUP(A10,competitors!$A10:$I658,2,FALSE))))</f>
        <v>Milly Pinnock</v>
      </c>
      <c r="H10" s="54">
        <f t="shared" si="0"/>
        <v>1.8553240740740742E-2</v>
      </c>
    </row>
    <row r="11" spans="1:9" ht="15" x14ac:dyDescent="0.4">
      <c r="A11" s="51">
        <v>203</v>
      </c>
      <c r="B11" s="51">
        <v>0</v>
      </c>
      <c r="C11" s="52">
        <v>26</v>
      </c>
      <c r="D11" s="52">
        <v>47</v>
      </c>
      <c r="E11" s="52"/>
      <c r="F11" s="52"/>
      <c r="G11" s="53" t="str">
        <f>IF(ISBLANK($A11),"",IF($I11="X",A11,CONCATENATE(VLOOKUP(A11,competitors!$A11:$I659,3, FALSE)," ",VLOOKUP(A11,competitors!$A11:$I659,2,FALSE))))</f>
        <v>Adrian Killworth</v>
      </c>
      <c r="H11" s="54">
        <f t="shared" si="0"/>
        <v>1.8599537037037036E-2</v>
      </c>
    </row>
    <row r="12" spans="1:9" ht="15" x14ac:dyDescent="0.4">
      <c r="A12" s="51">
        <v>1385</v>
      </c>
      <c r="B12" s="51">
        <v>0</v>
      </c>
      <c r="C12" s="52">
        <v>26</v>
      </c>
      <c r="D12" s="52">
        <v>50</v>
      </c>
      <c r="E12" s="52" t="s">
        <v>229</v>
      </c>
      <c r="F12" s="52"/>
      <c r="G12" s="53" t="str">
        <f>IF(ISBLANK($A12),"",IF($I12="X",A12,CONCATENATE(VLOOKUP(A12,competitors!$A12:$I660,3, FALSE)," ",VLOOKUP(A12,competitors!$A12:$I660,2,FALSE))))</f>
        <v>Miles Marr</v>
      </c>
      <c r="H12" s="54">
        <f t="shared" si="0"/>
        <v>1.863425925925926E-2</v>
      </c>
    </row>
    <row r="13" spans="1:9" ht="15" x14ac:dyDescent="0.4">
      <c r="A13" s="51">
        <v>1055</v>
      </c>
      <c r="B13" s="51">
        <v>0</v>
      </c>
      <c r="C13" s="52">
        <v>26</v>
      </c>
      <c r="D13" s="52">
        <v>50</v>
      </c>
      <c r="E13" s="52" t="s">
        <v>229</v>
      </c>
      <c r="F13" s="52"/>
      <c r="G13" s="53" t="str">
        <f>IF(ISBLANK($A13),"",IF($I13="X",A13,CONCATENATE(VLOOKUP(A13,competitors!$A13:$I661,3, FALSE)," ",VLOOKUP(A13,competitors!$A13:$I661,2,FALSE))))</f>
        <v>Austin Smith</v>
      </c>
      <c r="H13" s="54">
        <f t="shared" si="0"/>
        <v>1.863425925925926E-2</v>
      </c>
    </row>
    <row r="14" spans="1:9" ht="15" x14ac:dyDescent="0.4">
      <c r="A14" s="51">
        <v>1152</v>
      </c>
      <c r="B14" s="51">
        <v>0</v>
      </c>
      <c r="C14" s="52">
        <v>26</v>
      </c>
      <c r="D14" s="52">
        <v>54</v>
      </c>
      <c r="E14" s="52" t="s">
        <v>229</v>
      </c>
      <c r="F14" s="52"/>
      <c r="G14" s="53" t="str">
        <f>IF(ISBLANK($A14),"",IF($I14="X",A14,CONCATENATE(VLOOKUP(A14,competitors!$A14:$I662,3, FALSE)," ",VLOOKUP(A14,competitors!$A14:$I662,2,FALSE))))</f>
        <v>Ruby Isaac</v>
      </c>
      <c r="H14" s="54">
        <f t="shared" si="0"/>
        <v>1.8680555555555554E-2</v>
      </c>
    </row>
    <row r="15" spans="1:9" ht="15" x14ac:dyDescent="0.4">
      <c r="A15" s="51">
        <v>846</v>
      </c>
      <c r="B15" s="51">
        <v>0</v>
      </c>
      <c r="C15" s="52">
        <v>27</v>
      </c>
      <c r="D15" s="52">
        <v>9</v>
      </c>
      <c r="E15" s="52"/>
      <c r="F15" s="52"/>
      <c r="G15" s="53" t="str">
        <f>IF(ISBLANK($A15),"",IF($I15="X",A15,CONCATENATE(VLOOKUP(A15,competitors!$A15:$I663,3, FALSE)," ",VLOOKUP(A15,competitors!$A15:$I663,2,FALSE))))</f>
        <v>Roger Kockelbergh</v>
      </c>
      <c r="H15" s="54">
        <f t="shared" si="0"/>
        <v>1.8854166666666668E-2</v>
      </c>
    </row>
    <row r="16" spans="1:9" ht="15" x14ac:dyDescent="0.4">
      <c r="A16" s="51" t="s">
        <v>202</v>
      </c>
      <c r="B16" s="51">
        <v>0</v>
      </c>
      <c r="C16" s="52">
        <v>27</v>
      </c>
      <c r="D16" s="52">
        <v>23</v>
      </c>
      <c r="E16" s="52"/>
      <c r="F16" s="52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1.9016203703703705E-2</v>
      </c>
    </row>
    <row r="17" spans="1:8" ht="15" x14ac:dyDescent="0.4">
      <c r="A17" s="51">
        <v>1254</v>
      </c>
      <c r="B17" s="51">
        <v>0</v>
      </c>
      <c r="C17" s="52">
        <v>27</v>
      </c>
      <c r="D17" s="52">
        <v>29</v>
      </c>
      <c r="E17" s="52"/>
      <c r="F17" s="52"/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1.9085648148148147E-2</v>
      </c>
    </row>
    <row r="18" spans="1:8" ht="15" x14ac:dyDescent="0.4">
      <c r="A18" s="51">
        <v>1109</v>
      </c>
      <c r="B18" s="51">
        <v>0</v>
      </c>
      <c r="C18" s="52">
        <v>27</v>
      </c>
      <c r="D18" s="52">
        <v>57</v>
      </c>
      <c r="E18" s="52"/>
      <c r="F18" s="52"/>
      <c r="G18" s="53" t="str">
        <f>IF(ISBLANK($A18),"",IF($I18="X",A18,CONCATENATE(VLOOKUP(A18,competitors!$A18:$I666,3, FALSE)," ",VLOOKUP(A18,competitors!$A18:$I666,2,FALSE))))</f>
        <v>Stuart Haycox</v>
      </c>
      <c r="H18" s="54">
        <f t="shared" si="0"/>
        <v>1.9409722222222221E-2</v>
      </c>
    </row>
    <row r="19" spans="1:8" ht="15" x14ac:dyDescent="0.4">
      <c r="A19" s="51">
        <v>616</v>
      </c>
      <c r="B19" s="51">
        <v>0</v>
      </c>
      <c r="C19" s="52">
        <v>29</v>
      </c>
      <c r="D19" s="52">
        <v>16</v>
      </c>
      <c r="E19" s="52"/>
      <c r="F19" s="52"/>
      <c r="G19" s="53" t="e">
        <f>IF(ISBLANK($A19),"",IF($I19="X",A19,CONCATENATE(VLOOKUP(A19,competitors!$A19:$I667,3, FALSE)," ",VLOOKUP(A19,competitors!$A19:$I667,2,FALSE))))</f>
        <v>#N/A</v>
      </c>
      <c r="H19" s="54">
        <f t="shared" si="0"/>
        <v>2.0324074074074074E-2</v>
      </c>
    </row>
    <row r="20" spans="1:8" ht="15" x14ac:dyDescent="0.4">
      <c r="A20" s="51">
        <v>1195</v>
      </c>
      <c r="B20" s="51">
        <v>0</v>
      </c>
      <c r="C20" s="52">
        <v>29</v>
      </c>
      <c r="D20" s="52">
        <v>23</v>
      </c>
      <c r="E20" s="52" t="s">
        <v>229</v>
      </c>
      <c r="F20" s="52"/>
      <c r="G20" s="53" t="str">
        <f>IF(ISBLANK($A20),"",IF($I20="X",A20,CONCATENATE(VLOOKUP(A20,competitors!$A20:$I668,3, FALSE)," ",VLOOKUP(A20,competitors!$A20:$I668,2,FALSE))))</f>
        <v>Charlie Hardwicke</v>
      </c>
      <c r="H20" s="54">
        <f t="shared" si="0"/>
        <v>2.0405092592592593E-2</v>
      </c>
    </row>
    <row r="21" spans="1:8" ht="15" x14ac:dyDescent="0.4">
      <c r="A21" s="51" t="s">
        <v>205</v>
      </c>
      <c r="B21" s="51">
        <v>0</v>
      </c>
      <c r="C21" s="52">
        <v>29</v>
      </c>
      <c r="D21" s="52">
        <v>54</v>
      </c>
      <c r="E21" s="52" t="s">
        <v>229</v>
      </c>
      <c r="F21" s="52"/>
      <c r="G21" s="53" t="e">
        <f>IF(ISBLANK($A21),"",IF($I21="X",A21,CONCATENATE(VLOOKUP(A21,competitors!$A21:$I669,3, FALSE)," ",VLOOKUP(A21,competitors!$A21:$I669,2,FALSE))))</f>
        <v>#N/A</v>
      </c>
      <c r="H21" s="54">
        <f t="shared" si="0"/>
        <v>2.0763888888888887E-2</v>
      </c>
    </row>
    <row r="22" spans="1:8" ht="15" x14ac:dyDescent="0.4">
      <c r="A22" s="51">
        <v>1048</v>
      </c>
      <c r="B22" s="51">
        <v>0</v>
      </c>
      <c r="C22" s="52">
        <v>30</v>
      </c>
      <c r="D22" s="52">
        <v>25</v>
      </c>
      <c r="E22" s="52" t="s">
        <v>229</v>
      </c>
      <c r="F22" s="52"/>
      <c r="G22" s="53" t="str">
        <f>IF(ISBLANK($A22),"",IF($I22="X",A22,CONCATENATE(VLOOKUP(A22,competitors!$A22:$I670,3, FALSE)," ",VLOOKUP(A22,competitors!$A22:$I670,2,FALSE))))</f>
        <v>Andy Smith</v>
      </c>
      <c r="H22" s="54">
        <f t="shared" si="0"/>
        <v>2.1122685185185185E-2</v>
      </c>
    </row>
    <row r="23" spans="1:8" ht="15" x14ac:dyDescent="0.4">
      <c r="A23" s="51">
        <v>1194</v>
      </c>
      <c r="B23" s="51">
        <v>0</v>
      </c>
      <c r="C23" s="52">
        <v>30</v>
      </c>
      <c r="D23" s="52">
        <v>51</v>
      </c>
      <c r="E23" s="52" t="s">
        <v>229</v>
      </c>
      <c r="F23" s="52"/>
      <c r="G23" s="53" t="str">
        <f>IF(ISBLANK($A23),"",IF($I23="X",A23,CONCATENATE(VLOOKUP(A23,competitors!$A23:$I671,3, FALSE)," ",VLOOKUP(A23,competitors!$A23:$I671,2,FALSE))))</f>
        <v>Alex Hardwicke</v>
      </c>
      <c r="H23" s="54">
        <f t="shared" si="0"/>
        <v>2.1423611111111112E-2</v>
      </c>
    </row>
    <row r="24" spans="1:8" ht="15" x14ac:dyDescent="0.4">
      <c r="A24" s="51">
        <v>1377</v>
      </c>
      <c r="B24" s="51">
        <v>0</v>
      </c>
      <c r="C24" s="52">
        <v>30</v>
      </c>
      <c r="D24" s="52">
        <v>52</v>
      </c>
      <c r="E24" s="52" t="s">
        <v>229</v>
      </c>
      <c r="F24" s="52"/>
      <c r="G24" s="53" t="str">
        <f>IF(ISBLANK($A24),"",IF($I24="X",A24,CONCATENATE(VLOOKUP(A24,competitors!$A24:$I672,3, FALSE)," ",VLOOKUP(A24,competitors!$A24:$I672,2,FALSE))))</f>
        <v>Lucy Fraser</v>
      </c>
      <c r="H24" s="54">
        <f t="shared" si="0"/>
        <v>2.1435185185185186E-2</v>
      </c>
    </row>
    <row r="25" spans="1:8" ht="15" x14ac:dyDescent="0.4">
      <c r="A25" s="51">
        <v>1332</v>
      </c>
      <c r="B25" s="51">
        <v>0</v>
      </c>
      <c r="C25" s="52">
        <v>31</v>
      </c>
      <c r="D25" s="52">
        <v>10</v>
      </c>
      <c r="E25" s="52" t="s">
        <v>229</v>
      </c>
      <c r="F25" s="52"/>
      <c r="G25" s="53" t="str">
        <f>IF(ISBLANK($A25),"",IF($I25="X",A25,CONCATENATE(VLOOKUP(A25,competitors!$A25:$I673,3, FALSE)," ",VLOOKUP(A25,competitors!$A25:$I673,2,FALSE))))</f>
        <v>Jo Eaton</v>
      </c>
      <c r="H25" s="54">
        <f t="shared" si="0"/>
        <v>2.1643518518518517E-2</v>
      </c>
    </row>
    <row r="26" spans="1:8" ht="15" x14ac:dyDescent="0.4">
      <c r="A26" s="51" t="s">
        <v>196</v>
      </c>
      <c r="B26" s="51">
        <v>0</v>
      </c>
      <c r="C26" s="52">
        <v>31</v>
      </c>
      <c r="D26" s="52">
        <v>28</v>
      </c>
      <c r="E26" s="52" t="s">
        <v>229</v>
      </c>
      <c r="F26" s="52"/>
      <c r="G26" s="53" t="e">
        <f>IF(ISBLANK($A26),"",IF($I26="X",A26,CONCATENATE(VLOOKUP(A26,competitors!$A26:$I674,3, FALSE)," ",VLOOKUP(A26,competitors!$A26:$I674,2,FALSE))))</f>
        <v>#N/A</v>
      </c>
      <c r="H26" s="54">
        <f t="shared" si="0"/>
        <v>2.1851851851851851E-2</v>
      </c>
    </row>
    <row r="27" spans="1:8" ht="15" x14ac:dyDescent="0.4">
      <c r="A27" s="51">
        <v>1386</v>
      </c>
      <c r="B27" s="51">
        <v>0</v>
      </c>
      <c r="C27" s="52">
        <v>31</v>
      </c>
      <c r="D27" s="52">
        <v>51</v>
      </c>
      <c r="E27" s="52" t="s">
        <v>229</v>
      </c>
      <c r="F27" s="52"/>
      <c r="G27" s="53" t="str">
        <f>IF(ISBLANK($A27),"",IF($I27="X",A27,CONCATENATE(VLOOKUP(A27,competitors!$A27:$I675,3, FALSE)," ",VLOOKUP(A27,competitors!$A27:$I675,2,FALSE))))</f>
        <v>Mea Moore</v>
      </c>
      <c r="H27" s="54">
        <f t="shared" si="0"/>
        <v>2.2118055555555554E-2</v>
      </c>
    </row>
    <row r="28" spans="1:8" ht="15" x14ac:dyDescent="0.4">
      <c r="A28" s="51">
        <v>7</v>
      </c>
      <c r="B28" s="51">
        <v>0</v>
      </c>
      <c r="C28" s="52">
        <v>35</v>
      </c>
      <c r="D28" s="52">
        <v>8</v>
      </c>
      <c r="E28" s="52" t="s">
        <v>229</v>
      </c>
      <c r="F28" s="52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2.4398148148148148E-2</v>
      </c>
    </row>
    <row r="29" spans="1:8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11" priority="1" stopIfTrue="1">
      <formula>#REF!="X"</formula>
    </cfRule>
  </conditionalFormatting>
  <conditionalFormatting sqref="A13:A18">
    <cfRule type="expression" dxfId="10" priority="2">
      <formula>#REF!="X"</formula>
    </cfRule>
  </conditionalFormatting>
  <conditionalFormatting sqref="A2:F101">
    <cfRule type="expression" dxfId="9" priority="3">
      <formula>#REF!="X"</formula>
    </cfRule>
  </conditionalFormatting>
  <conditionalFormatting sqref="G2:H101">
    <cfRule type="expression" dxfId="8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84B8-5857-4484-B87C-9746AC671D9E}">
  <sheetPr codeName="Sheet47"/>
  <dimension ref="A1:I102"/>
  <sheetViews>
    <sheetView zoomScale="75" zoomScaleNormal="7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/>
      <c r="B2" s="51"/>
      <c r="C2" s="52"/>
      <c r="D2" s="52"/>
      <c r="E2" s="52"/>
      <c r="F2" s="52"/>
      <c r="G2" s="53" t="str">
        <f>IF(ISBLANK($A2),"",IF($I2="X",A2,CONCATENATE(VLOOKUP(A2,competitors!$A2:$I650,3, FALSE)," ",VLOOKUP(A2,competitors!$A2:$I650,2,FALSE))))</f>
        <v/>
      </c>
      <c r="H2" s="54">
        <f t="shared" ref="H2:H33" si="0">IF(LEFT($E2,1)="D",UPPER($E2),TIME(B2,C2,D2))</f>
        <v>0</v>
      </c>
    </row>
    <row r="3" spans="1:9" ht="15" x14ac:dyDescent="0.4">
      <c r="A3" s="51"/>
      <c r="B3" s="51"/>
      <c r="C3" s="52"/>
      <c r="D3" s="52"/>
      <c r="E3" s="52"/>
      <c r="F3" s="52"/>
      <c r="G3" s="53" t="str">
        <f>IF(ISBLANK($A3),"",IF($I3="X",A3,CONCATENATE(VLOOKUP(A3,competitors!$A3:$I651,3, FALSE)," ",VLOOKUP(A3,competitors!$A3:$I651,2,FALSE))))</f>
        <v/>
      </c>
      <c r="H3" s="54">
        <f t="shared" si="0"/>
        <v>0</v>
      </c>
    </row>
    <row r="4" spans="1:9" ht="15" x14ac:dyDescent="0.4">
      <c r="A4" s="51"/>
      <c r="B4" s="51"/>
      <c r="C4" s="52"/>
      <c r="D4" s="52"/>
      <c r="E4" s="52"/>
      <c r="F4" s="52"/>
      <c r="G4" s="53" t="str">
        <f>IF(ISBLANK($A4),"",IF($I4="X",A4,CONCATENATE(VLOOKUP(A4,competitors!$A4:$I652,3, FALSE)," ",VLOOKUP(A4,competitors!$A4:$I652,2,FALSE))))</f>
        <v/>
      </c>
      <c r="H4" s="54">
        <f t="shared" si="0"/>
        <v>0</v>
      </c>
    </row>
    <row r="5" spans="1:9" ht="15" x14ac:dyDescent="0.4">
      <c r="A5" s="51"/>
      <c r="B5" s="51"/>
      <c r="C5" s="52"/>
      <c r="D5" s="52"/>
      <c r="E5" s="52"/>
      <c r="F5" s="52"/>
      <c r="G5" s="53" t="str">
        <f>IF(ISBLANK($A5),"",IF($I5="X",A5,CONCATENATE(VLOOKUP(A5,competitors!$A5:$I653,3, FALSE)," ",VLOOKUP(A5,competitors!$A5:$I653,2,FALSE))))</f>
        <v/>
      </c>
      <c r="H5" s="54">
        <f t="shared" si="0"/>
        <v>0</v>
      </c>
    </row>
    <row r="6" spans="1:9" ht="15" x14ac:dyDescent="0.4">
      <c r="A6" s="51"/>
      <c r="B6" s="51"/>
      <c r="C6" s="52"/>
      <c r="D6" s="52"/>
      <c r="E6" s="52"/>
      <c r="F6" s="52"/>
      <c r="G6" s="53" t="str">
        <f>IF(ISBLANK($A6),"",IF($I6="X",A6,CONCATENATE(VLOOKUP(A6,competitors!$A6:$I654,3, FALSE)," ",VLOOKUP(A6,competitors!$A6:$I654,2,FALSE))))</f>
        <v/>
      </c>
      <c r="H6" s="54">
        <f t="shared" si="0"/>
        <v>0</v>
      </c>
    </row>
    <row r="7" spans="1:9" ht="15" x14ac:dyDescent="0.4">
      <c r="A7" s="51"/>
      <c r="B7" s="51"/>
      <c r="C7" s="52"/>
      <c r="D7" s="52"/>
      <c r="E7" s="52"/>
      <c r="F7" s="52"/>
      <c r="G7" s="53" t="str">
        <f>IF(ISBLANK($A7),"",IF($I7="X",A7,CONCATENATE(VLOOKUP(A7,competitors!$A7:$I655,3, FALSE)," ",VLOOKUP(A7,competitors!$A7:$I655,2,FALSE))))</f>
        <v/>
      </c>
      <c r="H7" s="54">
        <f t="shared" si="0"/>
        <v>0</v>
      </c>
    </row>
    <row r="8" spans="1:9" ht="15" x14ac:dyDescent="0.4">
      <c r="A8" s="51"/>
      <c r="B8" s="51"/>
      <c r="C8" s="52"/>
      <c r="D8" s="52"/>
      <c r="E8" s="52"/>
      <c r="F8" s="52"/>
      <c r="G8" s="53" t="str">
        <f>IF(ISBLANK($A8),"",IF($I8="X",A8,CONCATENATE(VLOOKUP(A8,competitors!$A8:$I656,3, FALSE)," ",VLOOKUP(A8,competitors!$A8:$I656,2,FALSE))))</f>
        <v/>
      </c>
      <c r="H8" s="54">
        <f t="shared" si="0"/>
        <v>0</v>
      </c>
    </row>
    <row r="9" spans="1:9" ht="15" x14ac:dyDescent="0.4">
      <c r="A9" s="51"/>
      <c r="B9" s="51"/>
      <c r="C9" s="52"/>
      <c r="D9" s="52"/>
      <c r="E9" s="52"/>
      <c r="F9" s="52"/>
      <c r="G9" s="53" t="str">
        <f>IF(ISBLANK($A9),"",IF($I9="X",A9,CONCATENATE(VLOOKUP(A9,competitors!$A9:$I657,3, FALSE)," ",VLOOKUP(A9,competitors!$A9:$I657,2,FALSE))))</f>
        <v/>
      </c>
      <c r="H9" s="54">
        <f t="shared" si="0"/>
        <v>0</v>
      </c>
    </row>
    <row r="10" spans="1:9" ht="15" x14ac:dyDescent="0.4">
      <c r="A10" s="51"/>
      <c r="B10" s="51"/>
      <c r="C10" s="52"/>
      <c r="D10" s="52"/>
      <c r="E10" s="52"/>
      <c r="F10" s="52"/>
      <c r="G10" s="53" t="str">
        <f>IF(ISBLANK($A10),"",IF($I10="X",A10,CONCATENATE(VLOOKUP(A10,competitors!$A10:$I658,3, FALSE)," ",VLOOKUP(A10,competitors!$A10:$I658,2,FALSE))))</f>
        <v/>
      </c>
      <c r="H10" s="54">
        <f t="shared" si="0"/>
        <v>0</v>
      </c>
    </row>
    <row r="11" spans="1:9" ht="15" x14ac:dyDescent="0.4">
      <c r="A11" s="51"/>
      <c r="B11" s="51"/>
      <c r="C11" s="52"/>
      <c r="D11" s="52"/>
      <c r="E11" s="52"/>
      <c r="F11" s="52"/>
      <c r="G11" s="53" t="str">
        <f>IF(ISBLANK($A11),"",IF($I11="X",A11,CONCATENATE(VLOOKUP(A11,competitors!$A11:$I659,3, FALSE)," ",VLOOKUP(A11,competitors!$A11:$I659,2,FALSE))))</f>
        <v/>
      </c>
      <c r="H11" s="54">
        <f t="shared" si="0"/>
        <v>0</v>
      </c>
    </row>
    <row r="12" spans="1:9" ht="15" x14ac:dyDescent="0.4">
      <c r="A12" s="51"/>
      <c r="B12" s="51"/>
      <c r="C12" s="52"/>
      <c r="D12" s="52"/>
      <c r="E12" s="52"/>
      <c r="F12" s="52"/>
      <c r="G12" s="53" t="str">
        <f>IF(ISBLANK($A12),"",IF($I12="X",A12,CONCATENATE(VLOOKUP(A12,competitors!$A12:$I660,3, FALSE)," ",VLOOKUP(A12,competitors!$A12:$I660,2,FALSE))))</f>
        <v/>
      </c>
      <c r="H12" s="54">
        <f t="shared" si="0"/>
        <v>0</v>
      </c>
    </row>
    <row r="13" spans="1:9" ht="15" x14ac:dyDescent="0.4">
      <c r="A13" s="51"/>
      <c r="B13" s="51"/>
      <c r="C13" s="52"/>
      <c r="D13" s="52"/>
      <c r="E13" s="52"/>
      <c r="F13" s="52"/>
      <c r="G13" s="53" t="str">
        <f>IF(ISBLANK($A13),"",IF($I13="X",A13,CONCATENATE(VLOOKUP(A13,competitors!$A13:$I661,3, FALSE)," ",VLOOKUP(A13,competitors!$A13:$I661,2,FALSE))))</f>
        <v/>
      </c>
      <c r="H13" s="54">
        <f t="shared" si="0"/>
        <v>0</v>
      </c>
    </row>
    <row r="14" spans="1:9" ht="15" x14ac:dyDescent="0.4">
      <c r="A14" s="51"/>
      <c r="B14" s="51"/>
      <c r="C14" s="52"/>
      <c r="D14" s="52"/>
      <c r="E14" s="52"/>
      <c r="F14" s="52"/>
      <c r="G14" s="53" t="str">
        <f>IF(ISBLANK($A14),"",IF($I14="X",A14,CONCATENATE(VLOOKUP(A14,competitors!$A14:$I662,3, FALSE)," ",VLOOKUP(A14,competitors!$A14:$I662,2,FALSE))))</f>
        <v/>
      </c>
      <c r="H14" s="54">
        <f t="shared" si="0"/>
        <v>0</v>
      </c>
    </row>
    <row r="15" spans="1:9" ht="15" x14ac:dyDescent="0.4">
      <c r="A15" s="51"/>
      <c r="B15" s="51"/>
      <c r="C15" s="52"/>
      <c r="D15" s="52"/>
      <c r="E15" s="52"/>
      <c r="F15" s="52"/>
      <c r="G15" s="53" t="str">
        <f>IF(ISBLANK($A15),"",IF($I15="X",A15,CONCATENATE(VLOOKUP(A15,competitors!$A15:$I663,3, FALSE)," ",VLOOKUP(A15,competitors!$A15:$I663,2,FALSE))))</f>
        <v/>
      </c>
      <c r="H15" s="54">
        <f t="shared" si="0"/>
        <v>0</v>
      </c>
    </row>
    <row r="16" spans="1:9" ht="15" x14ac:dyDescent="0.4">
      <c r="A16" s="51"/>
      <c r="B16" s="51"/>
      <c r="C16" s="52"/>
      <c r="D16" s="52"/>
      <c r="E16" s="52"/>
      <c r="F16" s="52"/>
      <c r="G16" s="53" t="str">
        <f>IF(ISBLANK($A16),"",IF($I16="X",A16,CONCATENATE(VLOOKUP(A16,competitors!$A16:$I664,3, FALSE)," ",VLOOKUP(A16,competitors!$A16:$I664,2,FALSE))))</f>
        <v/>
      </c>
      <c r="H16" s="54">
        <f t="shared" si="0"/>
        <v>0</v>
      </c>
    </row>
    <row r="17" spans="1:8" ht="15" x14ac:dyDescent="0.4">
      <c r="A17" s="51"/>
      <c r="B17" s="51"/>
      <c r="C17" s="52"/>
      <c r="D17" s="52"/>
      <c r="E17" s="52"/>
      <c r="F17" s="52"/>
      <c r="G17" s="53" t="str">
        <f>IF(ISBLANK($A17),"",IF($I17="X",A17,CONCATENATE(VLOOKUP(A17,competitors!$A17:$I665,3, FALSE)," ",VLOOKUP(A17,competitors!$A17:$I665,2,FALSE))))</f>
        <v/>
      </c>
      <c r="H17" s="54">
        <f t="shared" si="0"/>
        <v>0</v>
      </c>
    </row>
    <row r="18" spans="1:8" ht="15" x14ac:dyDescent="0.4">
      <c r="A18" s="51"/>
      <c r="B18" s="51"/>
      <c r="C18" s="52"/>
      <c r="D18" s="52"/>
      <c r="E18" s="52"/>
      <c r="F18" s="52"/>
      <c r="G18" s="53" t="str">
        <f>IF(ISBLANK($A18),"",IF($I18="X",A18,CONCATENATE(VLOOKUP(A18,competitors!$A18:$I666,3, FALSE)," ",VLOOKUP(A18,competitors!$A18:$I666,2,FALSE))))</f>
        <v/>
      </c>
      <c r="H18" s="54">
        <f t="shared" si="0"/>
        <v>0</v>
      </c>
    </row>
    <row r="19" spans="1:8" ht="15" x14ac:dyDescent="0.4">
      <c r="A19" s="51"/>
      <c r="B19" s="51"/>
      <c r="C19" s="52"/>
      <c r="D19" s="52"/>
      <c r="E19" s="52"/>
      <c r="F19" s="52"/>
      <c r="G19" s="53" t="str">
        <f>IF(ISBLANK($A19),"",IF($I19="X",A19,CONCATENATE(VLOOKUP(A19,competitors!$A19:$I667,3, FALSE)," ",VLOOKUP(A19,competitors!$A19:$I667,2,FALSE))))</f>
        <v/>
      </c>
      <c r="H19" s="54">
        <f t="shared" si="0"/>
        <v>0</v>
      </c>
    </row>
    <row r="20" spans="1:8" ht="15" x14ac:dyDescent="0.4">
      <c r="A20" s="51"/>
      <c r="B20" s="51"/>
      <c r="C20" s="52"/>
      <c r="D20" s="52"/>
      <c r="E20" s="52"/>
      <c r="F20" s="52"/>
      <c r="G20" s="53" t="str">
        <f>IF(ISBLANK($A20),"",IF($I20="X",A20,CONCATENATE(VLOOKUP(A20,competitors!$A20:$I668,3, FALSE)," ",VLOOKUP(A20,competitors!$A20:$I668,2,FALSE))))</f>
        <v/>
      </c>
      <c r="H20" s="54">
        <f t="shared" si="0"/>
        <v>0</v>
      </c>
    </row>
    <row r="21" spans="1:8" ht="15" x14ac:dyDescent="0.4">
      <c r="A21" s="51"/>
      <c r="B21" s="51"/>
      <c r="C21" s="52"/>
      <c r="D21" s="52"/>
      <c r="E21" s="52"/>
      <c r="F21" s="52"/>
      <c r="G21" s="53" t="str">
        <f>IF(ISBLANK($A21),"",IF($I21="X",A21,CONCATENATE(VLOOKUP(A21,competitors!$A21:$I669,3, FALSE)," ",VLOOKUP(A21,competitors!$A21:$I669,2,FALSE))))</f>
        <v/>
      </c>
      <c r="H21" s="54">
        <f t="shared" si="0"/>
        <v>0</v>
      </c>
    </row>
    <row r="22" spans="1:8" ht="15" x14ac:dyDescent="0.4">
      <c r="A22" s="51"/>
      <c r="B22" s="51"/>
      <c r="C22" s="52"/>
      <c r="D22" s="52"/>
      <c r="E22" s="52"/>
      <c r="F22" s="52"/>
      <c r="G22" s="53" t="str">
        <f>IF(ISBLANK($A22),"",IF($I22="X",A22,CONCATENATE(VLOOKUP(A22,competitors!$A22:$I670,3, FALSE)," ",VLOOKUP(A22,competitors!$A22:$I670,2,FALSE))))</f>
        <v/>
      </c>
      <c r="H22" s="54">
        <f t="shared" si="0"/>
        <v>0</v>
      </c>
    </row>
    <row r="23" spans="1:8" ht="15" x14ac:dyDescent="0.4">
      <c r="A23" s="51"/>
      <c r="B23" s="51"/>
      <c r="C23" s="52"/>
      <c r="D23" s="52"/>
      <c r="E23" s="52"/>
      <c r="F23" s="52"/>
      <c r="G23" s="53" t="str">
        <f>IF(ISBLANK($A23),"",IF($I23="X",A23,CONCATENATE(VLOOKUP(A23,competitors!$A23:$I671,3, FALSE)," ",VLOOKUP(A23,competitors!$A23:$I671,2,FALSE))))</f>
        <v/>
      </c>
      <c r="H23" s="54">
        <f t="shared" si="0"/>
        <v>0</v>
      </c>
    </row>
    <row r="24" spans="1:8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7" priority="1" stopIfTrue="1">
      <formula>#REF!="X"</formula>
    </cfRule>
  </conditionalFormatting>
  <conditionalFormatting sqref="A13:A18">
    <cfRule type="expression" dxfId="6" priority="2">
      <formula>#REF!="X"</formula>
    </cfRule>
  </conditionalFormatting>
  <conditionalFormatting sqref="A2:F101">
    <cfRule type="expression" dxfId="5" priority="3">
      <formula>#REF!="X"</formula>
    </cfRule>
  </conditionalFormatting>
  <conditionalFormatting sqref="G2:H101">
    <cfRule type="expression" dxfId="4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BCAB-6DDE-4CB4-9BBE-62F2992D23AE}">
  <sheetPr codeName="Sheet2">
    <pageSetUpPr fitToPage="1"/>
  </sheetPr>
  <dimension ref="A1:Z67"/>
  <sheetViews>
    <sheetView tabSelected="1" zoomScale="120" zoomScaleNormal="120" workbookViewId="0">
      <selection activeCell="A69" sqref="A69:XFD77"/>
    </sheetView>
  </sheetViews>
  <sheetFormatPr defaultColWidth="9.1328125" defaultRowHeight="12.75" x14ac:dyDescent="0.35"/>
  <cols>
    <col min="1" max="1" width="10.6640625" style="10" bestFit="1" customWidth="1"/>
    <col min="2" max="2" width="16" style="10" bestFit="1" customWidth="1"/>
    <col min="3" max="3" width="11.1328125" style="12" bestFit="1" customWidth="1"/>
    <col min="4" max="4" width="31.53125" style="12" customWidth="1"/>
    <col min="5" max="5" width="8" style="10" customWidth="1"/>
    <col min="6" max="6" width="19.6640625" style="12" bestFit="1" customWidth="1"/>
    <col min="7" max="7" width="26.19921875" style="12" customWidth="1"/>
    <col min="8" max="8" width="13" style="12" bestFit="1" customWidth="1"/>
    <col min="9" max="12" width="9.1328125" style="12"/>
    <col min="13" max="13" width="66.6640625" style="12" customWidth="1"/>
    <col min="14" max="16384" width="9.1328125" style="12"/>
  </cols>
  <sheetData>
    <row r="1" spans="1:26" s="7" customFormat="1" ht="39.4" x14ac:dyDescent="0.4">
      <c r="A1" s="4" t="s">
        <v>3</v>
      </c>
      <c r="B1" s="5" t="s">
        <v>4</v>
      </c>
      <c r="C1" s="6" t="s">
        <v>5</v>
      </c>
      <c r="D1" s="7" t="s">
        <v>6</v>
      </c>
      <c r="E1" s="5" t="s">
        <v>7</v>
      </c>
      <c r="F1" s="7" t="s">
        <v>8</v>
      </c>
      <c r="G1" s="8" t="s">
        <v>9</v>
      </c>
      <c r="H1" s="8" t="s">
        <v>10</v>
      </c>
      <c r="I1" s="9" t="s">
        <v>11</v>
      </c>
      <c r="J1" s="9" t="s">
        <v>12</v>
      </c>
      <c r="K1" s="9" t="s">
        <v>13</v>
      </c>
      <c r="L1" s="9" t="s">
        <v>14</v>
      </c>
      <c r="N1" s="6"/>
    </row>
    <row r="2" spans="1:26" x14ac:dyDescent="0.35">
      <c r="A2" s="10">
        <v>1</v>
      </c>
      <c r="B2" s="10">
        <v>2</v>
      </c>
      <c r="C2" s="10">
        <v>3</v>
      </c>
      <c r="D2" s="10">
        <v>4</v>
      </c>
      <c r="E2" s="10">
        <v>5</v>
      </c>
      <c r="F2" s="10">
        <v>6</v>
      </c>
      <c r="G2" s="11">
        <v>7</v>
      </c>
      <c r="H2" s="10">
        <v>8</v>
      </c>
      <c r="I2" s="10">
        <v>9</v>
      </c>
      <c r="J2" s="10">
        <v>10</v>
      </c>
      <c r="K2" s="10">
        <v>11</v>
      </c>
      <c r="L2" s="10">
        <v>12</v>
      </c>
      <c r="M2" s="10">
        <v>13</v>
      </c>
      <c r="N2" s="10">
        <v>14</v>
      </c>
      <c r="O2" s="10">
        <v>15</v>
      </c>
      <c r="P2" s="10">
        <v>16</v>
      </c>
      <c r="Q2" s="12">
        <v>17</v>
      </c>
      <c r="R2" s="12">
        <v>18</v>
      </c>
      <c r="S2" s="12">
        <v>19</v>
      </c>
      <c r="T2" s="12">
        <v>20</v>
      </c>
      <c r="U2" s="12">
        <v>21</v>
      </c>
      <c r="V2" s="12">
        <v>22</v>
      </c>
      <c r="W2" s="12">
        <v>23</v>
      </c>
      <c r="X2" s="12">
        <v>24</v>
      </c>
      <c r="Y2" s="12">
        <v>25</v>
      </c>
      <c r="Z2" s="12">
        <v>26</v>
      </c>
    </row>
    <row r="3" spans="1:26" ht="13.15" x14ac:dyDescent="0.4">
      <c r="C3" s="10"/>
      <c r="D3" s="13"/>
      <c r="E3" s="14"/>
      <c r="G3" s="15"/>
    </row>
    <row r="4" spans="1:26" x14ac:dyDescent="0.35">
      <c r="A4" s="11">
        <v>1</v>
      </c>
      <c r="B4" s="16">
        <v>45748</v>
      </c>
      <c r="C4" s="17" t="s">
        <v>15</v>
      </c>
      <c r="D4" t="s">
        <v>16</v>
      </c>
      <c r="E4">
        <v>9.5</v>
      </c>
      <c r="F4" t="s">
        <v>17</v>
      </c>
      <c r="G4" s="18">
        <f>B4+C4</f>
        <v>45748.770833333336</v>
      </c>
      <c r="H4" s="12">
        <f t="shared" ref="H4:H30" ca="1" si="0">COUNT(INDIRECT("'"&amp;ESPrefix&amp;$A4&amp;ESSuffix&amp;"$A$4:$A$103"))</f>
        <v>17</v>
      </c>
      <c r="I4" s="2" t="s">
        <v>18</v>
      </c>
      <c r="J4" s="2" t="str">
        <f>IF($B4="","",IF($E4=10,"","Y"))</f>
        <v>Y</v>
      </c>
      <c r="K4" s="2" t="str">
        <f>IF($B4="","",IF($E4=10,"Y",""))</f>
        <v/>
      </c>
      <c r="L4" s="2" t="str">
        <f>IF($B4="","",IF(ISNUMBER(SEARCH("Hardride",$D4)),"Y",""))</f>
        <v>Y</v>
      </c>
      <c r="M4" s="3"/>
    </row>
    <row r="5" spans="1:26" x14ac:dyDescent="0.35">
      <c r="A5" s="11">
        <v>2</v>
      </c>
      <c r="B5" s="16">
        <v>45753</v>
      </c>
      <c r="C5" s="17" t="s">
        <v>19</v>
      </c>
      <c r="D5" t="s">
        <v>20</v>
      </c>
      <c r="E5">
        <v>9.5</v>
      </c>
      <c r="F5" t="s">
        <v>17</v>
      </c>
      <c r="G5" s="18">
        <f t="shared" ref="G5:G31" si="1">B5+C5</f>
        <v>45753.375</v>
      </c>
      <c r="H5" s="12">
        <f t="shared" ca="1" si="0"/>
        <v>6</v>
      </c>
      <c r="I5" s="2" t="s">
        <v>18</v>
      </c>
      <c r="J5" s="2" t="str">
        <f t="shared" ref="J5:J30" si="2">IF($B5="","",IF($E5=10,"","Y"))</f>
        <v>Y</v>
      </c>
      <c r="K5" s="2" t="str">
        <f t="shared" ref="K5:K30" si="3">IF($B5="","",IF($E5=10,"Y",""))</f>
        <v/>
      </c>
      <c r="L5" s="2" t="str">
        <f t="shared" ref="L5:L29" si="4">IF($B5="","",IF(ISNUMBER(SEARCH("Hardride",$D5)),"Y",""))</f>
        <v>Y</v>
      </c>
      <c r="M5" s="3"/>
    </row>
    <row r="6" spans="1:26" s="22" customFormat="1" x14ac:dyDescent="0.35">
      <c r="A6" s="19">
        <v>3</v>
      </c>
      <c r="B6" s="20">
        <v>45762</v>
      </c>
      <c r="C6" s="21" t="s">
        <v>15</v>
      </c>
      <c r="D6" t="s">
        <v>21</v>
      </c>
      <c r="E6">
        <v>5</v>
      </c>
      <c r="F6" t="s">
        <v>22</v>
      </c>
      <c r="G6" s="18">
        <f t="shared" si="1"/>
        <v>45762.770833333336</v>
      </c>
      <c r="H6" s="12">
        <f t="shared" ca="1" si="0"/>
        <v>20</v>
      </c>
      <c r="I6" s="2" t="s">
        <v>18</v>
      </c>
      <c r="J6" s="2" t="str">
        <f t="shared" si="2"/>
        <v>Y</v>
      </c>
      <c r="K6" s="2" t="str">
        <f t="shared" si="3"/>
        <v/>
      </c>
      <c r="L6" s="2" t="str">
        <f t="shared" si="4"/>
        <v/>
      </c>
      <c r="M6" s="3"/>
    </row>
    <row r="7" spans="1:26" x14ac:dyDescent="0.35">
      <c r="A7" s="11">
        <v>4</v>
      </c>
      <c r="B7" s="16">
        <v>45767</v>
      </c>
      <c r="C7" s="17" t="s">
        <v>23</v>
      </c>
      <c r="D7" t="s">
        <v>24</v>
      </c>
      <c r="E7">
        <v>25</v>
      </c>
      <c r="F7" t="s">
        <v>25</v>
      </c>
      <c r="G7" s="18">
        <f t="shared" si="1"/>
        <v>45767.333333333336</v>
      </c>
      <c r="H7" s="12">
        <f t="shared" ca="1" si="0"/>
        <v>15</v>
      </c>
      <c r="I7" s="2" t="s">
        <v>18</v>
      </c>
      <c r="J7" s="2" t="str">
        <f t="shared" si="2"/>
        <v>Y</v>
      </c>
      <c r="K7" s="2" t="str">
        <f t="shared" si="3"/>
        <v/>
      </c>
      <c r="L7" s="2" t="str">
        <f t="shared" si="4"/>
        <v/>
      </c>
      <c r="M7" s="3"/>
    </row>
    <row r="8" spans="1:26" x14ac:dyDescent="0.35">
      <c r="A8" s="11">
        <v>5</v>
      </c>
      <c r="B8" s="16">
        <v>45776</v>
      </c>
      <c r="C8" s="17" t="s">
        <v>15</v>
      </c>
      <c r="D8" t="s">
        <v>26</v>
      </c>
      <c r="E8">
        <v>10</v>
      </c>
      <c r="F8" t="s">
        <v>27</v>
      </c>
      <c r="G8" s="18">
        <f t="shared" si="1"/>
        <v>45776.770833333336</v>
      </c>
      <c r="H8" s="12">
        <f t="shared" ca="1" si="0"/>
        <v>19</v>
      </c>
      <c r="I8" s="2" t="s">
        <v>18</v>
      </c>
      <c r="J8" s="2" t="str">
        <f t="shared" si="2"/>
        <v/>
      </c>
      <c r="K8" s="2" t="str">
        <f t="shared" si="3"/>
        <v>Y</v>
      </c>
      <c r="L8" s="2" t="str">
        <f t="shared" si="4"/>
        <v/>
      </c>
      <c r="M8" s="3"/>
    </row>
    <row r="9" spans="1:26" x14ac:dyDescent="0.35">
      <c r="A9" s="11">
        <v>6</v>
      </c>
      <c r="B9" s="16">
        <v>45783</v>
      </c>
      <c r="C9" s="17" t="s">
        <v>15</v>
      </c>
      <c r="D9" s="23" t="s">
        <v>28</v>
      </c>
      <c r="E9" s="23">
        <f>5+5</f>
        <v>10</v>
      </c>
      <c r="F9" s="23" t="s">
        <v>29</v>
      </c>
      <c r="G9" s="18">
        <f t="shared" si="1"/>
        <v>45783.770833333336</v>
      </c>
      <c r="H9" s="12">
        <f t="shared" ca="1" si="0"/>
        <v>20</v>
      </c>
      <c r="I9" s="2" t="s">
        <v>18</v>
      </c>
      <c r="J9" s="24" t="s">
        <v>18</v>
      </c>
      <c r="K9" s="24" t="str">
        <f>""</f>
        <v/>
      </c>
      <c r="L9" s="2" t="str">
        <f t="shared" si="4"/>
        <v/>
      </c>
      <c r="M9" s="3"/>
    </row>
    <row r="10" spans="1:26" x14ac:dyDescent="0.35">
      <c r="A10" s="11">
        <v>7</v>
      </c>
      <c r="B10" s="16">
        <v>45790</v>
      </c>
      <c r="C10" s="17" t="s">
        <v>30</v>
      </c>
      <c r="D10" t="s">
        <v>31</v>
      </c>
      <c r="E10">
        <v>10</v>
      </c>
      <c r="F10" t="s">
        <v>27</v>
      </c>
      <c r="G10" s="18">
        <f t="shared" si="1"/>
        <v>45790.791666666664</v>
      </c>
      <c r="H10" s="12">
        <f t="shared" ca="1" si="0"/>
        <v>0</v>
      </c>
      <c r="I10" s="2" t="s">
        <v>18</v>
      </c>
      <c r="J10" s="2" t="str">
        <f t="shared" si="2"/>
        <v/>
      </c>
      <c r="K10" s="2" t="str">
        <f t="shared" si="3"/>
        <v>Y</v>
      </c>
      <c r="L10" s="2" t="str">
        <f t="shared" si="4"/>
        <v/>
      </c>
      <c r="M10" s="3"/>
    </row>
    <row r="11" spans="1:26" x14ac:dyDescent="0.35">
      <c r="A11" s="11">
        <v>8</v>
      </c>
      <c r="B11" s="16">
        <v>45804</v>
      </c>
      <c r="C11" s="17" t="s">
        <v>30</v>
      </c>
      <c r="D11" t="s">
        <v>32</v>
      </c>
      <c r="E11">
        <v>10</v>
      </c>
      <c r="F11" t="s">
        <v>25</v>
      </c>
      <c r="G11" s="18">
        <f t="shared" si="1"/>
        <v>45804.791666666664</v>
      </c>
      <c r="H11" s="12">
        <f t="shared" ca="1" si="0"/>
        <v>12</v>
      </c>
      <c r="I11" s="2" t="s">
        <v>18</v>
      </c>
      <c r="J11" s="2" t="str">
        <f t="shared" si="2"/>
        <v/>
      </c>
      <c r="K11" s="2" t="str">
        <f t="shared" si="3"/>
        <v>Y</v>
      </c>
      <c r="L11" s="2" t="str">
        <f t="shared" si="4"/>
        <v/>
      </c>
      <c r="M11" s="3"/>
    </row>
    <row r="12" spans="1:26" x14ac:dyDescent="0.35">
      <c r="A12" s="11">
        <v>9</v>
      </c>
      <c r="B12" s="16">
        <v>45809</v>
      </c>
      <c r="C12" s="17" t="s">
        <v>19</v>
      </c>
      <c r="D12" t="s">
        <v>24</v>
      </c>
      <c r="E12">
        <v>25</v>
      </c>
      <c r="F12" t="s">
        <v>25</v>
      </c>
      <c r="G12" s="18">
        <f t="shared" si="1"/>
        <v>45809.375</v>
      </c>
      <c r="H12" s="12">
        <f t="shared" ca="1" si="0"/>
        <v>9</v>
      </c>
      <c r="I12" s="2" t="s">
        <v>18</v>
      </c>
      <c r="J12" s="2" t="str">
        <f t="shared" si="2"/>
        <v>Y</v>
      </c>
      <c r="K12" s="2" t="str">
        <f t="shared" si="3"/>
        <v/>
      </c>
      <c r="L12" s="2" t="str">
        <f t="shared" si="4"/>
        <v/>
      </c>
      <c r="M12" s="3"/>
    </row>
    <row r="13" spans="1:26" x14ac:dyDescent="0.35">
      <c r="A13" s="11">
        <v>10</v>
      </c>
      <c r="B13" s="16">
        <v>45818</v>
      </c>
      <c r="C13" s="17" t="s">
        <v>33</v>
      </c>
      <c r="D13" t="s">
        <v>32</v>
      </c>
      <c r="E13">
        <v>10</v>
      </c>
      <c r="F13" t="s">
        <v>25</v>
      </c>
      <c r="G13" s="18">
        <f t="shared" si="1"/>
        <v>45818.8125</v>
      </c>
      <c r="H13" s="12">
        <f t="shared" ca="1" si="0"/>
        <v>18</v>
      </c>
      <c r="I13" s="2" t="s">
        <v>18</v>
      </c>
      <c r="J13" s="2" t="str">
        <f t="shared" si="2"/>
        <v/>
      </c>
      <c r="K13" s="2" t="str">
        <f t="shared" si="3"/>
        <v>Y</v>
      </c>
      <c r="L13" s="2" t="str">
        <f t="shared" si="4"/>
        <v/>
      </c>
      <c r="M13" s="3"/>
    </row>
    <row r="14" spans="1:26" x14ac:dyDescent="0.35">
      <c r="A14" s="11">
        <v>11</v>
      </c>
      <c r="B14" s="16">
        <v>45823</v>
      </c>
      <c r="C14" s="17" t="s">
        <v>23</v>
      </c>
      <c r="D14" t="s">
        <v>34</v>
      </c>
      <c r="E14">
        <v>25</v>
      </c>
      <c r="F14" t="s">
        <v>35</v>
      </c>
      <c r="G14" s="18">
        <f t="shared" si="1"/>
        <v>45823.333333333336</v>
      </c>
      <c r="H14" s="12">
        <f t="shared" ca="1" si="0"/>
        <v>10</v>
      </c>
      <c r="I14" s="2" t="s">
        <v>18</v>
      </c>
      <c r="J14" s="2" t="str">
        <f t="shared" si="2"/>
        <v>Y</v>
      </c>
      <c r="K14" s="2" t="str">
        <f t="shared" si="3"/>
        <v/>
      </c>
      <c r="L14" s="2" t="str">
        <f t="shared" si="4"/>
        <v>Y</v>
      </c>
      <c r="M14" s="3"/>
    </row>
    <row r="15" spans="1:26" x14ac:dyDescent="0.35">
      <c r="A15" s="11">
        <v>12</v>
      </c>
      <c r="B15" s="16">
        <v>45825</v>
      </c>
      <c r="C15" s="17" t="s">
        <v>33</v>
      </c>
      <c r="D15" t="s">
        <v>32</v>
      </c>
      <c r="E15">
        <v>10</v>
      </c>
      <c r="F15" t="s">
        <v>25</v>
      </c>
      <c r="G15" s="18">
        <f t="shared" si="1"/>
        <v>45825.8125</v>
      </c>
      <c r="H15" s="12">
        <f t="shared" ca="1" si="0"/>
        <v>16</v>
      </c>
      <c r="I15" s="2" t="s">
        <v>18</v>
      </c>
      <c r="J15" s="2" t="str">
        <f t="shared" si="2"/>
        <v/>
      </c>
      <c r="K15" s="2" t="str">
        <f t="shared" si="3"/>
        <v>Y</v>
      </c>
      <c r="L15" s="2" t="str">
        <f t="shared" si="4"/>
        <v/>
      </c>
      <c r="M15" s="3"/>
    </row>
    <row r="16" spans="1:26" x14ac:dyDescent="0.35">
      <c r="A16" s="11">
        <v>13</v>
      </c>
      <c r="B16" s="16">
        <v>45832</v>
      </c>
      <c r="C16" s="17" t="s">
        <v>33</v>
      </c>
      <c r="D16" t="s">
        <v>32</v>
      </c>
      <c r="E16">
        <v>10</v>
      </c>
      <c r="F16" t="s">
        <v>25</v>
      </c>
      <c r="G16" s="18">
        <f t="shared" si="1"/>
        <v>45832.8125</v>
      </c>
      <c r="H16" s="12">
        <f t="shared" ca="1" si="0"/>
        <v>18</v>
      </c>
      <c r="I16" s="2" t="s">
        <v>18</v>
      </c>
      <c r="J16" s="2" t="str">
        <f t="shared" si="2"/>
        <v/>
      </c>
      <c r="K16" s="2" t="str">
        <f t="shared" si="3"/>
        <v>Y</v>
      </c>
      <c r="L16" s="2" t="str">
        <f t="shared" si="4"/>
        <v/>
      </c>
      <c r="M16" s="3"/>
    </row>
    <row r="17" spans="1:13" x14ac:dyDescent="0.35">
      <c r="A17" s="11">
        <v>14</v>
      </c>
      <c r="B17" s="16">
        <v>45839</v>
      </c>
      <c r="C17" s="17" t="s">
        <v>30</v>
      </c>
      <c r="D17" t="s">
        <v>32</v>
      </c>
      <c r="E17">
        <v>10</v>
      </c>
      <c r="F17" t="s">
        <v>25</v>
      </c>
      <c r="G17" s="18">
        <f t="shared" si="1"/>
        <v>45839.791666666664</v>
      </c>
      <c r="H17" s="12">
        <f t="shared" ca="1" si="0"/>
        <v>25</v>
      </c>
      <c r="I17" s="2" t="s">
        <v>18</v>
      </c>
      <c r="J17" s="2" t="str">
        <f t="shared" si="2"/>
        <v/>
      </c>
      <c r="K17" s="2" t="str">
        <f t="shared" si="3"/>
        <v>Y</v>
      </c>
      <c r="L17" s="2" t="str">
        <f t="shared" si="4"/>
        <v/>
      </c>
      <c r="M17" s="3"/>
    </row>
    <row r="18" spans="1:13" x14ac:dyDescent="0.35">
      <c r="A18" s="11">
        <v>15</v>
      </c>
      <c r="B18" s="16">
        <v>45854</v>
      </c>
      <c r="C18" s="17" t="s">
        <v>36</v>
      </c>
      <c r="D18" t="s">
        <v>37</v>
      </c>
      <c r="E18">
        <v>10</v>
      </c>
      <c r="F18" t="s">
        <v>38</v>
      </c>
      <c r="G18" s="18">
        <f t="shared" si="1"/>
        <v>45854.458333333336</v>
      </c>
      <c r="H18" s="12">
        <f t="shared" ca="1" si="0"/>
        <v>13</v>
      </c>
      <c r="I18" s="2" t="s">
        <v>18</v>
      </c>
      <c r="J18" s="2" t="str">
        <f t="shared" si="2"/>
        <v/>
      </c>
      <c r="K18" s="2" t="str">
        <f t="shared" si="3"/>
        <v>Y</v>
      </c>
      <c r="L18" s="2" t="str">
        <f t="shared" si="4"/>
        <v/>
      </c>
      <c r="M18" s="3"/>
    </row>
    <row r="19" spans="1:13" x14ac:dyDescent="0.35">
      <c r="A19" s="11">
        <v>16</v>
      </c>
      <c r="B19" s="16">
        <v>45860</v>
      </c>
      <c r="C19" s="25" t="s">
        <v>30</v>
      </c>
      <c r="D19" t="s">
        <v>39</v>
      </c>
      <c r="E19">
        <v>10</v>
      </c>
      <c r="F19" t="s">
        <v>40</v>
      </c>
      <c r="G19" s="18">
        <f t="shared" si="1"/>
        <v>45860.791666666664</v>
      </c>
      <c r="H19" s="12">
        <f t="shared" ca="1" si="0"/>
        <v>20</v>
      </c>
      <c r="I19" s="2" t="s">
        <v>18</v>
      </c>
      <c r="J19" s="2" t="str">
        <f t="shared" si="2"/>
        <v/>
      </c>
      <c r="K19" s="2" t="str">
        <f t="shared" si="3"/>
        <v>Y</v>
      </c>
      <c r="L19" s="2" t="str">
        <f t="shared" si="4"/>
        <v/>
      </c>
      <c r="M19" s="3"/>
    </row>
    <row r="20" spans="1:13" x14ac:dyDescent="0.35">
      <c r="A20" s="11">
        <v>17</v>
      </c>
      <c r="B20" s="16">
        <v>45868</v>
      </c>
      <c r="C20" s="25">
        <v>0.80208333333333337</v>
      </c>
      <c r="D20" t="s">
        <v>37</v>
      </c>
      <c r="E20">
        <v>10</v>
      </c>
      <c r="F20" t="s">
        <v>38</v>
      </c>
      <c r="G20" s="18">
        <f t="shared" si="1"/>
        <v>45868.802083333336</v>
      </c>
      <c r="H20" s="12">
        <f t="shared" ca="1" si="0"/>
        <v>19</v>
      </c>
      <c r="I20" s="2" t="s">
        <v>18</v>
      </c>
      <c r="J20" s="2" t="str">
        <f t="shared" si="2"/>
        <v/>
      </c>
      <c r="K20" s="2" t="str">
        <f t="shared" si="3"/>
        <v>Y</v>
      </c>
      <c r="L20" s="2" t="str">
        <f t="shared" si="4"/>
        <v/>
      </c>
      <c r="M20" s="3"/>
    </row>
    <row r="21" spans="1:13" x14ac:dyDescent="0.35">
      <c r="A21" s="11">
        <v>18</v>
      </c>
      <c r="B21" s="16">
        <v>45874</v>
      </c>
      <c r="C21" s="25" t="s">
        <v>30</v>
      </c>
      <c r="D21" t="s">
        <v>39</v>
      </c>
      <c r="E21">
        <v>10</v>
      </c>
      <c r="F21" t="s">
        <v>40</v>
      </c>
      <c r="G21" s="18">
        <f t="shared" si="1"/>
        <v>45874.791666666664</v>
      </c>
      <c r="H21" s="12">
        <f t="shared" ca="1" si="0"/>
        <v>19</v>
      </c>
      <c r="I21" s="2" t="s">
        <v>18</v>
      </c>
      <c r="J21" s="2" t="str">
        <f t="shared" si="2"/>
        <v/>
      </c>
      <c r="K21" s="2" t="str">
        <f t="shared" si="3"/>
        <v>Y</v>
      </c>
      <c r="L21" s="2" t="str">
        <f t="shared" si="4"/>
        <v/>
      </c>
      <c r="M21" s="3"/>
    </row>
    <row r="22" spans="1:13" x14ac:dyDescent="0.35">
      <c r="A22" s="11">
        <v>19</v>
      </c>
      <c r="B22" s="16">
        <v>45881</v>
      </c>
      <c r="C22" s="17" t="s">
        <v>30</v>
      </c>
      <c r="D22" t="s">
        <v>41</v>
      </c>
      <c r="E22">
        <v>10</v>
      </c>
      <c r="F22" t="s">
        <v>42</v>
      </c>
      <c r="G22" s="18">
        <f t="shared" si="1"/>
        <v>45881.791666666664</v>
      </c>
      <c r="H22" s="12">
        <f t="shared" ca="1" si="0"/>
        <v>25</v>
      </c>
      <c r="I22" s="2" t="s">
        <v>18</v>
      </c>
      <c r="J22" s="2" t="str">
        <f t="shared" si="2"/>
        <v/>
      </c>
      <c r="K22" s="2" t="str">
        <f t="shared" si="3"/>
        <v>Y</v>
      </c>
      <c r="L22" s="2" t="str">
        <f t="shared" si="4"/>
        <v/>
      </c>
      <c r="M22" s="3"/>
    </row>
    <row r="23" spans="1:13" x14ac:dyDescent="0.35">
      <c r="A23" s="11">
        <v>20</v>
      </c>
      <c r="B23" s="16">
        <v>45888</v>
      </c>
      <c r="C23" s="17" t="s">
        <v>30</v>
      </c>
      <c r="D23" t="s">
        <v>43</v>
      </c>
      <c r="E23">
        <v>10</v>
      </c>
      <c r="F23" t="s">
        <v>44</v>
      </c>
      <c r="G23" s="18">
        <f t="shared" si="1"/>
        <v>45888.791666666664</v>
      </c>
      <c r="H23" s="12">
        <f t="shared" ca="1" si="0"/>
        <v>13</v>
      </c>
      <c r="I23" s="2" t="s">
        <v>18</v>
      </c>
      <c r="J23" s="2" t="str">
        <f t="shared" si="2"/>
        <v/>
      </c>
      <c r="K23" s="2" t="str">
        <f t="shared" si="3"/>
        <v>Y</v>
      </c>
      <c r="L23" s="2" t="str">
        <f t="shared" si="4"/>
        <v/>
      </c>
      <c r="M23" s="3"/>
    </row>
    <row r="24" spans="1:13" x14ac:dyDescent="0.35">
      <c r="A24" s="11">
        <v>21</v>
      </c>
      <c r="B24" s="16">
        <v>45895</v>
      </c>
      <c r="C24" s="17" t="s">
        <v>30</v>
      </c>
      <c r="D24" t="s">
        <v>41</v>
      </c>
      <c r="E24">
        <v>10</v>
      </c>
      <c r="F24" t="s">
        <v>42</v>
      </c>
      <c r="G24" s="18">
        <f t="shared" si="1"/>
        <v>45895.791666666664</v>
      </c>
      <c r="H24" s="12">
        <f t="shared" ca="1" si="0"/>
        <v>19</v>
      </c>
      <c r="I24" s="2" t="s">
        <v>18</v>
      </c>
      <c r="J24" s="2" t="str">
        <f t="shared" si="2"/>
        <v/>
      </c>
      <c r="K24" s="2" t="str">
        <f t="shared" si="3"/>
        <v>Y</v>
      </c>
      <c r="L24" s="2" t="str">
        <f t="shared" si="4"/>
        <v/>
      </c>
      <c r="M24" s="3"/>
    </row>
    <row r="25" spans="1:13" x14ac:dyDescent="0.35">
      <c r="A25" s="11">
        <v>22</v>
      </c>
      <c r="B25" s="16">
        <v>45900</v>
      </c>
      <c r="C25" s="17" t="s">
        <v>19</v>
      </c>
      <c r="D25" t="s">
        <v>26</v>
      </c>
      <c r="E25">
        <v>10</v>
      </c>
      <c r="F25" t="s">
        <v>27</v>
      </c>
      <c r="G25" s="18">
        <f t="shared" si="1"/>
        <v>45900.375</v>
      </c>
      <c r="H25" s="12">
        <f t="shared" ca="1" si="0"/>
        <v>16</v>
      </c>
      <c r="I25" s="2" t="s">
        <v>18</v>
      </c>
      <c r="J25" s="2" t="str">
        <f t="shared" si="2"/>
        <v/>
      </c>
      <c r="K25" s="2" t="str">
        <f t="shared" si="3"/>
        <v>Y</v>
      </c>
      <c r="L25" s="2" t="str">
        <f t="shared" si="4"/>
        <v/>
      </c>
      <c r="M25" s="3"/>
    </row>
    <row r="26" spans="1:13" x14ac:dyDescent="0.35">
      <c r="A26" s="11">
        <v>23</v>
      </c>
      <c r="B26" s="16">
        <v>45907</v>
      </c>
      <c r="C26" s="17">
        <v>0.4375</v>
      </c>
      <c r="D26" t="s">
        <v>45</v>
      </c>
      <c r="E26">
        <v>0</v>
      </c>
      <c r="F26" t="s">
        <v>46</v>
      </c>
      <c r="G26" s="18">
        <f t="shared" si="1"/>
        <v>45907.4375</v>
      </c>
      <c r="H26" s="12">
        <f t="shared" ca="1" si="0"/>
        <v>15</v>
      </c>
      <c r="I26" s="2" t="s">
        <v>18</v>
      </c>
      <c r="J26" s="2" t="str">
        <f t="shared" si="2"/>
        <v>Y</v>
      </c>
      <c r="K26" s="2" t="str">
        <f t="shared" si="3"/>
        <v/>
      </c>
      <c r="L26" s="2" t="str">
        <f t="shared" si="4"/>
        <v/>
      </c>
      <c r="M26" s="3"/>
    </row>
    <row r="27" spans="1:13" x14ac:dyDescent="0.35">
      <c r="A27" s="11">
        <v>24</v>
      </c>
      <c r="B27" s="16">
        <v>45914</v>
      </c>
      <c r="C27" s="17" t="s">
        <v>30</v>
      </c>
      <c r="D27" t="s">
        <v>47</v>
      </c>
      <c r="E27">
        <v>10</v>
      </c>
      <c r="F27" t="s">
        <v>48</v>
      </c>
      <c r="G27" s="18">
        <f t="shared" si="1"/>
        <v>45914.791666666664</v>
      </c>
      <c r="H27" s="12">
        <f t="shared" ca="1" si="0"/>
        <v>22</v>
      </c>
      <c r="I27" s="2" t="s">
        <v>18</v>
      </c>
      <c r="J27" s="2" t="str">
        <f t="shared" si="2"/>
        <v/>
      </c>
      <c r="K27" s="2" t="str">
        <f t="shared" si="3"/>
        <v>Y</v>
      </c>
      <c r="L27" s="2" t="str">
        <f t="shared" si="4"/>
        <v/>
      </c>
      <c r="M27" s="3"/>
    </row>
    <row r="28" spans="1:13" x14ac:dyDescent="0.35">
      <c r="A28" s="11">
        <v>25</v>
      </c>
      <c r="B28" s="26">
        <v>45931</v>
      </c>
      <c r="C28" s="27" t="s">
        <v>15</v>
      </c>
      <c r="D28" s="28" t="s">
        <v>49</v>
      </c>
      <c r="E28" s="28">
        <v>10</v>
      </c>
      <c r="F28" t="s">
        <v>49</v>
      </c>
      <c r="G28" s="18">
        <f t="shared" si="1"/>
        <v>45931.770833333336</v>
      </c>
      <c r="H28" s="12">
        <f t="shared" ca="1" si="0"/>
        <v>0</v>
      </c>
      <c r="I28" s="2" t="s">
        <v>18</v>
      </c>
      <c r="J28" s="2" t="str">
        <f t="shared" si="2"/>
        <v/>
      </c>
      <c r="K28" s="2" t="str">
        <f t="shared" si="3"/>
        <v>Y</v>
      </c>
      <c r="L28" s="2" t="str">
        <f t="shared" si="4"/>
        <v/>
      </c>
      <c r="M28" s="3"/>
    </row>
    <row r="29" spans="1:13" x14ac:dyDescent="0.35">
      <c r="A29" s="11">
        <v>26</v>
      </c>
      <c r="B29" s="16">
        <v>45962</v>
      </c>
      <c r="C29" s="17" t="s">
        <v>50</v>
      </c>
      <c r="D29" t="s">
        <v>49</v>
      </c>
      <c r="E29">
        <v>10</v>
      </c>
      <c r="F29" t="s">
        <v>49</v>
      </c>
      <c r="G29" s="18">
        <f t="shared" si="1"/>
        <v>45962.416666666664</v>
      </c>
      <c r="H29" s="12">
        <f t="shared" ca="1" si="0"/>
        <v>0</v>
      </c>
      <c r="I29" s="2" t="s">
        <v>18</v>
      </c>
      <c r="J29" s="2" t="str">
        <f t="shared" si="2"/>
        <v/>
      </c>
      <c r="K29" s="2" t="str">
        <f t="shared" si="3"/>
        <v>Y</v>
      </c>
      <c r="L29" s="2" t="str">
        <f t="shared" si="4"/>
        <v/>
      </c>
      <c r="M29" s="3"/>
    </row>
    <row r="30" spans="1:13" hidden="1" x14ac:dyDescent="0.35">
      <c r="A30" s="11">
        <v>26</v>
      </c>
      <c r="B30" s="29">
        <v>45921</v>
      </c>
      <c r="C30" s="30" t="s">
        <v>50</v>
      </c>
      <c r="D30" t="s">
        <v>51</v>
      </c>
      <c r="E30">
        <v>0</v>
      </c>
      <c r="F30" s="15" t="s">
        <v>52</v>
      </c>
      <c r="G30" s="18">
        <f t="shared" si="1"/>
        <v>45921.416666666664</v>
      </c>
      <c r="H30" s="12">
        <f t="shared" ca="1" si="0"/>
        <v>0</v>
      </c>
      <c r="I30" s="2"/>
      <c r="J30" s="2" t="str">
        <f t="shared" si="2"/>
        <v>Y</v>
      </c>
      <c r="K30" s="2" t="str">
        <f t="shared" si="3"/>
        <v/>
      </c>
      <c r="L30" s="2"/>
      <c r="M30" s="3"/>
    </row>
    <row r="31" spans="1:13" hidden="1" x14ac:dyDescent="0.35">
      <c r="A31" s="11">
        <v>27</v>
      </c>
      <c r="B31" s="31">
        <v>46017</v>
      </c>
      <c r="C31" s="30" t="s">
        <v>50</v>
      </c>
      <c r="D31" t="s">
        <v>47</v>
      </c>
      <c r="E31">
        <v>10</v>
      </c>
      <c r="F31" s="15" t="s">
        <v>48</v>
      </c>
      <c r="G31" s="18">
        <f t="shared" si="1"/>
        <v>46017.416666666664</v>
      </c>
      <c r="I31" s="2"/>
      <c r="J31" s="2"/>
      <c r="K31" s="2"/>
      <c r="L31" s="2"/>
    </row>
    <row r="32" spans="1:13" x14ac:dyDescent="0.35">
      <c r="D32"/>
      <c r="E32"/>
      <c r="F32"/>
      <c r="I32">
        <f>COUNTIF(I$4:I$31,"=Y")</f>
        <v>26</v>
      </c>
      <c r="J32">
        <f>COUNTIF(J$4:J$31,"=Y")</f>
        <v>9</v>
      </c>
      <c r="K32">
        <f>COUNTIF(K$4:K$31,"=Y")</f>
        <v>18</v>
      </c>
      <c r="L32">
        <f>COUNTIF(L$4:L$31,"=Y")</f>
        <v>3</v>
      </c>
    </row>
    <row r="33" spans="2:11" x14ac:dyDescent="0.35">
      <c r="C33" s="32" t="s">
        <v>53</v>
      </c>
      <c r="D33" s="10">
        <v>2025</v>
      </c>
      <c r="F33" s="33"/>
      <c r="H33" s="34" t="s">
        <v>54</v>
      </c>
      <c r="I33" s="12">
        <v>3</v>
      </c>
      <c r="K33" s="12">
        <v>3</v>
      </c>
    </row>
    <row r="34" spans="2:11" x14ac:dyDescent="0.35">
      <c r="C34" s="35" t="s">
        <v>55</v>
      </c>
      <c r="D34" s="12" t="s">
        <v>56</v>
      </c>
      <c r="F34" s="33"/>
    </row>
    <row r="35" spans="2:11" x14ac:dyDescent="0.35">
      <c r="C35" s="36" t="s">
        <v>57</v>
      </c>
      <c r="D35" s="11">
        <f>$I$32</f>
        <v>26</v>
      </c>
      <c r="E35" s="11"/>
      <c r="F35" s="33"/>
    </row>
    <row r="36" spans="2:11" x14ac:dyDescent="0.35">
      <c r="C36" s="36" t="s">
        <v>58</v>
      </c>
      <c r="D36" s="11">
        <f>MIN(_xlfn.FLOOR.MATH(TotalNumberOfEvents/2) + 1, 11)</f>
        <v>11</v>
      </c>
      <c r="E36" s="37" t="str">
        <f>_xlfn.CONCAT("Half of ",TotalNumberOfEvents," (rounded down), plus 1.  Capped at 11.")</f>
        <v>Half of 26 (rounded down), plus 1.  Capped at 11.</v>
      </c>
    </row>
    <row r="37" spans="2:11" x14ac:dyDescent="0.35">
      <c r="C37" s="36" t="s">
        <v>59</v>
      </c>
      <c r="D37" s="11">
        <f>_xlfn.FLOOR.MATH((nEvening10Events - nEvening10EventsCancelled)/2) + 1</f>
        <v>8</v>
      </c>
      <c r="E37" s="37" t="str">
        <f>_xlfn.CONCAT("Half of ",(nEvening10Events - nEvening10EventsCancelled)," (rounded down); plus 1")</f>
        <v>Half of 15 (rounded down); plus 1</v>
      </c>
    </row>
    <row r="38" spans="2:11" x14ac:dyDescent="0.35">
      <c r="C38" s="36" t="s">
        <v>60</v>
      </c>
      <c r="D38" s="11">
        <f ca="1">COUNTIF(CalendarNumberOfCompetitors,"&gt;0")</f>
        <v>23</v>
      </c>
      <c r="E38" s="37" t="s">
        <v>61</v>
      </c>
      <c r="F38" s="15"/>
      <c r="G38" s="15"/>
      <c r="H38" s="15"/>
    </row>
    <row r="39" spans="2:11" x14ac:dyDescent="0.35">
      <c r="C39" s="36" t="s">
        <v>62</v>
      </c>
      <c r="D39" s="11" t="e">
        <f>#REF!</f>
        <v>#REF!</v>
      </c>
      <c r="E39" s="11"/>
      <c r="F39" s="33"/>
    </row>
    <row r="40" spans="2:11" x14ac:dyDescent="0.35">
      <c r="C40" s="36" t="s">
        <v>63</v>
      </c>
      <c r="D40" s="11">
        <f ca="1">MAX(0,EventsCompletedToDate-(TotalNumberOfEvents-BestNumberOfEvents))</f>
        <v>8</v>
      </c>
      <c r="E40" s="37" t="s">
        <v>64</v>
      </c>
      <c r="F40" s="33"/>
    </row>
    <row r="41" spans="2:11" x14ac:dyDescent="0.35">
      <c r="B41" s="12"/>
      <c r="C41" s="36" t="s">
        <v>65</v>
      </c>
      <c r="D41" s="11" t="e">
        <f ca="1">MIN(BestNumberOfEvents*MaximumScorePerEvent,(TotalNumberOfEvents-EventsCompletedToDate)*MaximumScorePerEvent)</f>
        <v>#REF!</v>
      </c>
      <c r="E41" s="11"/>
    </row>
    <row r="42" spans="2:11" x14ac:dyDescent="0.35">
      <c r="B42" s="12"/>
      <c r="C42" s="36" t="s">
        <v>66</v>
      </c>
      <c r="D42" s="11">
        <v>50</v>
      </c>
    </row>
    <row r="43" spans="2:11" x14ac:dyDescent="0.35">
      <c r="B43" s="12"/>
      <c r="C43" s="36" t="s">
        <v>67</v>
      </c>
      <c r="D43" s="38">
        <f>TIME(0,16,35)</f>
        <v>1.1516203703703704E-2</v>
      </c>
      <c r="E43" s="11"/>
      <c r="F43" s="15" t="s">
        <v>68</v>
      </c>
    </row>
    <row r="44" spans="2:11" x14ac:dyDescent="0.35">
      <c r="B44" s="12"/>
      <c r="C44" s="36" t="s">
        <v>69</v>
      </c>
      <c r="D44" s="11" t="s">
        <v>70</v>
      </c>
    </row>
    <row r="45" spans="2:11" x14ac:dyDescent="0.35">
      <c r="B45" s="12"/>
      <c r="C45" s="36" t="s">
        <v>71</v>
      </c>
      <c r="D45" s="39" t="s">
        <v>72</v>
      </c>
    </row>
    <row r="46" spans="2:11" x14ac:dyDescent="0.35">
      <c r="B46" s="12"/>
      <c r="C46" s="36"/>
      <c r="D46" s="11"/>
    </row>
    <row r="47" spans="2:11" x14ac:dyDescent="0.35">
      <c r="C47" s="34" t="s">
        <v>73</v>
      </c>
      <c r="D47" s="40" t="s">
        <v>74</v>
      </c>
      <c r="E47" s="13" t="s">
        <v>75</v>
      </c>
    </row>
    <row r="48" spans="2:11" x14ac:dyDescent="0.35">
      <c r="C48" s="12" t="s">
        <v>76</v>
      </c>
      <c r="D48" s="12" t="s">
        <v>77</v>
      </c>
      <c r="E48" s="13" t="str">
        <f>"'"&amp;EDPrefix&amp;1&amp;EDSuffix</f>
        <v>'Event (1)'!$A$4:$Ag$103</v>
      </c>
    </row>
    <row r="49" spans="2:6" x14ac:dyDescent="0.35">
      <c r="E49" s="13"/>
    </row>
    <row r="50" spans="2:6" x14ac:dyDescent="0.35">
      <c r="B50" s="12"/>
      <c r="C50" s="36" t="s">
        <v>78</v>
      </c>
      <c r="D50" s="11" t="str">
        <f>EDPrefix</f>
        <v>Event (</v>
      </c>
      <c r="E50" s="13" t="s">
        <v>79</v>
      </c>
    </row>
    <row r="51" spans="2:6" x14ac:dyDescent="0.35">
      <c r="B51" s="12"/>
      <c r="C51" s="36" t="s">
        <v>80</v>
      </c>
      <c r="D51" s="11" t="s">
        <v>81</v>
      </c>
      <c r="E51" s="10" t="str">
        <f>"'"&amp;ESPrefix&amp;$A$7&amp;ESSuffix</f>
        <v>'Event (4)'!</v>
      </c>
    </row>
    <row r="52" spans="2:6" x14ac:dyDescent="0.35">
      <c r="B52" s="12"/>
      <c r="C52" s="36" t="s">
        <v>82</v>
      </c>
      <c r="D52" s="12">
        <v>10</v>
      </c>
    </row>
    <row r="53" spans="2:6" x14ac:dyDescent="0.35">
      <c r="C53" s="32" t="s">
        <v>83</v>
      </c>
      <c r="D53" s="12">
        <v>16</v>
      </c>
      <c r="F53" s="33"/>
    </row>
    <row r="54" spans="2:6" x14ac:dyDescent="0.35">
      <c r="C54" s="32" t="s">
        <v>84</v>
      </c>
      <c r="D54" s="12">
        <v>18</v>
      </c>
      <c r="F54" s="33"/>
    </row>
    <row r="55" spans="2:6" x14ac:dyDescent="0.35">
      <c r="C55" s="34" t="s">
        <v>85</v>
      </c>
      <c r="D55" s="12">
        <v>23</v>
      </c>
      <c r="F55" s="33"/>
    </row>
    <row r="56" spans="2:6" x14ac:dyDescent="0.35">
      <c r="C56" s="34" t="s">
        <v>86</v>
      </c>
      <c r="D56" s="12">
        <v>25</v>
      </c>
      <c r="F56" s="33"/>
    </row>
    <row r="57" spans="2:6" x14ac:dyDescent="0.35">
      <c r="C57" s="34" t="s">
        <v>87</v>
      </c>
      <c r="D57" s="12">
        <v>27</v>
      </c>
      <c r="F57" s="33"/>
    </row>
    <row r="58" spans="2:6" x14ac:dyDescent="0.35">
      <c r="C58" s="34" t="s">
        <v>88</v>
      </c>
      <c r="D58" s="12">
        <v>29</v>
      </c>
    </row>
    <row r="59" spans="2:6" x14ac:dyDescent="0.35">
      <c r="C59" s="34" t="s">
        <v>89</v>
      </c>
      <c r="D59" s="12">
        <v>31</v>
      </c>
      <c r="F59" s="33"/>
    </row>
    <row r="60" spans="2:6" x14ac:dyDescent="0.35">
      <c r="C60" s="36" t="s">
        <v>90</v>
      </c>
      <c r="D60" s="12">
        <v>33</v>
      </c>
      <c r="F60" s="33"/>
    </row>
    <row r="61" spans="2:6" x14ac:dyDescent="0.35">
      <c r="C61" s="13"/>
      <c r="F61" s="33"/>
    </row>
    <row r="62" spans="2:6" x14ac:dyDescent="0.35">
      <c r="C62" s="34" t="s">
        <v>91</v>
      </c>
      <c r="D62" s="12">
        <v>5</v>
      </c>
      <c r="F62" s="33"/>
    </row>
    <row r="63" spans="2:6" x14ac:dyDescent="0.35">
      <c r="C63" s="34" t="s">
        <v>92</v>
      </c>
      <c r="D63" s="12">
        <f>TotalNumberOfEvents + 6</f>
        <v>32</v>
      </c>
      <c r="E63" s="10" t="s">
        <v>93</v>
      </c>
    </row>
    <row r="64" spans="2:6" x14ac:dyDescent="0.35">
      <c r="C64" s="12" t="s">
        <v>94</v>
      </c>
      <c r="D64" s="12">
        <f>TotalNumberOfEvents + 7</f>
        <v>33</v>
      </c>
      <c r="E64" s="10" t="s">
        <v>95</v>
      </c>
    </row>
    <row r="66" spans="3:4" x14ac:dyDescent="0.35">
      <c r="C66" s="34" t="s">
        <v>96</v>
      </c>
      <c r="D66" s="12">
        <v>17</v>
      </c>
    </row>
    <row r="67" spans="3:4" x14ac:dyDescent="0.35">
      <c r="C67" s="34" t="s">
        <v>97</v>
      </c>
      <c r="D67" s="12">
        <v>18</v>
      </c>
    </row>
  </sheetData>
  <sheetProtection formatCells="0" formatColumns="0" formatRows="0" insertColumns="0" insertRows="0" insertHyperlinks="0" deleteColumns="0" deleteRows="0" pivotTables="0"/>
  <conditionalFormatting sqref="B4:B31">
    <cfRule type="expression" dxfId="100" priority="1">
      <formula>NOT(YEAR(B4)=CompetitionYear)</formula>
    </cfRule>
  </conditionalFormatting>
  <printOptions horizontalCentered="1" gridLines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&amp;A</oddHeader>
    <oddFooter>&amp;L&amp;F&amp;RPage &amp;P of &amp;N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23AF-21C2-4343-9EE8-BFF60CE86759}">
  <sheetPr codeName="Sheet48"/>
  <dimension ref="A1:I102"/>
  <sheetViews>
    <sheetView topLeftCell="A7" zoomScale="75" zoomScaleNormal="75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/>
      <c r="B2" s="51"/>
      <c r="C2" s="52"/>
      <c r="D2" s="52"/>
      <c r="E2" s="52"/>
      <c r="F2" s="52"/>
      <c r="G2" s="53" t="str">
        <f>IF(ISBLANK($A2),"",IF($I2="X",A2,CONCATENATE(VLOOKUP(A2,competitors!$A2:$I650,3, FALSE)," ",VLOOKUP(A2,competitors!$A2:$I650,2,FALSE))))</f>
        <v/>
      </c>
      <c r="H2" s="54">
        <f t="shared" ref="H2:H33" si="0">IF(LEFT($E2,1)="D",UPPER($E2),TIME(B2,C2,D2))</f>
        <v>0</v>
      </c>
    </row>
    <row r="3" spans="1:9" ht="15" x14ac:dyDescent="0.4">
      <c r="A3" s="51"/>
      <c r="B3" s="51"/>
      <c r="C3" s="52"/>
      <c r="D3" s="52"/>
      <c r="E3" s="52"/>
      <c r="F3" s="52"/>
      <c r="G3" s="53" t="str">
        <f>IF(ISBLANK($A3),"",IF($I3="X",A3,CONCATENATE(VLOOKUP(A3,competitors!$A3:$I651,3, FALSE)," ",VLOOKUP(A3,competitors!$A3:$I651,2,FALSE))))</f>
        <v/>
      </c>
      <c r="H3" s="54">
        <f t="shared" si="0"/>
        <v>0</v>
      </c>
    </row>
    <row r="4" spans="1:9" ht="15" x14ac:dyDescent="0.4">
      <c r="A4" s="51"/>
      <c r="B4" s="51"/>
      <c r="C4" s="52"/>
      <c r="D4" s="52"/>
      <c r="E4" s="52"/>
      <c r="F4" s="52"/>
      <c r="G4" s="53" t="str">
        <f>IF(ISBLANK($A4),"",IF($I4="X",A4,CONCATENATE(VLOOKUP(A4,competitors!$A4:$I652,3, FALSE)," ",VLOOKUP(A4,competitors!$A4:$I652,2,FALSE))))</f>
        <v/>
      </c>
      <c r="H4" s="54">
        <f t="shared" si="0"/>
        <v>0</v>
      </c>
    </row>
    <row r="5" spans="1:9" ht="15" x14ac:dyDescent="0.4">
      <c r="A5" s="51"/>
      <c r="B5" s="51"/>
      <c r="C5" s="52"/>
      <c r="D5" s="52"/>
      <c r="E5" s="52"/>
      <c r="F5" s="52"/>
      <c r="G5" s="53" t="str">
        <f>IF(ISBLANK($A5),"",IF($I5="X",A5,CONCATENATE(VLOOKUP(A5,competitors!$A5:$I653,3, FALSE)," ",VLOOKUP(A5,competitors!$A5:$I653,2,FALSE))))</f>
        <v/>
      </c>
      <c r="H5" s="54">
        <f t="shared" si="0"/>
        <v>0</v>
      </c>
    </row>
    <row r="6" spans="1:9" ht="15" x14ac:dyDescent="0.4">
      <c r="A6" s="51"/>
      <c r="B6" s="51"/>
      <c r="C6" s="52"/>
      <c r="D6" s="52"/>
      <c r="E6" s="52"/>
      <c r="F6" s="52"/>
      <c r="G6" s="53" t="str">
        <f>IF(ISBLANK($A6),"",IF($I6="X",A6,CONCATENATE(VLOOKUP(A6,competitors!$A6:$I654,3, FALSE)," ",VLOOKUP(A6,competitors!$A6:$I654,2,FALSE))))</f>
        <v/>
      </c>
      <c r="H6" s="54">
        <f t="shared" si="0"/>
        <v>0</v>
      </c>
    </row>
    <row r="7" spans="1:9" ht="15" x14ac:dyDescent="0.4">
      <c r="A7" s="51"/>
      <c r="B7" s="51"/>
      <c r="C7" s="52"/>
      <c r="D7" s="52"/>
      <c r="E7" s="52"/>
      <c r="F7" s="52"/>
      <c r="G7" s="53" t="str">
        <f>IF(ISBLANK($A7),"",IF($I7="X",A7,CONCATENATE(VLOOKUP(A7,competitors!$A7:$I655,3, FALSE)," ",VLOOKUP(A7,competitors!$A7:$I655,2,FALSE))))</f>
        <v/>
      </c>
      <c r="H7" s="54">
        <f t="shared" si="0"/>
        <v>0</v>
      </c>
    </row>
    <row r="8" spans="1:9" ht="15" x14ac:dyDescent="0.4">
      <c r="A8" s="51"/>
      <c r="B8" s="51"/>
      <c r="C8" s="52"/>
      <c r="D8" s="52"/>
      <c r="E8" s="52"/>
      <c r="F8" s="52"/>
      <c r="G8" s="53" t="str">
        <f>IF(ISBLANK($A8),"",IF($I8="X",A8,CONCATENATE(VLOOKUP(A8,competitors!$A8:$I656,3, FALSE)," ",VLOOKUP(A8,competitors!$A8:$I656,2,FALSE))))</f>
        <v/>
      </c>
      <c r="H8" s="54">
        <f t="shared" si="0"/>
        <v>0</v>
      </c>
    </row>
    <row r="9" spans="1:9" ht="15" x14ac:dyDescent="0.4">
      <c r="A9" s="51"/>
      <c r="B9" s="51"/>
      <c r="C9" s="52"/>
      <c r="D9" s="52"/>
      <c r="E9" s="52"/>
      <c r="F9" s="52"/>
      <c r="G9" s="53" t="str">
        <f>IF(ISBLANK($A9),"",IF($I9="X",A9,CONCATENATE(VLOOKUP(A9,competitors!$A9:$I657,3, FALSE)," ",VLOOKUP(A9,competitors!$A9:$I657,2,FALSE))))</f>
        <v/>
      </c>
      <c r="H9" s="54">
        <f t="shared" si="0"/>
        <v>0</v>
      </c>
    </row>
    <row r="10" spans="1:9" ht="15" x14ac:dyDescent="0.4">
      <c r="A10" s="51"/>
      <c r="B10" s="51"/>
      <c r="C10" s="52"/>
      <c r="D10" s="52"/>
      <c r="E10" s="52"/>
      <c r="F10" s="52"/>
      <c r="G10" s="53" t="str">
        <f>IF(ISBLANK($A10),"",IF($I10="X",A10,CONCATENATE(VLOOKUP(A10,competitors!$A10:$I658,3, FALSE)," ",VLOOKUP(A10,competitors!$A10:$I658,2,FALSE))))</f>
        <v/>
      </c>
      <c r="H10" s="54">
        <f t="shared" si="0"/>
        <v>0</v>
      </c>
    </row>
    <row r="11" spans="1:9" ht="15" x14ac:dyDescent="0.4">
      <c r="A11" s="51"/>
      <c r="B11" s="51"/>
      <c r="C11" s="52"/>
      <c r="D11" s="52"/>
      <c r="E11" s="52"/>
      <c r="F11" s="52"/>
      <c r="G11" s="53" t="str">
        <f>IF(ISBLANK($A11),"",IF($I11="X",A11,CONCATENATE(VLOOKUP(A11,competitors!$A11:$I659,3, FALSE)," ",VLOOKUP(A11,competitors!$A11:$I659,2,FALSE))))</f>
        <v/>
      </c>
      <c r="H11" s="54">
        <f t="shared" si="0"/>
        <v>0</v>
      </c>
    </row>
    <row r="12" spans="1:9" ht="15" x14ac:dyDescent="0.4">
      <c r="A12" s="51"/>
      <c r="B12" s="51"/>
      <c r="C12" s="52"/>
      <c r="D12" s="52"/>
      <c r="E12" s="52"/>
      <c r="F12" s="52"/>
      <c r="G12" s="53" t="str">
        <f>IF(ISBLANK($A12),"",IF($I12="X",A12,CONCATENATE(VLOOKUP(A12,competitors!$A12:$I660,3, FALSE)," ",VLOOKUP(A12,competitors!$A12:$I660,2,FALSE))))</f>
        <v/>
      </c>
      <c r="H12" s="54">
        <f t="shared" si="0"/>
        <v>0</v>
      </c>
    </row>
    <row r="13" spans="1:9" ht="15" x14ac:dyDescent="0.4">
      <c r="A13" s="51"/>
      <c r="B13" s="51"/>
      <c r="C13" s="52"/>
      <c r="D13" s="52"/>
      <c r="E13" s="52"/>
      <c r="F13" s="52"/>
      <c r="G13" s="53" t="str">
        <f>IF(ISBLANK($A13),"",IF($I13="X",A13,CONCATENATE(VLOOKUP(A13,competitors!$A13:$I661,3, FALSE)," ",VLOOKUP(A13,competitors!$A13:$I661,2,FALSE))))</f>
        <v/>
      </c>
      <c r="H13" s="54">
        <f t="shared" si="0"/>
        <v>0</v>
      </c>
    </row>
    <row r="14" spans="1:9" ht="15" x14ac:dyDescent="0.4">
      <c r="A14" s="51"/>
      <c r="B14" s="51"/>
      <c r="C14" s="52"/>
      <c r="D14" s="52"/>
      <c r="E14" s="52"/>
      <c r="F14" s="52"/>
      <c r="G14" s="53" t="str">
        <f>IF(ISBLANK($A14),"",IF($I14="X",A14,CONCATENATE(VLOOKUP(A14,competitors!$A14:$I662,3, FALSE)," ",VLOOKUP(A14,competitors!$A14:$I662,2,FALSE))))</f>
        <v/>
      </c>
      <c r="H14" s="54">
        <f t="shared" si="0"/>
        <v>0</v>
      </c>
    </row>
    <row r="15" spans="1:9" ht="15" x14ac:dyDescent="0.4">
      <c r="A15" s="51"/>
      <c r="B15" s="51"/>
      <c r="C15" s="52"/>
      <c r="D15" s="52"/>
      <c r="E15" s="52"/>
      <c r="F15" s="52"/>
      <c r="G15" s="53" t="str">
        <f>IF(ISBLANK($A15),"",IF($I15="X",A15,CONCATENATE(VLOOKUP(A15,competitors!$A15:$I663,3, FALSE)," ",VLOOKUP(A15,competitors!$A15:$I663,2,FALSE))))</f>
        <v/>
      </c>
      <c r="H15" s="54">
        <f t="shared" si="0"/>
        <v>0</v>
      </c>
    </row>
    <row r="16" spans="1:9" ht="15" x14ac:dyDescent="0.4">
      <c r="A16" s="51"/>
      <c r="B16" s="51"/>
      <c r="C16" s="52"/>
      <c r="D16" s="52"/>
      <c r="E16" s="52"/>
      <c r="F16" s="52"/>
      <c r="G16" s="53" t="str">
        <f>IF(ISBLANK($A16),"",IF($I16="X",A16,CONCATENATE(VLOOKUP(A16,competitors!$A16:$I664,3, FALSE)," ",VLOOKUP(A16,competitors!$A16:$I664,2,FALSE))))</f>
        <v/>
      </c>
      <c r="H16" s="54">
        <f t="shared" si="0"/>
        <v>0</v>
      </c>
    </row>
    <row r="17" spans="1:8" ht="15" x14ac:dyDescent="0.4">
      <c r="A17" s="51"/>
      <c r="B17" s="51"/>
      <c r="C17" s="52"/>
      <c r="D17" s="52"/>
      <c r="E17" s="52"/>
      <c r="F17" s="52"/>
      <c r="G17" s="53" t="str">
        <f>IF(ISBLANK($A17),"",IF($I17="X",A17,CONCATENATE(VLOOKUP(A17,competitors!$A17:$I665,3, FALSE)," ",VLOOKUP(A17,competitors!$A17:$I665,2,FALSE))))</f>
        <v/>
      </c>
      <c r="H17" s="54">
        <f t="shared" si="0"/>
        <v>0</v>
      </c>
    </row>
    <row r="18" spans="1:8" ht="15" x14ac:dyDescent="0.4">
      <c r="A18" s="51"/>
      <c r="B18" s="51"/>
      <c r="C18" s="52"/>
      <c r="D18" s="52"/>
      <c r="E18" s="52"/>
      <c r="F18" s="52"/>
      <c r="G18" s="53" t="str">
        <f>IF(ISBLANK($A18),"",IF($I18="X",A18,CONCATENATE(VLOOKUP(A18,competitors!$A18:$I666,3, FALSE)," ",VLOOKUP(A18,competitors!$A18:$I666,2,FALSE))))</f>
        <v/>
      </c>
      <c r="H18" s="54">
        <f t="shared" si="0"/>
        <v>0</v>
      </c>
    </row>
    <row r="19" spans="1:8" ht="15" x14ac:dyDescent="0.4">
      <c r="A19" s="51"/>
      <c r="B19" s="51"/>
      <c r="C19" s="52"/>
      <c r="D19" s="52"/>
      <c r="E19" s="52"/>
      <c r="F19" s="52"/>
      <c r="G19" s="53" t="str">
        <f>IF(ISBLANK($A19),"",IF($I19="X",A19,CONCATENATE(VLOOKUP(A19,competitors!$A19:$I667,3, FALSE)," ",VLOOKUP(A19,competitors!$A19:$I667,2,FALSE))))</f>
        <v/>
      </c>
      <c r="H19" s="54">
        <f t="shared" si="0"/>
        <v>0</v>
      </c>
    </row>
    <row r="20" spans="1:8" ht="15" x14ac:dyDescent="0.4">
      <c r="A20" s="51"/>
      <c r="B20" s="51"/>
      <c r="C20" s="52"/>
      <c r="D20" s="52"/>
      <c r="E20" s="52"/>
      <c r="F20" s="52"/>
      <c r="G20" s="53" t="str">
        <f>IF(ISBLANK($A20),"",IF($I20="X",A20,CONCATENATE(VLOOKUP(A20,competitors!$A20:$I668,3, FALSE)," ",VLOOKUP(A20,competitors!$A20:$I668,2,FALSE))))</f>
        <v/>
      </c>
      <c r="H20" s="54">
        <f t="shared" si="0"/>
        <v>0</v>
      </c>
    </row>
    <row r="21" spans="1:8" ht="15" x14ac:dyDescent="0.4">
      <c r="A21" s="51"/>
      <c r="B21" s="51"/>
      <c r="C21" s="52"/>
      <c r="D21" s="52"/>
      <c r="E21" s="52"/>
      <c r="F21" s="52"/>
      <c r="G21" s="53" t="str">
        <f>IF(ISBLANK($A21),"",IF($I21="X",A21,CONCATENATE(VLOOKUP(A21,competitors!$A21:$I669,3, FALSE)," ",VLOOKUP(A21,competitors!$A21:$I669,2,FALSE))))</f>
        <v/>
      </c>
      <c r="H21" s="54">
        <f t="shared" si="0"/>
        <v>0</v>
      </c>
    </row>
    <row r="22" spans="1:8" ht="15" x14ac:dyDescent="0.4">
      <c r="A22" s="51"/>
      <c r="B22" s="51"/>
      <c r="C22" s="52"/>
      <c r="D22" s="52"/>
      <c r="E22" s="52"/>
      <c r="F22" s="52"/>
      <c r="G22" s="53" t="str">
        <f>IF(ISBLANK($A22),"",IF($I22="X",A22,CONCATENATE(VLOOKUP(A22,competitors!$A22:$I670,3, FALSE)," ",VLOOKUP(A22,competitors!$A22:$I670,2,FALSE))))</f>
        <v/>
      </c>
      <c r="H22" s="54">
        <f t="shared" si="0"/>
        <v>0</v>
      </c>
    </row>
    <row r="23" spans="1:8" ht="15" x14ac:dyDescent="0.4">
      <c r="A23" s="51"/>
      <c r="B23" s="51"/>
      <c r="C23" s="52"/>
      <c r="D23" s="52"/>
      <c r="E23" s="52"/>
      <c r="F23" s="52"/>
      <c r="G23" s="53" t="str">
        <f>IF(ISBLANK($A23),"",IF($I23="X",A23,CONCATENATE(VLOOKUP(A23,competitors!$A23:$I671,3, FALSE)," ",VLOOKUP(A23,competitors!$A23:$I671,2,FALSE))))</f>
        <v/>
      </c>
      <c r="H23" s="54">
        <f t="shared" si="0"/>
        <v>0</v>
      </c>
    </row>
    <row r="24" spans="1:8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2">
    <cfRule type="expression" dxfId="3" priority="1" stopIfTrue="1">
      <formula>#REF!="X"</formula>
    </cfRule>
  </conditionalFormatting>
  <conditionalFormatting sqref="A13:A18">
    <cfRule type="expression" dxfId="2" priority="2">
      <formula>#REF!="X"</formula>
    </cfRule>
  </conditionalFormatting>
  <conditionalFormatting sqref="A2:F101">
    <cfRule type="expression" dxfId="1" priority="3">
      <formula>#REF!="X"</formula>
    </cfRule>
  </conditionalFormatting>
  <conditionalFormatting sqref="G2:H101">
    <cfRule type="expression" dxfId="0" priority="4">
      <formula>#REF!="X"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5F79-6298-4F61-B288-C13971DDDA3A}">
  <sheetPr codeName="Sheet49"/>
  <dimension ref="A1:D64"/>
  <sheetViews>
    <sheetView workbookViewId="0">
      <selection activeCell="C298" sqref="C298"/>
    </sheetView>
  </sheetViews>
  <sheetFormatPr defaultRowHeight="12.75" x14ac:dyDescent="0.35"/>
  <cols>
    <col min="1" max="1" width="18.19921875" bestFit="1" customWidth="1"/>
    <col min="2" max="2" width="19.1328125" customWidth="1"/>
    <col min="3" max="3" width="23.33203125" customWidth="1"/>
  </cols>
  <sheetData>
    <row r="1" spans="1:4" x14ac:dyDescent="0.35">
      <c r="A1" t="s">
        <v>164</v>
      </c>
      <c r="B1" t="s">
        <v>165</v>
      </c>
    </row>
    <row r="2" spans="1:4" ht="14.25" x14ac:dyDescent="0.45">
      <c r="A2" t="s">
        <v>166</v>
      </c>
      <c r="B2" t="s">
        <v>167</v>
      </c>
      <c r="C2" s="41" t="str">
        <f>_xlfn.CONCAT(A2," (",B2,")")</f>
        <v>Carl Dyson (Aerologic)</v>
      </c>
      <c r="D2" s="42"/>
    </row>
    <row r="3" spans="1:4" ht="14.25" x14ac:dyDescent="0.45">
      <c r="A3" t="s">
        <v>168</v>
      </c>
      <c r="B3" t="s">
        <v>169</v>
      </c>
      <c r="C3" s="41" t="str">
        <f t="shared" ref="C3:C63" si="0">_xlfn.CONCAT(A3," (",B3,")")</f>
        <v>Tommy Nolan (Ashby ICC)</v>
      </c>
      <c r="D3" s="42"/>
    </row>
    <row r="4" spans="1:4" ht="14.25" x14ac:dyDescent="0.45">
      <c r="A4" t="s">
        <v>170</v>
      </c>
      <c r="B4" t="s">
        <v>171</v>
      </c>
      <c r="C4" s="41" t="str">
        <f t="shared" si="0"/>
        <v>Jayne Mumford (Cov Tri)</v>
      </c>
      <c r="D4" s="42"/>
    </row>
    <row r="5" spans="1:4" ht="14.25" x14ac:dyDescent="0.45">
      <c r="A5" t="s">
        <v>172</v>
      </c>
      <c r="B5" t="s">
        <v>171</v>
      </c>
      <c r="C5" s="41" t="str">
        <f t="shared" si="0"/>
        <v>Simon Clarke (Cov Tri)</v>
      </c>
      <c r="D5" s="42"/>
    </row>
    <row r="6" spans="1:4" ht="14.25" x14ac:dyDescent="0.45">
      <c r="A6" t="s">
        <v>173</v>
      </c>
      <c r="B6" t="s">
        <v>174</v>
      </c>
      <c r="C6" s="41" t="str">
        <f t="shared" si="0"/>
        <v>Evan Collett Jnr (KCC)</v>
      </c>
      <c r="D6" s="42"/>
    </row>
    <row r="7" spans="1:4" ht="14.25" x14ac:dyDescent="0.45">
      <c r="A7" t="s">
        <v>175</v>
      </c>
      <c r="B7" t="s">
        <v>176</v>
      </c>
      <c r="C7" s="41" t="str">
        <f t="shared" si="0"/>
        <v>Harriet Hughes (LFCC)</v>
      </c>
      <c r="D7" s="42"/>
    </row>
    <row r="8" spans="1:4" ht="14.25" x14ac:dyDescent="0.45">
      <c r="A8" t="s">
        <v>177</v>
      </c>
      <c r="B8" t="s">
        <v>176</v>
      </c>
      <c r="C8" s="41" t="str">
        <f t="shared" si="0"/>
        <v>Mat Mabe (LFCC)</v>
      </c>
      <c r="D8" s="42"/>
    </row>
    <row r="9" spans="1:4" ht="14.25" x14ac:dyDescent="0.45">
      <c r="A9" t="s">
        <v>178</v>
      </c>
      <c r="B9" t="s">
        <v>176</v>
      </c>
      <c r="C9" s="41" t="str">
        <f t="shared" si="0"/>
        <v>Matt Finch (LFCC)</v>
      </c>
      <c r="D9" s="42"/>
    </row>
    <row r="10" spans="1:4" ht="14.25" x14ac:dyDescent="0.45">
      <c r="A10" t="s">
        <v>179</v>
      </c>
      <c r="B10" t="s">
        <v>176</v>
      </c>
      <c r="C10" s="41" t="str">
        <f t="shared" si="0"/>
        <v>Matthew Finch (LFCC)</v>
      </c>
      <c r="D10" s="42"/>
    </row>
    <row r="11" spans="1:4" ht="14.25" x14ac:dyDescent="0.45">
      <c r="A11" t="s">
        <v>179</v>
      </c>
      <c r="B11" t="s">
        <v>176</v>
      </c>
      <c r="C11" s="41" t="str">
        <f t="shared" si="0"/>
        <v>Matthew Finch (LFCC)</v>
      </c>
      <c r="D11" s="42"/>
    </row>
    <row r="12" spans="1:4" ht="14.25" x14ac:dyDescent="0.45">
      <c r="A12" t="s">
        <v>180</v>
      </c>
      <c r="B12" t="s">
        <v>176</v>
      </c>
      <c r="C12" s="41" t="str">
        <f t="shared" si="0"/>
        <v>Morris Mabe (LFCC)</v>
      </c>
      <c r="D12" s="42"/>
    </row>
    <row r="13" spans="1:4" ht="14.25" x14ac:dyDescent="0.45">
      <c r="A13" t="s">
        <v>181</v>
      </c>
      <c r="B13" t="s">
        <v>176</v>
      </c>
      <c r="C13" s="41" t="str">
        <f t="shared" si="0"/>
        <v>Sam Nettel (LFCC)</v>
      </c>
      <c r="D13" s="42"/>
    </row>
    <row r="14" spans="1:4" ht="14.25" x14ac:dyDescent="0.45">
      <c r="A14" t="s">
        <v>182</v>
      </c>
      <c r="B14" t="s">
        <v>176</v>
      </c>
      <c r="C14" s="41" t="str">
        <f t="shared" si="0"/>
        <v>Talles Medevives (LFCC)</v>
      </c>
      <c r="D14" s="42"/>
    </row>
    <row r="15" spans="1:4" ht="14.25" x14ac:dyDescent="0.45">
      <c r="A15" t="s">
        <v>183</v>
      </c>
      <c r="B15" t="s">
        <v>184</v>
      </c>
      <c r="C15" s="41" t="str">
        <f t="shared" si="0"/>
        <v>Dean Tacey (LRC)</v>
      </c>
      <c r="D15" s="42"/>
    </row>
    <row r="16" spans="1:4" ht="14.25" x14ac:dyDescent="0.45">
      <c r="A16" t="s">
        <v>185</v>
      </c>
      <c r="B16" t="s">
        <v>186</v>
      </c>
      <c r="C16" s="41" t="str">
        <f t="shared" si="0"/>
        <v>Joe Murray (M I Racing)</v>
      </c>
    </row>
    <row r="17" spans="1:3" ht="14.25" x14ac:dyDescent="0.45">
      <c r="A17" t="s">
        <v>187</v>
      </c>
      <c r="B17" t="s">
        <v>188</v>
      </c>
      <c r="C17" s="41" t="str">
        <f t="shared" si="0"/>
        <v>Chris Booth (MOCC)</v>
      </c>
    </row>
    <row r="18" spans="1:3" ht="14.25" x14ac:dyDescent="0.45">
      <c r="A18" t="s">
        <v>189</v>
      </c>
      <c r="B18" t="s">
        <v>188</v>
      </c>
      <c r="C18" s="41" t="str">
        <f t="shared" si="0"/>
        <v>David Cooper (MOCC)</v>
      </c>
    </row>
    <row r="19" spans="1:3" ht="14.25" x14ac:dyDescent="0.45">
      <c r="A19" t="s">
        <v>190</v>
      </c>
      <c r="B19" t="s">
        <v>188</v>
      </c>
      <c r="C19" s="41" t="str">
        <f t="shared" si="0"/>
        <v>Jamie Haines (MOCC)</v>
      </c>
    </row>
    <row r="20" spans="1:3" ht="14.25" x14ac:dyDescent="0.45">
      <c r="A20" t="s">
        <v>191</v>
      </c>
      <c r="B20" t="s">
        <v>188</v>
      </c>
      <c r="C20" s="41" t="str">
        <f t="shared" si="0"/>
        <v>Laura Ayers (MOCC)</v>
      </c>
    </row>
    <row r="21" spans="1:3" ht="14.25" x14ac:dyDescent="0.45">
      <c r="A21" t="s">
        <v>192</v>
      </c>
      <c r="B21" t="s">
        <v>193</v>
      </c>
      <c r="C21" s="41" t="str">
        <f t="shared" si="0"/>
        <v>Lewis Cooper (RAF Tri)</v>
      </c>
    </row>
    <row r="22" spans="1:3" ht="14.25" x14ac:dyDescent="0.45">
      <c r="A22" t="s">
        <v>194</v>
      </c>
      <c r="B22" t="s">
        <v>195</v>
      </c>
      <c r="C22" s="41" t="str">
        <f t="shared" si="0"/>
        <v>Alex Whitmore (RATAE)</v>
      </c>
    </row>
    <row r="23" spans="1:3" ht="14.25" x14ac:dyDescent="0.45">
      <c r="A23" t="s">
        <v>196</v>
      </c>
      <c r="B23" t="s">
        <v>195</v>
      </c>
      <c r="C23" s="41" t="str">
        <f t="shared" si="0"/>
        <v>Brian Lincoln (RATAE)</v>
      </c>
    </row>
    <row r="24" spans="1:3" ht="14.25" x14ac:dyDescent="0.45">
      <c r="A24" t="s">
        <v>197</v>
      </c>
      <c r="B24" t="s">
        <v>195</v>
      </c>
      <c r="C24" s="41" t="str">
        <f t="shared" si="0"/>
        <v>Chris Bonsor (RATAE)</v>
      </c>
    </row>
    <row r="25" spans="1:3" ht="14.25" x14ac:dyDescent="0.45">
      <c r="A25" t="s">
        <v>198</v>
      </c>
      <c r="B25" t="s">
        <v>195</v>
      </c>
      <c r="C25" s="41" t="str">
        <f t="shared" si="0"/>
        <v>Chris Spray (RATAE)</v>
      </c>
    </row>
    <row r="26" spans="1:3" ht="14.25" x14ac:dyDescent="0.45">
      <c r="A26" t="s">
        <v>199</v>
      </c>
      <c r="B26" t="s">
        <v>195</v>
      </c>
      <c r="C26" s="41" t="str">
        <f t="shared" si="0"/>
        <v>Ed Watson (RATAE)</v>
      </c>
    </row>
    <row r="27" spans="1:3" ht="14.25" x14ac:dyDescent="0.45">
      <c r="A27" t="s">
        <v>200</v>
      </c>
      <c r="B27" t="s">
        <v>195</v>
      </c>
      <c r="C27" s="41" t="str">
        <f t="shared" si="0"/>
        <v>Mark Marmoy (RATAE)</v>
      </c>
    </row>
    <row r="28" spans="1:3" ht="14.25" x14ac:dyDescent="0.45">
      <c r="A28" t="s">
        <v>201</v>
      </c>
      <c r="B28" t="s">
        <v>195</v>
      </c>
      <c r="C28" s="41" t="str">
        <f t="shared" si="0"/>
        <v>Mark Newton (RATAE)</v>
      </c>
    </row>
    <row r="29" spans="1:3" ht="14.25" x14ac:dyDescent="0.45">
      <c r="A29" t="s">
        <v>202</v>
      </c>
      <c r="B29" t="s">
        <v>195</v>
      </c>
      <c r="C29" s="41" t="str">
        <f t="shared" si="0"/>
        <v>Marshall Briggs (RATAE)</v>
      </c>
    </row>
    <row r="30" spans="1:3" ht="14.25" x14ac:dyDescent="0.45">
      <c r="A30" t="s">
        <v>203</v>
      </c>
      <c r="B30" t="s">
        <v>195</v>
      </c>
      <c r="C30" s="41" t="str">
        <f t="shared" si="0"/>
        <v>Paul Eden (RATAE)</v>
      </c>
    </row>
    <row r="31" spans="1:3" ht="14.25" x14ac:dyDescent="0.45">
      <c r="A31" t="s">
        <v>204</v>
      </c>
      <c r="B31" t="s">
        <v>195</v>
      </c>
      <c r="C31" s="41" t="str">
        <f t="shared" si="0"/>
        <v>Sadie Murphy (RATAE)</v>
      </c>
    </row>
    <row r="32" spans="1:3" ht="14.25" x14ac:dyDescent="0.45">
      <c r="A32" t="s">
        <v>205</v>
      </c>
      <c r="B32" t="s">
        <v>195</v>
      </c>
      <c r="C32" s="41" t="str">
        <f t="shared" si="0"/>
        <v>Steve Pearce (RATAE)</v>
      </c>
    </row>
    <row r="33" spans="1:3" ht="14.25" x14ac:dyDescent="0.45">
      <c r="A33" t="s">
        <v>206</v>
      </c>
      <c r="B33" t="s">
        <v>207</v>
      </c>
      <c r="C33" s="41" t="str">
        <f t="shared" si="0"/>
        <v>Adam Wells (RFW)</v>
      </c>
    </row>
    <row r="34" spans="1:3" ht="14.25" x14ac:dyDescent="0.45">
      <c r="A34" t="s">
        <v>208</v>
      </c>
      <c r="B34" t="s">
        <v>207</v>
      </c>
      <c r="C34" s="41" t="str">
        <f t="shared" si="0"/>
        <v>Alex Borrowman (RFW)</v>
      </c>
    </row>
    <row r="35" spans="1:3" ht="14.25" x14ac:dyDescent="0.45">
      <c r="A35" t="s">
        <v>209</v>
      </c>
      <c r="B35" t="s">
        <v>207</v>
      </c>
      <c r="C35" s="41" t="str">
        <f t="shared" si="0"/>
        <v>Chris Fowler (RFW)</v>
      </c>
    </row>
    <row r="36" spans="1:3" ht="14.25" x14ac:dyDescent="0.45">
      <c r="A36" t="s">
        <v>210</v>
      </c>
      <c r="B36" t="s">
        <v>207</v>
      </c>
      <c r="C36" s="41" t="str">
        <f t="shared" si="0"/>
        <v>Ethan Mitchell-Clarke (RFW)</v>
      </c>
    </row>
    <row r="37" spans="1:3" ht="14.25" x14ac:dyDescent="0.45">
      <c r="A37" t="s">
        <v>211</v>
      </c>
      <c r="B37" t="s">
        <v>207</v>
      </c>
      <c r="C37" s="41" t="str">
        <f t="shared" si="0"/>
        <v>Lynne Scofield (RFW)</v>
      </c>
    </row>
    <row r="38" spans="1:3" ht="14.25" x14ac:dyDescent="0.45">
      <c r="A38" t="s">
        <v>212</v>
      </c>
      <c r="B38" t="s">
        <v>207</v>
      </c>
      <c r="C38" s="41" t="str">
        <f t="shared" si="0"/>
        <v>Michael Carter (RFW)</v>
      </c>
    </row>
    <row r="39" spans="1:3" ht="14.25" x14ac:dyDescent="0.45">
      <c r="A39" t="s">
        <v>203</v>
      </c>
      <c r="B39" t="s">
        <v>207</v>
      </c>
      <c r="C39" s="41" t="str">
        <f t="shared" si="0"/>
        <v>Paul Eden (RFW)</v>
      </c>
    </row>
    <row r="40" spans="1:3" ht="14.25" x14ac:dyDescent="0.45">
      <c r="A40" t="s">
        <v>213</v>
      </c>
      <c r="B40" t="s">
        <v>207</v>
      </c>
      <c r="C40" s="41" t="str">
        <f t="shared" si="0"/>
        <v>Phil Wilkinson (RFW)</v>
      </c>
    </row>
    <row r="41" spans="1:3" ht="14.25" x14ac:dyDescent="0.45">
      <c r="A41" t="s">
        <v>214</v>
      </c>
      <c r="B41" t="s">
        <v>207</v>
      </c>
      <c r="C41" s="41" t="str">
        <f t="shared" si="0"/>
        <v>Philip Wilkinson (RFW)</v>
      </c>
    </row>
    <row r="42" spans="1:3" ht="14.25" x14ac:dyDescent="0.45">
      <c r="A42" t="s">
        <v>215</v>
      </c>
      <c r="B42" t="s">
        <v>216</v>
      </c>
      <c r="C42" s="41" t="str">
        <f t="shared" si="0"/>
        <v>Adrian James (Rugby RCC)</v>
      </c>
    </row>
    <row r="43" spans="1:3" ht="14.25" x14ac:dyDescent="0.45">
      <c r="A43" t="s">
        <v>217</v>
      </c>
      <c r="B43" t="s">
        <v>218</v>
      </c>
      <c r="C43" s="41" t="str">
        <f t="shared" si="0"/>
        <v>Carl Shaw (Speedhub)</v>
      </c>
    </row>
    <row r="44" spans="1:3" ht="14.25" x14ac:dyDescent="0.45">
      <c r="A44" t="s">
        <v>219</v>
      </c>
      <c r="B44" t="s">
        <v>220</v>
      </c>
      <c r="C44" s="41" t="str">
        <f t="shared" si="0"/>
        <v>Oliver Searle (St Ives CC)</v>
      </c>
    </row>
    <row r="45" spans="1:3" ht="14.25" x14ac:dyDescent="0.45">
      <c r="A45" t="s">
        <v>221</v>
      </c>
      <c r="B45" t="s">
        <v>222</v>
      </c>
      <c r="C45" s="41" t="str">
        <f t="shared" si="0"/>
        <v>Colin Parkinson (SWRC)</v>
      </c>
    </row>
    <row r="46" spans="1:3" ht="14.25" x14ac:dyDescent="0.45">
      <c r="A46" t="s">
        <v>223</v>
      </c>
      <c r="C46" s="41" t="str">
        <f t="shared" si="0"/>
        <v>Derek Lawlor ()</v>
      </c>
    </row>
    <row r="47" spans="1:3" ht="14.25" x14ac:dyDescent="0.45">
      <c r="A47" t="s">
        <v>224</v>
      </c>
      <c r="C47" s="41" t="str">
        <f t="shared" si="0"/>
        <v>Tyler Dyson ()</v>
      </c>
    </row>
    <row r="48" spans="1:3" ht="14.25" x14ac:dyDescent="0.45">
      <c r="C48" s="41" t="str">
        <f t="shared" si="0"/>
        <v xml:space="preserve"> ()</v>
      </c>
    </row>
    <row r="49" spans="3:3" ht="14.25" x14ac:dyDescent="0.45">
      <c r="C49" s="41" t="str">
        <f t="shared" si="0"/>
        <v xml:space="preserve"> ()</v>
      </c>
    </row>
    <row r="50" spans="3:3" ht="14.25" x14ac:dyDescent="0.45">
      <c r="C50" s="41" t="str">
        <f t="shared" si="0"/>
        <v xml:space="preserve"> ()</v>
      </c>
    </row>
    <row r="51" spans="3:3" ht="14.25" x14ac:dyDescent="0.45">
      <c r="C51" s="41" t="str">
        <f t="shared" si="0"/>
        <v xml:space="preserve"> ()</v>
      </c>
    </row>
    <row r="52" spans="3:3" ht="14.25" x14ac:dyDescent="0.45">
      <c r="C52" s="41" t="str">
        <f t="shared" si="0"/>
        <v xml:space="preserve"> ()</v>
      </c>
    </row>
    <row r="53" spans="3:3" ht="14.25" x14ac:dyDescent="0.45">
      <c r="C53" s="41" t="str">
        <f t="shared" si="0"/>
        <v xml:space="preserve"> ()</v>
      </c>
    </row>
    <row r="54" spans="3:3" ht="14.25" x14ac:dyDescent="0.45">
      <c r="C54" s="41" t="str">
        <f t="shared" si="0"/>
        <v xml:space="preserve"> ()</v>
      </c>
    </row>
    <row r="55" spans="3:3" ht="14.25" x14ac:dyDescent="0.45">
      <c r="C55" s="41" t="str">
        <f t="shared" si="0"/>
        <v xml:space="preserve"> ()</v>
      </c>
    </row>
    <row r="56" spans="3:3" ht="14.25" x14ac:dyDescent="0.45">
      <c r="C56" s="41" t="str">
        <f t="shared" si="0"/>
        <v xml:space="preserve"> ()</v>
      </c>
    </row>
    <row r="57" spans="3:3" ht="14.25" x14ac:dyDescent="0.45">
      <c r="C57" s="41" t="str">
        <f t="shared" si="0"/>
        <v xml:space="preserve"> ()</v>
      </c>
    </row>
    <row r="58" spans="3:3" ht="14.25" x14ac:dyDescent="0.45">
      <c r="C58" s="41" t="str">
        <f t="shared" si="0"/>
        <v xml:space="preserve"> ()</v>
      </c>
    </row>
    <row r="59" spans="3:3" ht="14.25" x14ac:dyDescent="0.45">
      <c r="C59" s="41" t="str">
        <f t="shared" si="0"/>
        <v xml:space="preserve"> ()</v>
      </c>
    </row>
    <row r="60" spans="3:3" ht="14.25" x14ac:dyDescent="0.45">
      <c r="C60" s="41" t="str">
        <f t="shared" si="0"/>
        <v xml:space="preserve"> ()</v>
      </c>
    </row>
    <row r="61" spans="3:3" ht="14.25" x14ac:dyDescent="0.45">
      <c r="C61" s="41" t="str">
        <f t="shared" si="0"/>
        <v xml:space="preserve"> ()</v>
      </c>
    </row>
    <row r="62" spans="3:3" ht="14.25" x14ac:dyDescent="0.45">
      <c r="C62" s="41" t="str">
        <f t="shared" si="0"/>
        <v xml:space="preserve"> ()</v>
      </c>
    </row>
    <row r="63" spans="3:3" ht="14.25" x14ac:dyDescent="0.45">
      <c r="C63" s="41" t="str">
        <f t="shared" si="0"/>
        <v xml:space="preserve"> ()</v>
      </c>
    </row>
    <row r="64" spans="3:3" s="43" customForma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6B29-17AE-4AAE-919D-F7F1249F2395}">
  <sheetPr codeName="Sheet32">
    <pageSetUpPr fitToPage="1"/>
  </sheetPr>
  <dimension ref="A1:I102"/>
  <sheetViews>
    <sheetView zoomScaleNormal="100" workbookViewId="0">
      <selection activeCell="G3" sqref="G3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30.6640625" bestFit="1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1286</v>
      </c>
      <c r="B2" s="51">
        <v>0</v>
      </c>
      <c r="C2" s="52">
        <v>24</v>
      </c>
      <c r="D2" s="52">
        <v>18</v>
      </c>
      <c r="E2" s="52" t="s">
        <v>229</v>
      </c>
      <c r="F2" s="52"/>
      <c r="G2" s="53" t="str">
        <f>IF(ISBLANK($A2),"",IF($I2="X",A2,CONCATENATE(VLOOKUP(A2,competitors!$A2:$I650,3, FALSE)," ",VLOOKUP(A2,competitors!$A2:$I650,2,FALSE))))</f>
        <v>Ian Allen</v>
      </c>
      <c r="H2" s="54">
        <f t="shared" ref="H2:H33" si="0">IF(LEFT($E2,1)="D",UPPER($E2),TIME(B2,C2,D2))</f>
        <v>1.6875000000000001E-2</v>
      </c>
      <c r="I2" t="str">
        <f>IF(OR(ISBLANK(A2),ISNUMBER(A2)),"","X")</f>
        <v/>
      </c>
    </row>
    <row r="3" spans="1:9" ht="15" x14ac:dyDescent="0.4">
      <c r="A3" s="51">
        <v>407</v>
      </c>
      <c r="B3" s="51">
        <v>0</v>
      </c>
      <c r="C3" s="52">
        <v>24</v>
      </c>
      <c r="D3" s="52">
        <v>53</v>
      </c>
      <c r="E3" s="52"/>
      <c r="F3" s="52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1.7280092592592593E-2</v>
      </c>
      <c r="I3" t="str">
        <f t="shared" ref="I3:I66" si="1">IF(OR(ISBLANK(A3),ISNUMBER(A3)),"","X")</f>
        <v/>
      </c>
    </row>
    <row r="4" spans="1:9" ht="15" x14ac:dyDescent="0.4">
      <c r="A4" s="51">
        <v>1364</v>
      </c>
      <c r="B4" s="51">
        <v>0</v>
      </c>
      <c r="C4" s="52">
        <v>26</v>
      </c>
      <c r="D4" s="52">
        <v>1</v>
      </c>
      <c r="E4" s="52"/>
      <c r="F4" s="52"/>
      <c r="G4" s="53" t="str">
        <f>IF(ISBLANK($A4),"",IF($I4="X",A4,CONCATENATE(VLOOKUP(A4,competitors!$A4:$I652,3, FALSE)," ",VLOOKUP(A4,competitors!$A4:$I652,2,FALSE))))</f>
        <v>Laurence Noble</v>
      </c>
      <c r="H4" s="54">
        <f t="shared" si="0"/>
        <v>1.8067129629629631E-2</v>
      </c>
      <c r="I4" t="str">
        <f t="shared" si="1"/>
        <v/>
      </c>
    </row>
    <row r="5" spans="1:9" ht="15" x14ac:dyDescent="0.4">
      <c r="A5" s="51">
        <v>35</v>
      </c>
      <c r="B5" s="51">
        <v>0</v>
      </c>
      <c r="C5" s="52">
        <v>26</v>
      </c>
      <c r="D5" s="52">
        <v>15</v>
      </c>
      <c r="E5" s="52"/>
      <c r="F5" s="52"/>
      <c r="G5" s="53" t="str">
        <f>IF(ISBLANK($A5),"",IF($I5="X",A5,CONCATENATE(VLOOKUP(A5,competitors!$A5:$I653,3, FALSE)," ",VLOOKUP(A5,competitors!$A5:$I653,2,FALSE))))</f>
        <v>Matt Plews</v>
      </c>
      <c r="H5" s="54">
        <f t="shared" si="0"/>
        <v>1.8229166666666668E-2</v>
      </c>
      <c r="I5" t="str">
        <f t="shared" si="1"/>
        <v/>
      </c>
    </row>
    <row r="6" spans="1:9" ht="15" x14ac:dyDescent="0.4">
      <c r="A6" s="51">
        <v>1152</v>
      </c>
      <c r="B6" s="51">
        <v>0</v>
      </c>
      <c r="C6" s="52">
        <v>26</v>
      </c>
      <c r="D6" s="52">
        <v>17</v>
      </c>
      <c r="E6" s="52" t="s">
        <v>229</v>
      </c>
      <c r="F6" s="52"/>
      <c r="G6" s="53" t="str">
        <f>IF(ISBLANK($A6),"",IF($I6="X",A6,CONCATENATE(VLOOKUP(A6,competitors!$A6:$I654,3, FALSE)," ",VLOOKUP(A6,competitors!$A6:$I654,2,FALSE))))</f>
        <v>Ruby Isaac</v>
      </c>
      <c r="H6" s="54">
        <f t="shared" si="0"/>
        <v>1.8252314814814815E-2</v>
      </c>
      <c r="I6" t="str">
        <f t="shared" si="1"/>
        <v/>
      </c>
    </row>
    <row r="7" spans="1:9" ht="15" x14ac:dyDescent="0.4">
      <c r="A7" s="51">
        <v>415</v>
      </c>
      <c r="B7" s="51">
        <v>0</v>
      </c>
      <c r="C7" s="52">
        <v>26</v>
      </c>
      <c r="D7" s="52">
        <v>29</v>
      </c>
      <c r="E7" s="52" t="s">
        <v>229</v>
      </c>
      <c r="F7" s="52"/>
      <c r="G7" s="53" t="str">
        <f>IF(ISBLANK($A7),"",IF($I7="X",A7,CONCATENATE(VLOOKUP(A7,competitors!$A7:$I655,3, FALSE)," ",VLOOKUP(A7,competitors!$A7:$I655,2,FALSE))))</f>
        <v>Nik Kershaw</v>
      </c>
      <c r="H7" s="54">
        <f t="shared" si="0"/>
        <v>1.8391203703703705E-2</v>
      </c>
      <c r="I7" t="str">
        <f t="shared" si="1"/>
        <v/>
      </c>
    </row>
    <row r="8" spans="1:9" ht="15" x14ac:dyDescent="0.4">
      <c r="A8" s="51">
        <v>1192</v>
      </c>
      <c r="B8" s="51">
        <v>0</v>
      </c>
      <c r="C8" s="52">
        <v>26</v>
      </c>
      <c r="D8" s="52">
        <v>44</v>
      </c>
      <c r="E8" s="52"/>
      <c r="F8" s="52"/>
      <c r="G8" s="53" t="str">
        <f>IF(ISBLANK($A8),"",IF($I8="X",A8,CONCATENATE(VLOOKUP(A8,competitors!$A8:$I656,3, FALSE)," ",VLOOKUP(A8,competitors!$A8:$I656,2,FALSE))))</f>
        <v>Dale Norris</v>
      </c>
      <c r="H8" s="54">
        <f t="shared" si="0"/>
        <v>1.8564814814814815E-2</v>
      </c>
      <c r="I8" t="str">
        <f t="shared" si="1"/>
        <v/>
      </c>
    </row>
    <row r="9" spans="1:9" ht="15" x14ac:dyDescent="0.4">
      <c r="A9" s="51">
        <v>1055</v>
      </c>
      <c r="B9" s="51">
        <v>0</v>
      </c>
      <c r="C9" s="52">
        <v>26</v>
      </c>
      <c r="D9" s="52">
        <v>46</v>
      </c>
      <c r="E9" s="52" t="s">
        <v>229</v>
      </c>
      <c r="F9" s="52"/>
      <c r="G9" s="53" t="str">
        <f>IF(ISBLANK($A9),"",IF($I9="X",A9,CONCATENATE(VLOOKUP(A9,competitors!$A9:$I657,3, FALSE)," ",VLOOKUP(A9,competitors!$A9:$I657,2,FALSE))))</f>
        <v>Austin Smith</v>
      </c>
      <c r="H9" s="54">
        <f t="shared" si="0"/>
        <v>1.8587962962962962E-2</v>
      </c>
      <c r="I9" t="str">
        <f t="shared" si="1"/>
        <v/>
      </c>
    </row>
    <row r="10" spans="1:9" ht="15" x14ac:dyDescent="0.4">
      <c r="A10" s="51">
        <v>1094</v>
      </c>
      <c r="B10" s="51">
        <v>0</v>
      </c>
      <c r="C10" s="52">
        <v>26</v>
      </c>
      <c r="D10" s="52">
        <v>55</v>
      </c>
      <c r="E10" s="52"/>
      <c r="F10" s="52"/>
      <c r="G10" s="53" t="str">
        <f>IF(ISBLANK($A10),"",IF($I10="X",A10,CONCATENATE(VLOOKUP(A10,competitors!$A10:$I658,3, FALSE)," ",VLOOKUP(A10,competitors!$A10:$I658,2,FALSE))))</f>
        <v>Andy Poulton</v>
      </c>
      <c r="H10" s="54">
        <f t="shared" si="0"/>
        <v>1.8692129629629628E-2</v>
      </c>
      <c r="I10" t="str">
        <f t="shared" si="1"/>
        <v/>
      </c>
    </row>
    <row r="11" spans="1:9" ht="15" x14ac:dyDescent="0.4">
      <c r="A11" s="51">
        <v>699</v>
      </c>
      <c r="B11" s="51">
        <v>0</v>
      </c>
      <c r="C11" s="52">
        <v>27</v>
      </c>
      <c r="D11" s="52">
        <v>21</v>
      </c>
      <c r="E11" s="52" t="s">
        <v>229</v>
      </c>
      <c r="F11" s="52"/>
      <c r="G11" s="53" t="str">
        <f>IF(ISBLANK($A11),"",IF($I11="X",A11,CONCATENATE(VLOOKUP(A11,competitors!$A11:$I659,3, FALSE)," ",VLOOKUP(A11,competitors!$A11:$I659,2,FALSE))))</f>
        <v>Jonathan Durnin</v>
      </c>
      <c r="H11" s="54">
        <f t="shared" si="0"/>
        <v>1.8993055555555555E-2</v>
      </c>
      <c r="I11" t="str">
        <f t="shared" si="1"/>
        <v/>
      </c>
    </row>
    <row r="12" spans="1:9" ht="15" x14ac:dyDescent="0.4">
      <c r="A12" s="51">
        <v>1237</v>
      </c>
      <c r="B12" s="51">
        <v>0</v>
      </c>
      <c r="C12" s="52">
        <v>27</v>
      </c>
      <c r="D12" s="52">
        <v>23</v>
      </c>
      <c r="E12" s="52" t="s">
        <v>229</v>
      </c>
      <c r="F12" s="52"/>
      <c r="G12" s="53" t="e">
        <f>IF(ISBLANK($A12),"",IF($I12="X",A12,CONCATENATE(VLOOKUP(A12,competitors!$A12:$I660,3, FALSE)," ",VLOOKUP(A12,competitors!$A12:$I660,2,FALSE))))</f>
        <v>#N/A</v>
      </c>
      <c r="H12" s="54">
        <f t="shared" si="0"/>
        <v>1.9016203703703705E-2</v>
      </c>
      <c r="I12" t="str">
        <f t="shared" si="1"/>
        <v/>
      </c>
    </row>
    <row r="13" spans="1:9" ht="15" x14ac:dyDescent="0.4">
      <c r="A13" s="51" t="s">
        <v>230</v>
      </c>
      <c r="B13" s="51">
        <v>0</v>
      </c>
      <c r="C13" s="52">
        <v>27</v>
      </c>
      <c r="D13" s="52">
        <v>30</v>
      </c>
      <c r="E13" s="52"/>
      <c r="F13" s="52"/>
      <c r="G13" s="53" t="str">
        <f>IF(ISBLANK($A13),"",IF($I13="X",A13,CONCATENATE(VLOOKUP(A13,competitors!$A13:$I661,3, FALSE)," ",VLOOKUP(A13,competitors!$A13:$I661,2,FALSE))))</f>
        <v>Graham Doe</v>
      </c>
      <c r="H13" s="54">
        <f t="shared" si="0"/>
        <v>1.9097222222222224E-2</v>
      </c>
      <c r="I13" t="str">
        <f t="shared" si="1"/>
        <v>X</v>
      </c>
    </row>
    <row r="14" spans="1:9" ht="15" x14ac:dyDescent="0.4">
      <c r="A14" s="51">
        <v>468</v>
      </c>
      <c r="B14" s="51">
        <v>0</v>
      </c>
      <c r="C14" s="52">
        <v>27</v>
      </c>
      <c r="D14" s="52">
        <v>35</v>
      </c>
      <c r="E14" s="52" t="s">
        <v>229</v>
      </c>
      <c r="F14" s="52"/>
      <c r="G14" s="53" t="str">
        <f>IF(ISBLANK($A14),"",IF($I14="X",A14,CONCATENATE(VLOOKUP(A14,competitors!$A14:$I662,3, FALSE)," ",VLOOKUP(A14,competitors!$A14:$I662,2,FALSE))))</f>
        <v>Mike Smith</v>
      </c>
      <c r="H14" s="54">
        <f t="shared" si="0"/>
        <v>1.9155092592592592E-2</v>
      </c>
      <c r="I14" t="str">
        <f t="shared" si="1"/>
        <v/>
      </c>
    </row>
    <row r="15" spans="1:9" ht="15" x14ac:dyDescent="0.4">
      <c r="A15" s="51" t="s">
        <v>199</v>
      </c>
      <c r="B15" s="51">
        <v>0</v>
      </c>
      <c r="C15" s="52">
        <v>28</v>
      </c>
      <c r="D15" s="52">
        <v>42</v>
      </c>
      <c r="E15" s="52" t="s">
        <v>229</v>
      </c>
      <c r="F15" s="52"/>
      <c r="G15" s="53" t="str">
        <f>IF(ISBLANK($A15),"",IF($I15="X",A15,CONCATENATE(VLOOKUP(A15,competitors!$A15:$I663,3, FALSE)," ",VLOOKUP(A15,competitors!$A15:$I663,2,FALSE))))</f>
        <v>Ed Watson</v>
      </c>
      <c r="H15" s="54">
        <f t="shared" si="0"/>
        <v>1.9930555555555556E-2</v>
      </c>
      <c r="I15" t="str">
        <f t="shared" si="1"/>
        <v>X</v>
      </c>
    </row>
    <row r="16" spans="1:9" ht="15" x14ac:dyDescent="0.4">
      <c r="A16" s="51">
        <v>846</v>
      </c>
      <c r="B16" s="51">
        <v>0</v>
      </c>
      <c r="C16" s="52">
        <v>28</v>
      </c>
      <c r="D16" s="52">
        <v>45</v>
      </c>
      <c r="E16" s="52"/>
      <c r="F16" s="52"/>
      <c r="G16" s="53" t="str">
        <f>IF(ISBLANK($A16),"",IF($I16="X",A16,CONCATENATE(VLOOKUP(A16,competitors!$A16:$I664,3, FALSE)," ",VLOOKUP(A16,competitors!$A16:$I664,2,FALSE))))</f>
        <v>Roger Kockelbergh</v>
      </c>
      <c r="H16" s="54">
        <f t="shared" si="0"/>
        <v>1.9965277777777776E-2</v>
      </c>
      <c r="I16" t="str">
        <f t="shared" si="1"/>
        <v/>
      </c>
    </row>
    <row r="17" spans="1:9" ht="15" x14ac:dyDescent="0.4">
      <c r="A17" s="51">
        <v>203</v>
      </c>
      <c r="B17" s="51">
        <v>0</v>
      </c>
      <c r="C17" s="52">
        <v>29</v>
      </c>
      <c r="D17" s="52">
        <v>28</v>
      </c>
      <c r="E17" s="52"/>
      <c r="F17" s="52"/>
      <c r="G17" s="53" t="str">
        <f>IF(ISBLANK($A17),"",IF($I17="X",A17,CONCATENATE(VLOOKUP(A17,competitors!$A17:$I665,3, FALSE)," ",VLOOKUP(A17,competitors!$A17:$I665,2,FALSE))))</f>
        <v>Adrian Killworth</v>
      </c>
      <c r="H17" s="54">
        <f t="shared" si="0"/>
        <v>2.0462962962962964E-2</v>
      </c>
      <c r="I17" t="str">
        <f t="shared" si="1"/>
        <v/>
      </c>
    </row>
    <row r="18" spans="1:9" ht="15" x14ac:dyDescent="0.4">
      <c r="A18" s="51">
        <v>532</v>
      </c>
      <c r="B18" s="51">
        <v>0</v>
      </c>
      <c r="C18" s="52">
        <v>29</v>
      </c>
      <c r="D18" s="52">
        <v>30</v>
      </c>
      <c r="E18" s="52" t="s">
        <v>229</v>
      </c>
      <c r="F18" s="52"/>
      <c r="G18" s="53" t="str">
        <f>IF(ISBLANK($A18),"",IF($I18="X",A18,CONCATENATE(VLOOKUP(A18,competitors!$A18:$I666,3, FALSE)," ",VLOOKUP(A18,competitors!$A18:$I666,2,FALSE))))</f>
        <v>Kevin Mills</v>
      </c>
      <c r="H18" s="54">
        <f t="shared" si="0"/>
        <v>2.0486111111111111E-2</v>
      </c>
      <c r="I18" t="str">
        <f t="shared" si="1"/>
        <v/>
      </c>
    </row>
    <row r="19" spans="1:9" ht="15" x14ac:dyDescent="0.4">
      <c r="A19" s="51">
        <v>704</v>
      </c>
      <c r="B19" s="51">
        <v>0</v>
      </c>
      <c r="C19" s="52">
        <v>30</v>
      </c>
      <c r="D19" s="52">
        <v>25</v>
      </c>
      <c r="E19" s="52" t="s">
        <v>229</v>
      </c>
      <c r="F19" s="52"/>
      <c r="G19" s="53" t="str">
        <f>IF(ISBLANK($A19),"",IF($I19="X",A19,CONCATENATE(VLOOKUP(A19,competitors!$A19:$I667,3, FALSE)," ",VLOOKUP(A19,competitors!$A19:$I667,2,FALSE))))</f>
        <v>Chris Dainty</v>
      </c>
      <c r="H19" s="54">
        <f t="shared" si="0"/>
        <v>2.1122685185185185E-2</v>
      </c>
      <c r="I19" t="str">
        <f t="shared" si="1"/>
        <v/>
      </c>
    </row>
    <row r="20" spans="1:9" ht="15" x14ac:dyDescent="0.4">
      <c r="A20" s="51">
        <v>23</v>
      </c>
      <c r="B20" s="51">
        <v>0</v>
      </c>
      <c r="C20" s="52">
        <v>30</v>
      </c>
      <c r="D20" s="52">
        <v>30</v>
      </c>
      <c r="E20" s="52"/>
      <c r="F20" s="52"/>
      <c r="G20" s="53" t="str">
        <f>IF(ISBLANK($A20),"",IF($I20="X",A20,CONCATENATE(VLOOKUP(A20,competitors!$A20:$I668,3, FALSE)," ",VLOOKUP(A20,competitors!$A20:$I668,2,FALSE))))</f>
        <v>Chris Hyde</v>
      </c>
      <c r="H20" s="54">
        <f t="shared" si="0"/>
        <v>2.1180555555555557E-2</v>
      </c>
      <c r="I20" t="str">
        <f t="shared" si="1"/>
        <v/>
      </c>
    </row>
    <row r="21" spans="1:9" ht="15" x14ac:dyDescent="0.4">
      <c r="A21" s="51">
        <v>1112</v>
      </c>
      <c r="B21" s="51">
        <v>0</v>
      </c>
      <c r="C21" s="52">
        <v>30</v>
      </c>
      <c r="D21" s="52">
        <v>50</v>
      </c>
      <c r="E21" s="52"/>
      <c r="F21" s="52"/>
      <c r="G21" s="53" t="e">
        <f>IF(ISBLANK($A21),"",IF($I21="X",A21,CONCATENATE(VLOOKUP(A21,competitors!$A21:$I669,3, FALSE)," ",VLOOKUP(A21,competitors!$A21:$I669,2,FALSE))))</f>
        <v>#N/A</v>
      </c>
      <c r="H21" s="54">
        <f t="shared" si="0"/>
        <v>2.1412037037037038E-2</v>
      </c>
      <c r="I21" t="str">
        <f t="shared" si="1"/>
        <v/>
      </c>
    </row>
    <row r="22" spans="1:9" ht="15" x14ac:dyDescent="0.4">
      <c r="A22" s="51">
        <v>616</v>
      </c>
      <c r="B22" s="51">
        <v>0</v>
      </c>
      <c r="C22" s="52">
        <v>31</v>
      </c>
      <c r="D22" s="52">
        <v>27</v>
      </c>
      <c r="E22" s="52"/>
      <c r="F22" s="52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2.1840277777777778E-2</v>
      </c>
      <c r="I22" t="str">
        <f t="shared" si="1"/>
        <v/>
      </c>
    </row>
    <row r="23" spans="1:9" ht="15" x14ac:dyDescent="0.4">
      <c r="A23" s="51"/>
      <c r="B23" s="51"/>
      <c r="C23" s="52"/>
      <c r="D23" s="52"/>
      <c r="E23" s="52"/>
      <c r="F23" s="52"/>
      <c r="G23" s="53" t="str">
        <f>IF(ISBLANK($A23),"",IF($I23="X",A23,CONCATENATE(VLOOKUP(A23,competitors!$A23:$I671,3, FALSE)," ",VLOOKUP(A23,competitors!$A23:$I671,2,FALSE))))</f>
        <v/>
      </c>
      <c r="H23" s="54">
        <f t="shared" si="0"/>
        <v>0</v>
      </c>
      <c r="I23" t="str">
        <f t="shared" si="1"/>
        <v/>
      </c>
    </row>
    <row r="24" spans="1:9" ht="15" x14ac:dyDescent="0.4">
      <c r="A24" s="51"/>
      <c r="B24" s="51"/>
      <c r="C24" s="52"/>
      <c r="D24" s="52"/>
      <c r="E24" s="52"/>
      <c r="F24" s="52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  <c r="I24" t="str">
        <f t="shared" si="1"/>
        <v/>
      </c>
    </row>
    <row r="25" spans="1:9" ht="15" x14ac:dyDescent="0.4">
      <c r="A25" s="51"/>
      <c r="B25" s="51"/>
      <c r="C25" s="52"/>
      <c r="D25" s="52"/>
      <c r="E25" s="52"/>
      <c r="F25" s="52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  <c r="I25" t="str">
        <f t="shared" si="1"/>
        <v/>
      </c>
    </row>
    <row r="26" spans="1:9" ht="15" x14ac:dyDescent="0.4">
      <c r="A26" s="51"/>
      <c r="B26" s="51"/>
      <c r="C26" s="52"/>
      <c r="D26" s="52"/>
      <c r="E26" s="52"/>
      <c r="F26" s="52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  <c r="I26" t="str">
        <f t="shared" si="1"/>
        <v/>
      </c>
    </row>
    <row r="27" spans="1:9" ht="15" x14ac:dyDescent="0.4">
      <c r="A27" s="51"/>
      <c r="B27" s="51"/>
      <c r="C27" s="52"/>
      <c r="D27" s="52"/>
      <c r="E27" s="52"/>
      <c r="F27" s="52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  <c r="I27" t="str">
        <f t="shared" si="1"/>
        <v/>
      </c>
    </row>
    <row r="28" spans="1:9" ht="15" x14ac:dyDescent="0.4">
      <c r="A28" s="51"/>
      <c r="B28" s="51"/>
      <c r="C28" s="52"/>
      <c r="D28" s="52"/>
      <c r="E28" s="52"/>
      <c r="F28" s="52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  <c r="I28" t="str">
        <f t="shared" si="1"/>
        <v/>
      </c>
    </row>
    <row r="29" spans="1:9" ht="15" x14ac:dyDescent="0.4">
      <c r="A29" s="51"/>
      <c r="B29" s="51"/>
      <c r="C29" s="52"/>
      <c r="D29" s="52"/>
      <c r="E29" s="52"/>
      <c r="F29" s="52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  <c r="I29" t="str">
        <f t="shared" si="1"/>
        <v/>
      </c>
    </row>
    <row r="30" spans="1:9" ht="15" x14ac:dyDescent="0.4">
      <c r="A30" s="51"/>
      <c r="B30" s="51"/>
      <c r="C30" s="52"/>
      <c r="D30" s="52"/>
      <c r="E30" s="52"/>
      <c r="F30" s="52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  <c r="I30" t="str">
        <f t="shared" si="1"/>
        <v/>
      </c>
    </row>
    <row r="31" spans="1:9" ht="15" x14ac:dyDescent="0.4">
      <c r="A31" s="51"/>
      <c r="B31" s="51"/>
      <c r="C31" s="52"/>
      <c r="D31" s="52"/>
      <c r="E31" s="52"/>
      <c r="F31" s="52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  <c r="I31" t="str">
        <f t="shared" si="1"/>
        <v/>
      </c>
    </row>
    <row r="32" spans="1:9" ht="15" x14ac:dyDescent="0.4">
      <c r="A32" s="51"/>
      <c r="B32" s="51"/>
      <c r="C32" s="52"/>
      <c r="D32" s="52"/>
      <c r="E32" s="52"/>
      <c r="F32" s="52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  <c r="I32" t="str">
        <f t="shared" si="1"/>
        <v/>
      </c>
    </row>
    <row r="33" spans="1:9" ht="15" x14ac:dyDescent="0.4">
      <c r="A33" s="51"/>
      <c r="B33" s="51"/>
      <c r="C33" s="52"/>
      <c r="D33" s="52"/>
      <c r="E33" s="52"/>
      <c r="F33" s="52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  <c r="I33" t="str">
        <f t="shared" si="1"/>
        <v/>
      </c>
    </row>
    <row r="34" spans="1:9" ht="15" x14ac:dyDescent="0.4">
      <c r="A34" s="51"/>
      <c r="B34" s="51"/>
      <c r="C34" s="52"/>
      <c r="D34" s="52"/>
      <c r="E34" s="52"/>
      <c r="F34" s="52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2">IF(LEFT($E34,1)="D",UPPER($E34),TIME(B34,C34,D34))</f>
        <v>0</v>
      </c>
      <c r="I34" t="str">
        <f t="shared" si="1"/>
        <v/>
      </c>
    </row>
    <row r="35" spans="1:9" ht="15" x14ac:dyDescent="0.4">
      <c r="A35" s="51"/>
      <c r="B35" s="51"/>
      <c r="C35" s="52"/>
      <c r="D35" s="52"/>
      <c r="E35" s="52"/>
      <c r="F35" s="52"/>
      <c r="G35" s="53" t="str">
        <f>IF(ISBLANK($A35),"",IF($I35="X",A35,CONCATENATE(VLOOKUP(A35,competitors!$A35:$I683,3, FALSE)," ",VLOOKUP(A35,competitors!$A35:$I683,2,FALSE))))</f>
        <v/>
      </c>
      <c r="H35" s="54">
        <f t="shared" si="2"/>
        <v>0</v>
      </c>
      <c r="I35" t="str">
        <f t="shared" si="1"/>
        <v/>
      </c>
    </row>
    <row r="36" spans="1:9" ht="15" x14ac:dyDescent="0.4">
      <c r="A36" s="51"/>
      <c r="B36" s="51"/>
      <c r="C36" s="52"/>
      <c r="D36" s="52"/>
      <c r="E36" s="52"/>
      <c r="F36" s="52"/>
      <c r="G36" s="53" t="str">
        <f>IF(ISBLANK($A36),"",IF($I36="X",A36,CONCATENATE(VLOOKUP(A36,competitors!$A36:$I684,3, FALSE)," ",VLOOKUP(A36,competitors!$A36:$I684,2,FALSE))))</f>
        <v/>
      </c>
      <c r="H36" s="54">
        <f t="shared" si="2"/>
        <v>0</v>
      </c>
      <c r="I36" t="str">
        <f t="shared" si="1"/>
        <v/>
      </c>
    </row>
    <row r="37" spans="1:9" ht="15" x14ac:dyDescent="0.4">
      <c r="A37" s="51"/>
      <c r="B37" s="51"/>
      <c r="C37" s="52"/>
      <c r="D37" s="52"/>
      <c r="E37" s="52"/>
      <c r="F37" s="52"/>
      <c r="G37" s="53" t="str">
        <f>IF(ISBLANK($A37),"",IF($I37="X",A37,CONCATENATE(VLOOKUP(A37,competitors!$A37:$I685,3, FALSE)," ",VLOOKUP(A37,competitors!$A37:$I685,2,FALSE))))</f>
        <v/>
      </c>
      <c r="H37" s="54">
        <f t="shared" si="2"/>
        <v>0</v>
      </c>
      <c r="I37" t="str">
        <f t="shared" si="1"/>
        <v/>
      </c>
    </row>
    <row r="38" spans="1:9" ht="15" x14ac:dyDescent="0.4">
      <c r="A38" s="51"/>
      <c r="B38" s="51"/>
      <c r="C38" s="52"/>
      <c r="D38" s="52"/>
      <c r="E38" s="52"/>
      <c r="F38" s="52"/>
      <c r="G38" s="53" t="str">
        <f>IF(ISBLANK($A38),"",IF($I38="X",A38,CONCATENATE(VLOOKUP(A38,competitors!$A38:$I686,3, FALSE)," ",VLOOKUP(A38,competitors!$A38:$I686,2,FALSE))))</f>
        <v/>
      </c>
      <c r="H38" s="54">
        <f t="shared" si="2"/>
        <v>0</v>
      </c>
      <c r="I38" t="str">
        <f t="shared" si="1"/>
        <v/>
      </c>
    </row>
    <row r="39" spans="1:9" ht="15" x14ac:dyDescent="0.4">
      <c r="A39" s="51"/>
      <c r="B39" s="51"/>
      <c r="C39" s="52"/>
      <c r="D39" s="52"/>
      <c r="E39" s="52"/>
      <c r="F39" s="52"/>
      <c r="G39" s="53" t="str">
        <f>IF(ISBLANK($A39),"",IF($I39="X",A39,CONCATENATE(VLOOKUP(A39,competitors!$A39:$I687,3, FALSE)," ",VLOOKUP(A39,competitors!$A39:$I687,2,FALSE))))</f>
        <v/>
      </c>
      <c r="H39" s="54">
        <f t="shared" si="2"/>
        <v>0</v>
      </c>
      <c r="I39" t="str">
        <f t="shared" si="1"/>
        <v/>
      </c>
    </row>
    <row r="40" spans="1:9" ht="15" x14ac:dyDescent="0.4">
      <c r="A40" s="51"/>
      <c r="B40" s="51"/>
      <c r="C40" s="52"/>
      <c r="D40" s="52"/>
      <c r="E40" s="52"/>
      <c r="F40" s="52"/>
      <c r="G40" s="53" t="str">
        <f>IF(ISBLANK($A40),"",IF($I40="X",A40,CONCATENATE(VLOOKUP(A40,competitors!$A40:$I688,3, FALSE)," ",VLOOKUP(A40,competitors!$A40:$I688,2,FALSE))))</f>
        <v/>
      </c>
      <c r="H40" s="54">
        <f t="shared" si="2"/>
        <v>0</v>
      </c>
      <c r="I40" t="str">
        <f t="shared" si="1"/>
        <v/>
      </c>
    </row>
    <row r="41" spans="1:9" ht="15" x14ac:dyDescent="0.4">
      <c r="A41" s="51"/>
      <c r="B41" s="51"/>
      <c r="C41" s="52"/>
      <c r="D41" s="52"/>
      <c r="E41" s="52"/>
      <c r="F41" s="52"/>
      <c r="G41" s="53" t="str">
        <f>IF(ISBLANK($A41),"",IF($I41="X",A41,CONCATENATE(VLOOKUP(A41,competitors!$A41:$I689,3, FALSE)," ",VLOOKUP(A41,competitors!$A41:$I689,2,FALSE))))</f>
        <v/>
      </c>
      <c r="H41" s="54">
        <f t="shared" si="2"/>
        <v>0</v>
      </c>
      <c r="I41" t="str">
        <f t="shared" si="1"/>
        <v/>
      </c>
    </row>
    <row r="42" spans="1:9" ht="15" x14ac:dyDescent="0.4">
      <c r="A42" s="51"/>
      <c r="B42" s="51"/>
      <c r="C42" s="52"/>
      <c r="D42" s="52"/>
      <c r="E42" s="52"/>
      <c r="F42" s="52"/>
      <c r="G42" s="53" t="str">
        <f>IF(ISBLANK($A42),"",IF($I42="X",A42,CONCATENATE(VLOOKUP(A42,competitors!$A42:$I690,3, FALSE)," ",VLOOKUP(A42,competitors!$A42:$I690,2,FALSE))))</f>
        <v/>
      </c>
      <c r="H42" s="54">
        <f t="shared" si="2"/>
        <v>0</v>
      </c>
      <c r="I42" t="str">
        <f t="shared" si="1"/>
        <v/>
      </c>
    </row>
    <row r="43" spans="1:9" ht="15" x14ac:dyDescent="0.4">
      <c r="A43" s="51"/>
      <c r="B43" s="51"/>
      <c r="C43" s="52"/>
      <c r="D43" s="52"/>
      <c r="E43" s="52"/>
      <c r="F43" s="52"/>
      <c r="G43" s="53" t="str">
        <f>IF(ISBLANK($A43),"",IF($I43="X",A43,CONCATENATE(VLOOKUP(A43,competitors!$A43:$I691,3, FALSE)," ",VLOOKUP(A43,competitors!$A43:$I691,2,FALSE))))</f>
        <v/>
      </c>
      <c r="H43" s="54">
        <f t="shared" si="2"/>
        <v>0</v>
      </c>
      <c r="I43" t="str">
        <f t="shared" si="1"/>
        <v/>
      </c>
    </row>
    <row r="44" spans="1:9" ht="15" x14ac:dyDescent="0.4">
      <c r="A44" s="51"/>
      <c r="B44" s="51"/>
      <c r="C44" s="52"/>
      <c r="D44" s="52"/>
      <c r="E44" s="52"/>
      <c r="F44" s="52"/>
      <c r="G44" s="53" t="str">
        <f>IF(ISBLANK($A44),"",IF($I44="X",A44,CONCATENATE(VLOOKUP(A44,competitors!$A44:$I692,3, FALSE)," ",VLOOKUP(A44,competitors!$A44:$I692,2,FALSE))))</f>
        <v/>
      </c>
      <c r="H44" s="54">
        <f t="shared" si="2"/>
        <v>0</v>
      </c>
      <c r="I44" t="str">
        <f t="shared" si="1"/>
        <v/>
      </c>
    </row>
    <row r="45" spans="1:9" ht="15" x14ac:dyDescent="0.4">
      <c r="A45" s="51"/>
      <c r="B45" s="51"/>
      <c r="C45" s="52"/>
      <c r="D45" s="52"/>
      <c r="E45" s="52"/>
      <c r="F45" s="52"/>
      <c r="G45" s="53" t="str">
        <f>IF(ISBLANK($A45),"",IF($I45="X",A45,CONCATENATE(VLOOKUP(A45,competitors!$A45:$I693,3, FALSE)," ",VLOOKUP(A45,competitors!$A45:$I693,2,FALSE))))</f>
        <v/>
      </c>
      <c r="H45" s="54">
        <f t="shared" si="2"/>
        <v>0</v>
      </c>
      <c r="I45" t="str">
        <f t="shared" si="1"/>
        <v/>
      </c>
    </row>
    <row r="46" spans="1:9" ht="15" x14ac:dyDescent="0.4">
      <c r="A46" s="51"/>
      <c r="B46" s="51"/>
      <c r="C46" s="52"/>
      <c r="D46" s="52"/>
      <c r="E46" s="52"/>
      <c r="F46" s="52"/>
      <c r="G46" s="53" t="str">
        <f>IF(ISBLANK($A46),"",IF($I46="X",A46,CONCATENATE(VLOOKUP(A46,competitors!$A46:$I694,3, FALSE)," ",VLOOKUP(A46,competitors!$A46:$I694,2,FALSE))))</f>
        <v/>
      </c>
      <c r="H46" s="54">
        <f t="shared" si="2"/>
        <v>0</v>
      </c>
      <c r="I46" t="str">
        <f t="shared" si="1"/>
        <v/>
      </c>
    </row>
    <row r="47" spans="1:9" ht="15" x14ac:dyDescent="0.4">
      <c r="A47" s="51"/>
      <c r="B47" s="51"/>
      <c r="C47" s="52"/>
      <c r="D47" s="52"/>
      <c r="E47" s="52"/>
      <c r="F47" s="52"/>
      <c r="G47" s="53" t="str">
        <f>IF(ISBLANK($A47),"",IF($I47="X",A47,CONCATENATE(VLOOKUP(A47,competitors!$A47:$I695,3, FALSE)," ",VLOOKUP(A47,competitors!$A47:$I695,2,FALSE))))</f>
        <v/>
      </c>
      <c r="H47" s="54">
        <f t="shared" si="2"/>
        <v>0</v>
      </c>
      <c r="I47" t="str">
        <f t="shared" si="1"/>
        <v/>
      </c>
    </row>
    <row r="48" spans="1:9" ht="15" x14ac:dyDescent="0.4">
      <c r="A48" s="51"/>
      <c r="B48" s="51"/>
      <c r="C48" s="52"/>
      <c r="D48" s="52"/>
      <c r="E48" s="52"/>
      <c r="F48" s="52"/>
      <c r="G48" s="53" t="str">
        <f>IF(ISBLANK($A48),"",IF($I48="X",A48,CONCATENATE(VLOOKUP(A48,competitors!$A48:$I696,3, FALSE)," ",VLOOKUP(A48,competitors!$A48:$I696,2,FALSE))))</f>
        <v/>
      </c>
      <c r="H48" s="54">
        <f t="shared" si="2"/>
        <v>0</v>
      </c>
      <c r="I48" t="str">
        <f t="shared" si="1"/>
        <v/>
      </c>
    </row>
    <row r="49" spans="1:9" ht="15" x14ac:dyDescent="0.4">
      <c r="A49" s="51"/>
      <c r="B49" s="51"/>
      <c r="C49" s="52"/>
      <c r="D49" s="52"/>
      <c r="E49" s="52"/>
      <c r="F49" s="52"/>
      <c r="G49" s="53" t="str">
        <f>IF(ISBLANK($A49),"",IF($I49="X",A49,CONCATENATE(VLOOKUP(A49,competitors!$A49:$I697,3, FALSE)," ",VLOOKUP(A49,competitors!$A49:$I697,2,FALSE))))</f>
        <v/>
      </c>
      <c r="H49" s="54">
        <f t="shared" si="2"/>
        <v>0</v>
      </c>
      <c r="I49" t="str">
        <f t="shared" si="1"/>
        <v/>
      </c>
    </row>
    <row r="50" spans="1:9" ht="15" x14ac:dyDescent="0.4">
      <c r="A50" s="51"/>
      <c r="B50" s="51"/>
      <c r="C50" s="52"/>
      <c r="D50" s="52"/>
      <c r="E50" s="52"/>
      <c r="F50" s="52"/>
      <c r="G50" s="53" t="str">
        <f>IF(ISBLANK($A50),"",IF($I50="X",A50,CONCATENATE(VLOOKUP(A50,competitors!$A50:$I698,3, FALSE)," ",VLOOKUP(A50,competitors!$A50:$I698,2,FALSE))))</f>
        <v/>
      </c>
      <c r="H50" s="54">
        <f t="shared" si="2"/>
        <v>0</v>
      </c>
      <c r="I50" t="str">
        <f t="shared" si="1"/>
        <v/>
      </c>
    </row>
    <row r="51" spans="1:9" ht="15" x14ac:dyDescent="0.4">
      <c r="A51" s="51"/>
      <c r="B51" s="51"/>
      <c r="C51" s="52"/>
      <c r="D51" s="52"/>
      <c r="E51" s="52"/>
      <c r="F51" s="52"/>
      <c r="G51" s="53" t="str">
        <f>IF(ISBLANK($A51),"",IF($I51="X",A51,CONCATENATE(VLOOKUP(A51,competitors!$A51:$I699,3, FALSE)," ",VLOOKUP(A51,competitors!$A51:$I699,2,FALSE))))</f>
        <v/>
      </c>
      <c r="H51" s="54">
        <f t="shared" si="2"/>
        <v>0</v>
      </c>
      <c r="I51" t="str">
        <f t="shared" si="1"/>
        <v/>
      </c>
    </row>
    <row r="52" spans="1:9" ht="15" x14ac:dyDescent="0.4">
      <c r="A52" s="51"/>
      <c r="B52" s="51"/>
      <c r="C52" s="52"/>
      <c r="D52" s="52"/>
      <c r="E52" s="52"/>
      <c r="F52" s="52"/>
      <c r="G52" s="53" t="str">
        <f>IF(ISBLANK($A52),"",IF($I52="X",A52,CONCATENATE(VLOOKUP(A52,competitors!$A52:$I700,3, FALSE)," ",VLOOKUP(A52,competitors!$A52:$I700,2,FALSE))))</f>
        <v/>
      </c>
      <c r="H52" s="54">
        <f t="shared" si="2"/>
        <v>0</v>
      </c>
      <c r="I52" t="str">
        <f t="shared" si="1"/>
        <v/>
      </c>
    </row>
    <row r="53" spans="1:9" ht="15" x14ac:dyDescent="0.4">
      <c r="A53" s="51"/>
      <c r="B53" s="51"/>
      <c r="C53" s="52"/>
      <c r="D53" s="52"/>
      <c r="E53" s="52"/>
      <c r="F53" s="52"/>
      <c r="G53" s="53" t="str">
        <f>IF(ISBLANK($A53),"",IF($I53="X",A53,CONCATENATE(VLOOKUP(A53,competitors!$A53:$I701,3, FALSE)," ",VLOOKUP(A53,competitors!$A53:$I701,2,FALSE))))</f>
        <v/>
      </c>
      <c r="H53" s="54">
        <f t="shared" si="2"/>
        <v>0</v>
      </c>
      <c r="I53" t="str">
        <f t="shared" si="1"/>
        <v/>
      </c>
    </row>
    <row r="54" spans="1:9" ht="15" x14ac:dyDescent="0.4">
      <c r="A54" s="51"/>
      <c r="B54" s="51"/>
      <c r="C54" s="52"/>
      <c r="D54" s="52"/>
      <c r="E54" s="52"/>
      <c r="F54" s="52"/>
      <c r="G54" s="53" t="str">
        <f>IF(ISBLANK($A54),"",IF($I54="X",A54,CONCATENATE(VLOOKUP(A54,competitors!$A54:$I702,3, FALSE)," ",VLOOKUP(A54,competitors!$A54:$I702,2,FALSE))))</f>
        <v/>
      </c>
      <c r="H54" s="54">
        <f t="shared" si="2"/>
        <v>0</v>
      </c>
      <c r="I54" t="str">
        <f t="shared" si="1"/>
        <v/>
      </c>
    </row>
    <row r="55" spans="1:9" ht="15" x14ac:dyDescent="0.4">
      <c r="A55" s="51"/>
      <c r="B55" s="51"/>
      <c r="C55" s="52"/>
      <c r="D55" s="52"/>
      <c r="E55" s="52"/>
      <c r="F55" s="52"/>
      <c r="G55" s="53" t="str">
        <f>IF(ISBLANK($A55),"",IF($I55="X",A55,CONCATENATE(VLOOKUP(A55,competitors!$A55:$I703,3, FALSE)," ",VLOOKUP(A55,competitors!$A55:$I703,2,FALSE))))</f>
        <v/>
      </c>
      <c r="H55" s="54">
        <f t="shared" si="2"/>
        <v>0</v>
      </c>
      <c r="I55" t="str">
        <f t="shared" si="1"/>
        <v/>
      </c>
    </row>
    <row r="56" spans="1:9" ht="15" x14ac:dyDescent="0.4">
      <c r="A56" s="51"/>
      <c r="B56" s="51"/>
      <c r="C56" s="52"/>
      <c r="D56" s="52"/>
      <c r="E56" s="52"/>
      <c r="F56" s="52"/>
      <c r="G56" s="53" t="str">
        <f>IF(ISBLANK($A56),"",IF($I56="X",A56,CONCATENATE(VLOOKUP(A56,competitors!$A56:$I704,3, FALSE)," ",VLOOKUP(A56,competitors!$A56:$I704,2,FALSE))))</f>
        <v/>
      </c>
      <c r="H56" s="54">
        <f t="shared" si="2"/>
        <v>0</v>
      </c>
      <c r="I56" t="str">
        <f t="shared" si="1"/>
        <v/>
      </c>
    </row>
    <row r="57" spans="1:9" ht="15" x14ac:dyDescent="0.4">
      <c r="A57" s="51"/>
      <c r="B57" s="51"/>
      <c r="C57" s="52"/>
      <c r="D57" s="52"/>
      <c r="E57" s="52"/>
      <c r="F57" s="52"/>
      <c r="G57" s="53" t="str">
        <f>IF(ISBLANK($A57),"",IF($I57="X",A57,CONCATENATE(VLOOKUP(A57,competitors!$A57:$I705,3, FALSE)," ",VLOOKUP(A57,competitors!$A57:$I705,2,FALSE))))</f>
        <v/>
      </c>
      <c r="H57" s="54">
        <f t="shared" si="2"/>
        <v>0</v>
      </c>
      <c r="I57" t="str">
        <f t="shared" si="1"/>
        <v/>
      </c>
    </row>
    <row r="58" spans="1:9" ht="15" x14ac:dyDescent="0.4">
      <c r="A58" s="51"/>
      <c r="B58" s="51"/>
      <c r="C58" s="52"/>
      <c r="D58" s="52"/>
      <c r="E58" s="52"/>
      <c r="F58" s="52"/>
      <c r="G58" s="53" t="str">
        <f>IF(ISBLANK($A58),"",IF($I58="X",A58,CONCATENATE(VLOOKUP(A58,competitors!$A58:$I706,3, FALSE)," ",VLOOKUP(A58,competitors!$A58:$I706,2,FALSE))))</f>
        <v/>
      </c>
      <c r="H58" s="54">
        <f t="shared" si="2"/>
        <v>0</v>
      </c>
      <c r="I58" t="str">
        <f t="shared" si="1"/>
        <v/>
      </c>
    </row>
    <row r="59" spans="1:9" ht="15" x14ac:dyDescent="0.4">
      <c r="A59" s="51"/>
      <c r="B59" s="51"/>
      <c r="C59" s="52"/>
      <c r="D59" s="52"/>
      <c r="E59" s="52"/>
      <c r="F59" s="52"/>
      <c r="G59" s="53" t="str">
        <f>IF(ISBLANK($A59),"",IF($I59="X",A59,CONCATENATE(VLOOKUP(A59,competitors!$A59:$I707,3, FALSE)," ",VLOOKUP(A59,competitors!$A59:$I707,2,FALSE))))</f>
        <v/>
      </c>
      <c r="H59" s="54">
        <f t="shared" si="2"/>
        <v>0</v>
      </c>
      <c r="I59" t="str">
        <f t="shared" si="1"/>
        <v/>
      </c>
    </row>
    <row r="60" spans="1:9" ht="15" x14ac:dyDescent="0.4">
      <c r="A60" s="51"/>
      <c r="B60" s="51"/>
      <c r="C60" s="52"/>
      <c r="D60" s="52"/>
      <c r="E60" s="52"/>
      <c r="F60" s="52"/>
      <c r="G60" s="53" t="str">
        <f>IF(ISBLANK($A60),"",IF($I60="X",A60,CONCATENATE(VLOOKUP(A60,competitors!$A60:$I708,3, FALSE)," ",VLOOKUP(A60,competitors!$A60:$I708,2,FALSE))))</f>
        <v/>
      </c>
      <c r="H60" s="54">
        <f t="shared" si="2"/>
        <v>0</v>
      </c>
      <c r="I60" t="str">
        <f t="shared" si="1"/>
        <v/>
      </c>
    </row>
    <row r="61" spans="1:9" ht="15" x14ac:dyDescent="0.4">
      <c r="A61" s="51"/>
      <c r="B61" s="51"/>
      <c r="C61" s="52"/>
      <c r="D61" s="52"/>
      <c r="E61" s="52"/>
      <c r="F61" s="52"/>
      <c r="G61" s="53" t="str">
        <f>IF(ISBLANK($A61),"",IF($I61="X",A61,CONCATENATE(VLOOKUP(A61,competitors!$A61:$I709,3, FALSE)," ",VLOOKUP(A61,competitors!$A61:$I709,2,FALSE))))</f>
        <v/>
      </c>
      <c r="H61" s="54">
        <f t="shared" si="2"/>
        <v>0</v>
      </c>
      <c r="I61" t="str">
        <f t="shared" si="1"/>
        <v/>
      </c>
    </row>
    <row r="62" spans="1:9" ht="15" x14ac:dyDescent="0.4">
      <c r="A62" s="51"/>
      <c r="B62" s="51"/>
      <c r="C62" s="52"/>
      <c r="D62" s="52"/>
      <c r="E62" s="52"/>
      <c r="F62" s="52"/>
      <c r="G62" s="53" t="str">
        <f>IF(ISBLANK($A62),"",IF($I62="X",A62,CONCATENATE(VLOOKUP(A62,competitors!$A62:$I710,3, FALSE)," ",VLOOKUP(A62,competitors!$A62:$I710,2,FALSE))))</f>
        <v/>
      </c>
      <c r="H62" s="54">
        <f t="shared" si="2"/>
        <v>0</v>
      </c>
      <c r="I62" t="str">
        <f t="shared" si="1"/>
        <v/>
      </c>
    </row>
    <row r="63" spans="1:9" ht="15" x14ac:dyDescent="0.4">
      <c r="A63" s="51"/>
      <c r="B63" s="51"/>
      <c r="C63" s="52"/>
      <c r="D63" s="52"/>
      <c r="E63" s="52"/>
      <c r="F63" s="52"/>
      <c r="G63" s="53" t="str">
        <f>IF(ISBLANK($A63),"",IF($I63="X",A63,CONCATENATE(VLOOKUP(A63,competitors!$A63:$I711,3, FALSE)," ",VLOOKUP(A63,competitors!$A63:$I711,2,FALSE))))</f>
        <v/>
      </c>
      <c r="H63" s="54">
        <f t="shared" si="2"/>
        <v>0</v>
      </c>
      <c r="I63" t="str">
        <f t="shared" si="1"/>
        <v/>
      </c>
    </row>
    <row r="64" spans="1:9" ht="15" x14ac:dyDescent="0.4">
      <c r="A64" s="51"/>
      <c r="B64" s="51"/>
      <c r="C64" s="52"/>
      <c r="D64" s="52"/>
      <c r="E64" s="52"/>
      <c r="F64" s="52"/>
      <c r="G64" s="53" t="str">
        <f>IF(ISBLANK($A64),"",IF($I64="X",A64,CONCATENATE(VLOOKUP(A64,competitors!$A64:$I712,3, FALSE)," ",VLOOKUP(A64,competitors!$A64:$I712,2,FALSE))))</f>
        <v/>
      </c>
      <c r="H64" s="54">
        <f t="shared" si="2"/>
        <v>0</v>
      </c>
      <c r="I64" t="str">
        <f t="shared" si="1"/>
        <v/>
      </c>
    </row>
    <row r="65" spans="1:9" ht="15" x14ac:dyDescent="0.4">
      <c r="A65" s="51"/>
      <c r="B65" s="51"/>
      <c r="C65" s="52"/>
      <c r="D65" s="52"/>
      <c r="E65" s="52"/>
      <c r="F65" s="52"/>
      <c r="G65" s="53" t="str">
        <f>IF(ISBLANK($A65),"",IF($I65="X",A65,CONCATENATE(VLOOKUP(A65,competitors!$A65:$I713,3, FALSE)," ",VLOOKUP(A65,competitors!$A65:$I713,2,FALSE))))</f>
        <v/>
      </c>
      <c r="H65" s="54">
        <f t="shared" si="2"/>
        <v>0</v>
      </c>
      <c r="I65" t="str">
        <f t="shared" si="1"/>
        <v/>
      </c>
    </row>
    <row r="66" spans="1:9" ht="15" x14ac:dyDescent="0.4">
      <c r="A66" s="51"/>
      <c r="B66" s="51"/>
      <c r="C66" s="52"/>
      <c r="D66" s="52"/>
      <c r="E66" s="52"/>
      <c r="F66" s="52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3">IF(LEFT($E66,1)="D",UPPER($E66),TIME(B66,C66,D66))</f>
        <v>0</v>
      </c>
      <c r="I66" t="str">
        <f t="shared" si="1"/>
        <v/>
      </c>
    </row>
    <row r="67" spans="1:9" ht="15" x14ac:dyDescent="0.4">
      <c r="A67" s="51"/>
      <c r="B67" s="51"/>
      <c r="C67" s="52"/>
      <c r="D67" s="52"/>
      <c r="E67" s="52"/>
      <c r="F67" s="52"/>
      <c r="G67" s="53" t="str">
        <f>IF(ISBLANK($A67),"",IF($I67="X",A67,CONCATENATE(VLOOKUP(A67,competitors!$A67:$I715,3, FALSE)," ",VLOOKUP(A67,competitors!$A67:$I715,2,FALSE))))</f>
        <v/>
      </c>
      <c r="H67" s="54">
        <f t="shared" si="3"/>
        <v>0</v>
      </c>
      <c r="I67" t="str">
        <f t="shared" ref="I67:I101" si="4">IF(OR(ISBLANK(A67),ISNUMBER(A67)),"","X")</f>
        <v/>
      </c>
    </row>
    <row r="68" spans="1:9" ht="15" x14ac:dyDescent="0.4">
      <c r="A68" s="51"/>
      <c r="B68" s="51"/>
      <c r="C68" s="52"/>
      <c r="D68" s="52"/>
      <c r="E68" s="52"/>
      <c r="F68" s="52"/>
      <c r="G68" s="53" t="str">
        <f>IF(ISBLANK($A68),"",IF($I68="X",A68,CONCATENATE(VLOOKUP(A68,competitors!$A68:$I716,3, FALSE)," ",VLOOKUP(A68,competitors!$A68:$I716,2,FALSE))))</f>
        <v/>
      </c>
      <c r="H68" s="54">
        <f t="shared" si="3"/>
        <v>0</v>
      </c>
      <c r="I68" t="str">
        <f t="shared" si="4"/>
        <v/>
      </c>
    </row>
    <row r="69" spans="1:9" ht="15" x14ac:dyDescent="0.4">
      <c r="A69" s="51"/>
      <c r="B69" s="51"/>
      <c r="C69" s="52"/>
      <c r="D69" s="52"/>
      <c r="E69" s="52"/>
      <c r="F69" s="52"/>
      <c r="G69" s="53" t="str">
        <f>IF(ISBLANK($A69),"",IF($I69="X",A69,CONCATENATE(VLOOKUP(A69,competitors!$A69:$I717,3, FALSE)," ",VLOOKUP(A69,competitors!$A69:$I717,2,FALSE))))</f>
        <v/>
      </c>
      <c r="H69" s="54">
        <f t="shared" si="3"/>
        <v>0</v>
      </c>
      <c r="I69" t="str">
        <f t="shared" si="4"/>
        <v/>
      </c>
    </row>
    <row r="70" spans="1:9" ht="15" x14ac:dyDescent="0.4">
      <c r="A70" s="51"/>
      <c r="B70" s="51"/>
      <c r="C70" s="52"/>
      <c r="D70" s="52"/>
      <c r="E70" s="52"/>
      <c r="F70" s="52"/>
      <c r="G70" s="53" t="str">
        <f>IF(ISBLANK($A70),"",IF($I70="X",A70,CONCATENATE(VLOOKUP(A70,competitors!$A70:$I718,3, FALSE)," ",VLOOKUP(A70,competitors!$A70:$I718,2,FALSE))))</f>
        <v/>
      </c>
      <c r="H70" s="54">
        <f t="shared" si="3"/>
        <v>0</v>
      </c>
      <c r="I70" t="str">
        <f t="shared" si="4"/>
        <v/>
      </c>
    </row>
    <row r="71" spans="1:9" ht="15" x14ac:dyDescent="0.4">
      <c r="A71" s="51"/>
      <c r="B71" s="51"/>
      <c r="C71" s="52"/>
      <c r="D71" s="52"/>
      <c r="E71" s="52"/>
      <c r="F71" s="52"/>
      <c r="G71" s="53" t="str">
        <f>IF(ISBLANK($A71),"",IF($I71="X",A71,CONCATENATE(VLOOKUP(A71,competitors!$A71:$I719,3, FALSE)," ",VLOOKUP(A71,competitors!$A71:$I719,2,FALSE))))</f>
        <v/>
      </c>
      <c r="H71" s="54">
        <f t="shared" si="3"/>
        <v>0</v>
      </c>
      <c r="I71" t="str">
        <f t="shared" si="4"/>
        <v/>
      </c>
    </row>
    <row r="72" spans="1:9" ht="15" x14ac:dyDescent="0.4">
      <c r="A72" s="51"/>
      <c r="B72" s="51"/>
      <c r="C72" s="52"/>
      <c r="D72" s="52"/>
      <c r="E72" s="52"/>
      <c r="F72" s="52"/>
      <c r="G72" s="53" t="str">
        <f>IF(ISBLANK($A72),"",IF($I72="X",A72,CONCATENATE(VLOOKUP(A72,competitors!$A72:$I720,3, FALSE)," ",VLOOKUP(A72,competitors!$A72:$I720,2,FALSE))))</f>
        <v/>
      </c>
      <c r="H72" s="54">
        <f t="shared" si="3"/>
        <v>0</v>
      </c>
      <c r="I72" t="str">
        <f t="shared" si="4"/>
        <v/>
      </c>
    </row>
    <row r="73" spans="1:9" ht="15" x14ac:dyDescent="0.4">
      <c r="A73" s="51"/>
      <c r="B73" s="51"/>
      <c r="C73" s="52"/>
      <c r="D73" s="52"/>
      <c r="E73" s="52"/>
      <c r="F73" s="52"/>
      <c r="G73" s="53" t="str">
        <f>IF(ISBLANK($A73),"",IF($I73="X",A73,CONCATENATE(VLOOKUP(A73,competitors!$A73:$I721,3, FALSE)," ",VLOOKUP(A73,competitors!$A73:$I721,2,FALSE))))</f>
        <v/>
      </c>
      <c r="H73" s="54">
        <f t="shared" si="3"/>
        <v>0</v>
      </c>
      <c r="I73" t="str">
        <f t="shared" si="4"/>
        <v/>
      </c>
    </row>
    <row r="74" spans="1:9" ht="15" x14ac:dyDescent="0.4">
      <c r="A74" s="51"/>
      <c r="B74" s="51"/>
      <c r="C74" s="52"/>
      <c r="D74" s="52"/>
      <c r="E74" s="52"/>
      <c r="F74" s="52"/>
      <c r="G74" s="53" t="str">
        <f>IF(ISBLANK($A74),"",IF($I74="X",A74,CONCATENATE(VLOOKUP(A74,competitors!$A74:$I722,3, FALSE)," ",VLOOKUP(A74,competitors!$A74:$I722,2,FALSE))))</f>
        <v/>
      </c>
      <c r="H74" s="54">
        <f t="shared" si="3"/>
        <v>0</v>
      </c>
      <c r="I74" t="str">
        <f t="shared" si="4"/>
        <v/>
      </c>
    </row>
    <row r="75" spans="1:9" ht="15" x14ac:dyDescent="0.4">
      <c r="A75" s="51"/>
      <c r="B75" s="51"/>
      <c r="C75" s="52"/>
      <c r="D75" s="52"/>
      <c r="E75" s="52"/>
      <c r="F75" s="52"/>
      <c r="G75" s="53" t="str">
        <f>IF(ISBLANK($A75),"",IF($I75="X",A75,CONCATENATE(VLOOKUP(A75,competitors!$A75:$I723,3, FALSE)," ",VLOOKUP(A75,competitors!$A75:$I723,2,FALSE))))</f>
        <v/>
      </c>
      <c r="H75" s="54">
        <f t="shared" si="3"/>
        <v>0</v>
      </c>
      <c r="I75" t="str">
        <f t="shared" si="4"/>
        <v/>
      </c>
    </row>
    <row r="76" spans="1:9" ht="15" x14ac:dyDescent="0.4">
      <c r="A76" s="51"/>
      <c r="B76" s="51"/>
      <c r="C76" s="52"/>
      <c r="D76" s="52"/>
      <c r="E76" s="52"/>
      <c r="F76" s="52"/>
      <c r="G76" s="53" t="str">
        <f>IF(ISBLANK($A76),"",IF($I76="X",A76,CONCATENATE(VLOOKUP(A76,competitors!$A76:$I724,3, FALSE)," ",VLOOKUP(A76,competitors!$A76:$I724,2,FALSE))))</f>
        <v/>
      </c>
      <c r="H76" s="54">
        <f t="shared" si="3"/>
        <v>0</v>
      </c>
      <c r="I76" t="str">
        <f t="shared" si="4"/>
        <v/>
      </c>
    </row>
    <row r="77" spans="1:9" ht="15" x14ac:dyDescent="0.4">
      <c r="A77" s="51"/>
      <c r="B77" s="51"/>
      <c r="C77" s="52"/>
      <c r="D77" s="52"/>
      <c r="E77" s="52"/>
      <c r="F77" s="52"/>
      <c r="G77" s="53" t="str">
        <f>IF(ISBLANK($A77),"",IF($I77="X",A77,CONCATENATE(VLOOKUP(A77,competitors!$A77:$I725,3, FALSE)," ",VLOOKUP(A77,competitors!$A77:$I725,2,FALSE))))</f>
        <v/>
      </c>
      <c r="H77" s="54">
        <f t="shared" si="3"/>
        <v>0</v>
      </c>
      <c r="I77" t="str">
        <f t="shared" si="4"/>
        <v/>
      </c>
    </row>
    <row r="78" spans="1:9" ht="15" x14ac:dyDescent="0.4">
      <c r="A78" s="51"/>
      <c r="B78" s="51"/>
      <c r="C78" s="52"/>
      <c r="D78" s="52"/>
      <c r="E78" s="52"/>
      <c r="F78" s="52"/>
      <c r="G78" s="53" t="str">
        <f>IF(ISBLANK($A78),"",IF($I78="X",A78,CONCATENATE(VLOOKUP(A78,competitors!$A78:$I726,3, FALSE)," ",VLOOKUP(A78,competitors!$A78:$I726,2,FALSE))))</f>
        <v/>
      </c>
      <c r="H78" s="54">
        <f t="shared" si="3"/>
        <v>0</v>
      </c>
      <c r="I78" t="str">
        <f t="shared" si="4"/>
        <v/>
      </c>
    </row>
    <row r="79" spans="1:9" ht="15" x14ac:dyDescent="0.4">
      <c r="A79" s="51"/>
      <c r="B79" s="51"/>
      <c r="C79" s="52"/>
      <c r="D79" s="52"/>
      <c r="E79" s="52"/>
      <c r="F79" s="52"/>
      <c r="G79" s="53" t="str">
        <f>IF(ISBLANK($A79),"",IF($I79="X",A79,CONCATENATE(VLOOKUP(A79,competitors!$A79:$I727,3, FALSE)," ",VLOOKUP(A79,competitors!$A79:$I727,2,FALSE))))</f>
        <v/>
      </c>
      <c r="H79" s="54">
        <f t="shared" si="3"/>
        <v>0</v>
      </c>
      <c r="I79" t="str">
        <f t="shared" si="4"/>
        <v/>
      </c>
    </row>
    <row r="80" spans="1:9" ht="15" x14ac:dyDescent="0.4">
      <c r="A80" s="51"/>
      <c r="B80" s="51"/>
      <c r="C80" s="52"/>
      <c r="D80" s="52"/>
      <c r="E80" s="52"/>
      <c r="F80" s="52"/>
      <c r="G80" s="53" t="str">
        <f>IF(ISBLANK($A80),"",IF($I80="X",A80,CONCATENATE(VLOOKUP(A80,competitors!$A80:$I728,3, FALSE)," ",VLOOKUP(A80,competitors!$A80:$I728,2,FALSE))))</f>
        <v/>
      </c>
      <c r="H80" s="54">
        <f t="shared" si="3"/>
        <v>0</v>
      </c>
      <c r="I80" t="str">
        <f t="shared" si="4"/>
        <v/>
      </c>
    </row>
    <row r="81" spans="1:9" ht="15" x14ac:dyDescent="0.4">
      <c r="A81" s="51"/>
      <c r="B81" s="51"/>
      <c r="C81" s="52"/>
      <c r="D81" s="52"/>
      <c r="E81" s="52"/>
      <c r="F81" s="52"/>
      <c r="G81" s="53" t="str">
        <f>IF(ISBLANK($A81),"",IF($I81="X",A81,CONCATENATE(VLOOKUP(A81,competitors!$A81:$I729,3, FALSE)," ",VLOOKUP(A81,competitors!$A81:$I729,2,FALSE))))</f>
        <v/>
      </c>
      <c r="H81" s="54">
        <f t="shared" si="3"/>
        <v>0</v>
      </c>
      <c r="I81" t="str">
        <f t="shared" si="4"/>
        <v/>
      </c>
    </row>
    <row r="82" spans="1:9" ht="15" x14ac:dyDescent="0.4">
      <c r="A82" s="51"/>
      <c r="B82" s="51"/>
      <c r="C82" s="52"/>
      <c r="D82" s="52"/>
      <c r="E82" s="52"/>
      <c r="F82" s="52"/>
      <c r="G82" s="53" t="str">
        <f>IF(ISBLANK($A82),"",IF($I82="X",A82,CONCATENATE(VLOOKUP(A82,competitors!$A82:$I730,3, FALSE)," ",VLOOKUP(A82,competitors!$A82:$I730,2,FALSE))))</f>
        <v/>
      </c>
      <c r="H82" s="54">
        <f t="shared" si="3"/>
        <v>0</v>
      </c>
      <c r="I82" t="str">
        <f t="shared" si="4"/>
        <v/>
      </c>
    </row>
    <row r="83" spans="1:9" ht="15" x14ac:dyDescent="0.4">
      <c r="A83" s="51"/>
      <c r="B83" s="51"/>
      <c r="C83" s="52"/>
      <c r="D83" s="52"/>
      <c r="E83" s="52"/>
      <c r="F83" s="52"/>
      <c r="G83" s="53" t="str">
        <f>IF(ISBLANK($A83),"",IF($I83="X",A83,CONCATENATE(VLOOKUP(A83,competitors!$A83:$I731,3, FALSE)," ",VLOOKUP(A83,competitors!$A83:$I731,2,FALSE))))</f>
        <v/>
      </c>
      <c r="H83" s="54">
        <f t="shared" si="3"/>
        <v>0</v>
      </c>
      <c r="I83" t="str">
        <f t="shared" si="4"/>
        <v/>
      </c>
    </row>
    <row r="84" spans="1:9" ht="15" x14ac:dyDescent="0.4">
      <c r="A84" s="51"/>
      <c r="B84" s="51"/>
      <c r="C84" s="52"/>
      <c r="D84" s="52"/>
      <c r="E84" s="52"/>
      <c r="F84" s="52"/>
      <c r="G84" s="53" t="str">
        <f>IF(ISBLANK($A84),"",IF($I84="X",A84,CONCATENATE(VLOOKUP(A84,competitors!$A84:$I732,3, FALSE)," ",VLOOKUP(A84,competitors!$A84:$I732,2,FALSE))))</f>
        <v/>
      </c>
      <c r="H84" s="54">
        <f t="shared" si="3"/>
        <v>0</v>
      </c>
      <c r="I84" t="str">
        <f t="shared" si="4"/>
        <v/>
      </c>
    </row>
    <row r="85" spans="1:9" ht="15" x14ac:dyDescent="0.4">
      <c r="A85" s="51"/>
      <c r="B85" s="51"/>
      <c r="C85" s="52"/>
      <c r="D85" s="52"/>
      <c r="E85" s="52"/>
      <c r="F85" s="52"/>
      <c r="G85" s="53" t="str">
        <f>IF(ISBLANK($A85),"",IF($I85="X",A85,CONCATENATE(VLOOKUP(A85,competitors!$A85:$I733,3, FALSE)," ",VLOOKUP(A85,competitors!$A85:$I733,2,FALSE))))</f>
        <v/>
      </c>
      <c r="H85" s="54">
        <f t="shared" si="3"/>
        <v>0</v>
      </c>
      <c r="I85" t="str">
        <f t="shared" si="4"/>
        <v/>
      </c>
    </row>
    <row r="86" spans="1:9" ht="15" x14ac:dyDescent="0.4">
      <c r="A86" s="51"/>
      <c r="B86" s="51"/>
      <c r="C86" s="52"/>
      <c r="D86" s="52"/>
      <c r="E86" s="52"/>
      <c r="F86" s="52"/>
      <c r="G86" s="53" t="str">
        <f>IF(ISBLANK($A86),"",IF($I86="X",A86,CONCATENATE(VLOOKUP(A86,competitors!$A86:$I734,3, FALSE)," ",VLOOKUP(A86,competitors!$A86:$I734,2,FALSE))))</f>
        <v/>
      </c>
      <c r="H86" s="54">
        <f t="shared" si="3"/>
        <v>0</v>
      </c>
      <c r="I86" t="str">
        <f t="shared" si="4"/>
        <v/>
      </c>
    </row>
    <row r="87" spans="1:9" ht="15" x14ac:dyDescent="0.4">
      <c r="A87" s="51"/>
      <c r="B87" s="51"/>
      <c r="C87" s="52"/>
      <c r="D87" s="52"/>
      <c r="E87" s="52"/>
      <c r="F87" s="52"/>
      <c r="G87" s="53" t="str">
        <f>IF(ISBLANK($A87),"",IF($I87="X",A87,CONCATENATE(VLOOKUP(A87,competitors!$A87:$I735,3, FALSE)," ",VLOOKUP(A87,competitors!$A87:$I735,2,FALSE))))</f>
        <v/>
      </c>
      <c r="H87" s="54">
        <f t="shared" si="3"/>
        <v>0</v>
      </c>
      <c r="I87" t="str">
        <f t="shared" si="4"/>
        <v/>
      </c>
    </row>
    <row r="88" spans="1:9" ht="15" x14ac:dyDescent="0.4">
      <c r="A88" s="51"/>
      <c r="B88" s="51"/>
      <c r="C88" s="52"/>
      <c r="D88" s="52"/>
      <c r="E88" s="52"/>
      <c r="F88" s="52"/>
      <c r="G88" s="53" t="str">
        <f>IF(ISBLANK($A88),"",IF($I88="X",A88,CONCATENATE(VLOOKUP(A88,competitors!$A88:$I736,3, FALSE)," ",VLOOKUP(A88,competitors!$A88:$I736,2,FALSE))))</f>
        <v/>
      </c>
      <c r="H88" s="54">
        <f t="shared" si="3"/>
        <v>0</v>
      </c>
      <c r="I88" t="str">
        <f t="shared" si="4"/>
        <v/>
      </c>
    </row>
    <row r="89" spans="1:9" ht="15" x14ac:dyDescent="0.4">
      <c r="A89" s="51"/>
      <c r="B89" s="51"/>
      <c r="C89" s="52"/>
      <c r="D89" s="52"/>
      <c r="E89" s="52"/>
      <c r="F89" s="52"/>
      <c r="G89" s="53" t="str">
        <f>IF(ISBLANK($A89),"",IF($I89="X",A89,CONCATENATE(VLOOKUP(A89,competitors!$A89:$I737,3, FALSE)," ",VLOOKUP(A89,competitors!$A89:$I737,2,FALSE))))</f>
        <v/>
      </c>
      <c r="H89" s="54">
        <f t="shared" si="3"/>
        <v>0</v>
      </c>
      <c r="I89" t="str">
        <f t="shared" si="4"/>
        <v/>
      </c>
    </row>
    <row r="90" spans="1:9" ht="15" x14ac:dyDescent="0.4">
      <c r="A90" s="51"/>
      <c r="B90" s="51"/>
      <c r="C90" s="52"/>
      <c r="D90" s="52"/>
      <c r="E90" s="52"/>
      <c r="F90" s="52"/>
      <c r="G90" s="53" t="str">
        <f>IF(ISBLANK($A90),"",IF($I90="X",A90,CONCATENATE(VLOOKUP(A90,competitors!$A90:$I738,3, FALSE)," ",VLOOKUP(A90,competitors!$A90:$I738,2,FALSE))))</f>
        <v/>
      </c>
      <c r="H90" s="54">
        <f t="shared" si="3"/>
        <v>0</v>
      </c>
      <c r="I90" t="str">
        <f t="shared" si="4"/>
        <v/>
      </c>
    </row>
    <row r="91" spans="1:9" ht="15" x14ac:dyDescent="0.4">
      <c r="A91" s="51"/>
      <c r="B91" s="51"/>
      <c r="C91" s="52"/>
      <c r="D91" s="52"/>
      <c r="E91" s="52"/>
      <c r="F91" s="52"/>
      <c r="G91" s="53" t="str">
        <f>IF(ISBLANK($A91),"",IF($I91="X",A91,CONCATENATE(VLOOKUP(A91,competitors!$A91:$I739,3, FALSE)," ",VLOOKUP(A91,competitors!$A91:$I739,2,FALSE))))</f>
        <v/>
      </c>
      <c r="H91" s="54">
        <f t="shared" si="3"/>
        <v>0</v>
      </c>
      <c r="I91" t="str">
        <f t="shared" si="4"/>
        <v/>
      </c>
    </row>
    <row r="92" spans="1:9" ht="15" x14ac:dyDescent="0.4">
      <c r="A92" s="51"/>
      <c r="B92" s="51"/>
      <c r="C92" s="52"/>
      <c r="D92" s="52"/>
      <c r="E92" s="52"/>
      <c r="F92" s="52"/>
      <c r="G92" s="53" t="str">
        <f>IF(ISBLANK($A92),"",IF($I92="X",A92,CONCATENATE(VLOOKUP(A92,competitors!$A92:$I740,3, FALSE)," ",VLOOKUP(A92,competitors!$A92:$I740,2,FALSE))))</f>
        <v/>
      </c>
      <c r="H92" s="54">
        <f t="shared" si="3"/>
        <v>0</v>
      </c>
      <c r="I92" t="str">
        <f t="shared" si="4"/>
        <v/>
      </c>
    </row>
    <row r="93" spans="1:9" ht="15" x14ac:dyDescent="0.4">
      <c r="A93" s="51"/>
      <c r="B93" s="51"/>
      <c r="C93" s="52"/>
      <c r="D93" s="52"/>
      <c r="E93" s="52"/>
      <c r="F93" s="52"/>
      <c r="G93" s="53" t="str">
        <f>IF(ISBLANK($A93),"",IF($I93="X",A93,CONCATENATE(VLOOKUP(A93,competitors!$A93:$I741,3, FALSE)," ",VLOOKUP(A93,competitors!$A93:$I741,2,FALSE))))</f>
        <v/>
      </c>
      <c r="H93" s="54">
        <f t="shared" si="3"/>
        <v>0</v>
      </c>
      <c r="I93" t="str">
        <f t="shared" si="4"/>
        <v/>
      </c>
    </row>
    <row r="94" spans="1:9" ht="15" x14ac:dyDescent="0.4">
      <c r="A94" s="51"/>
      <c r="B94" s="51"/>
      <c r="C94" s="52"/>
      <c r="D94" s="52"/>
      <c r="E94" s="52"/>
      <c r="F94" s="52"/>
      <c r="G94" s="53" t="str">
        <f>IF(ISBLANK($A94),"",IF($I94="X",A94,CONCATENATE(VLOOKUP(A94,competitors!$A94:$I742,3, FALSE)," ",VLOOKUP(A94,competitors!$A94:$I742,2,FALSE))))</f>
        <v/>
      </c>
      <c r="H94" s="54">
        <f t="shared" si="3"/>
        <v>0</v>
      </c>
      <c r="I94" t="str">
        <f t="shared" si="4"/>
        <v/>
      </c>
    </row>
    <row r="95" spans="1:9" ht="15" x14ac:dyDescent="0.4">
      <c r="A95" s="51"/>
      <c r="B95" s="51"/>
      <c r="C95" s="52"/>
      <c r="D95" s="52"/>
      <c r="E95" s="52"/>
      <c r="F95" s="52"/>
      <c r="G95" s="53" t="str">
        <f>IF(ISBLANK($A95),"",IF($I95="X",A95,CONCATENATE(VLOOKUP(A95,competitors!$A95:$I743,3, FALSE)," ",VLOOKUP(A95,competitors!$A95:$I743,2,FALSE))))</f>
        <v/>
      </c>
      <c r="H95" s="54">
        <f t="shared" si="3"/>
        <v>0</v>
      </c>
      <c r="I95" t="str">
        <f t="shared" si="4"/>
        <v/>
      </c>
    </row>
    <row r="96" spans="1:9" ht="15" x14ac:dyDescent="0.4">
      <c r="A96" s="51"/>
      <c r="B96" s="51"/>
      <c r="C96" s="52"/>
      <c r="D96" s="52"/>
      <c r="E96" s="52"/>
      <c r="F96" s="52"/>
      <c r="G96" s="53" t="str">
        <f>IF(ISBLANK($A96),"",IF($I96="X",A96,CONCATENATE(VLOOKUP(A96,competitors!$A96:$I744,3, FALSE)," ",VLOOKUP(A96,competitors!$A96:$I744,2,FALSE))))</f>
        <v/>
      </c>
      <c r="H96" s="54">
        <f t="shared" si="3"/>
        <v>0</v>
      </c>
      <c r="I96" t="str">
        <f t="shared" si="4"/>
        <v/>
      </c>
    </row>
    <row r="97" spans="1:9" ht="15" x14ac:dyDescent="0.4">
      <c r="A97" s="51"/>
      <c r="B97" s="51"/>
      <c r="C97" s="52"/>
      <c r="D97" s="52"/>
      <c r="E97" s="52"/>
      <c r="F97" s="52"/>
      <c r="G97" s="53" t="str">
        <f>IF(ISBLANK($A97),"",IF($I97="X",A97,CONCATENATE(VLOOKUP(A97,competitors!$A97:$I745,3, FALSE)," ",VLOOKUP(A97,competitors!$A97:$I745,2,FALSE))))</f>
        <v/>
      </c>
      <c r="H97" s="54">
        <f t="shared" si="3"/>
        <v>0</v>
      </c>
      <c r="I97" t="str">
        <f t="shared" si="4"/>
        <v/>
      </c>
    </row>
    <row r="98" spans="1:9" ht="15" x14ac:dyDescent="0.4">
      <c r="A98" s="51"/>
      <c r="B98" s="51"/>
      <c r="C98" s="52"/>
      <c r="D98" s="52"/>
      <c r="E98" s="52"/>
      <c r="F98" s="52"/>
      <c r="G98" s="53" t="str">
        <f>IF(ISBLANK($A98),"",IF($I98="X",A98,CONCATENATE(VLOOKUP(A98,competitors!$A98:$I746,3, FALSE)," ",VLOOKUP(A98,competitors!$A98:$I746,2,FALSE))))</f>
        <v/>
      </c>
      <c r="H98" s="54">
        <f t="shared" si="3"/>
        <v>0</v>
      </c>
      <c r="I98" t="str">
        <f t="shared" si="4"/>
        <v/>
      </c>
    </row>
    <row r="99" spans="1:9" ht="15" x14ac:dyDescent="0.4">
      <c r="A99" s="51"/>
      <c r="B99" s="51"/>
      <c r="C99" s="52"/>
      <c r="D99" s="52"/>
      <c r="E99" s="52"/>
      <c r="F99" s="52"/>
      <c r="G99" s="53" t="str">
        <f>IF(ISBLANK($A99),"",IF($I99="X",A99,CONCATENATE(VLOOKUP(A99,competitors!$A99:$I747,3, FALSE)," ",VLOOKUP(A99,competitors!$A99:$I747,2,FALSE))))</f>
        <v/>
      </c>
      <c r="H99" s="54">
        <f t="shared" si="3"/>
        <v>0</v>
      </c>
      <c r="I99" t="str">
        <f t="shared" si="4"/>
        <v/>
      </c>
    </row>
    <row r="100" spans="1:9" ht="15" x14ac:dyDescent="0.4">
      <c r="A100" s="51"/>
      <c r="B100" s="51"/>
      <c r="C100" s="52"/>
      <c r="D100" s="52"/>
      <c r="E100" s="52"/>
      <c r="F100" s="52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3"/>
        <v>0</v>
      </c>
      <c r="I100" t="str">
        <f t="shared" si="4"/>
        <v/>
      </c>
    </row>
    <row r="101" spans="1:9" ht="15" x14ac:dyDescent="0.4">
      <c r="A101" s="51"/>
      <c r="B101" s="51"/>
      <c r="C101" s="52"/>
      <c r="D101" s="52"/>
      <c r="E101" s="52"/>
      <c r="F101" s="52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3"/>
        <v>0</v>
      </c>
      <c r="I101" t="str">
        <f t="shared" si="4"/>
        <v/>
      </c>
    </row>
    <row r="102" spans="1:9" s="55" customFormat="1" x14ac:dyDescent="0.35">
      <c r="H102" s="56"/>
    </row>
  </sheetData>
  <conditionalFormatting sqref="A2:A12">
    <cfRule type="expression" dxfId="99" priority="1" stopIfTrue="1">
      <formula>#REF!="X"</formula>
    </cfRule>
  </conditionalFormatting>
  <conditionalFormatting sqref="A13:A18">
    <cfRule type="expression" dxfId="98" priority="2">
      <formula>#REF!="X"</formula>
    </cfRule>
  </conditionalFormatting>
  <conditionalFormatting sqref="A2:F101">
    <cfRule type="expression" dxfId="97" priority="3">
      <formula>#REF!="X"</formula>
    </cfRule>
  </conditionalFormatting>
  <conditionalFormatting sqref="G2:H101">
    <cfRule type="expression" dxfId="96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A3A6-E03C-488A-BD43-D163BFB38245}">
  <sheetPr codeName="Sheet34">
    <pageSetUpPr fitToPage="1"/>
  </sheetPr>
  <dimension ref="A1:I102"/>
  <sheetViews>
    <sheetView topLeftCell="A14"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 t="s">
        <v>231</v>
      </c>
      <c r="B2" s="51">
        <v>0</v>
      </c>
      <c r="C2" s="51">
        <v>22</v>
      </c>
      <c r="D2" s="51">
        <v>15</v>
      </c>
      <c r="E2" s="51" t="s">
        <v>232</v>
      </c>
      <c r="F2" s="51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1.545138888888889E-2</v>
      </c>
    </row>
    <row r="3" spans="1:9" ht="15" x14ac:dyDescent="0.4">
      <c r="A3" s="51" t="s">
        <v>233</v>
      </c>
      <c r="B3" s="51">
        <v>0</v>
      </c>
      <c r="C3" s="51">
        <v>22</v>
      </c>
      <c r="D3" s="51">
        <v>20</v>
      </c>
      <c r="E3" s="51" t="s">
        <v>232</v>
      </c>
      <c r="F3" s="51"/>
      <c r="G3" s="53" t="e">
        <f>IF(ISBLANK($A3),"",IF($I3="X",A3,CONCATENATE(VLOOKUP(A3,competitors!$A3:$I651,3, FALSE)," ",VLOOKUP(A3,competitors!$A3:$I651,2,FALSE))))</f>
        <v>#N/A</v>
      </c>
      <c r="H3" s="54">
        <f t="shared" si="0"/>
        <v>1.5509259259259259E-2</v>
      </c>
    </row>
    <row r="4" spans="1:9" ht="15" x14ac:dyDescent="0.4">
      <c r="A4" s="51" t="s">
        <v>234</v>
      </c>
      <c r="B4" s="51">
        <v>0</v>
      </c>
      <c r="C4" s="51">
        <v>23</v>
      </c>
      <c r="D4" s="51">
        <v>15</v>
      </c>
      <c r="E4" s="51" t="s">
        <v>232</v>
      </c>
      <c r="F4" s="51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1.6145833333333335E-2</v>
      </c>
    </row>
    <row r="5" spans="1:9" ht="15" x14ac:dyDescent="0.4">
      <c r="A5" s="51" t="s">
        <v>235</v>
      </c>
      <c r="B5" s="51">
        <v>0</v>
      </c>
      <c r="C5" s="51">
        <v>23</v>
      </c>
      <c r="D5" s="51">
        <v>43</v>
      </c>
      <c r="E5" s="51" t="s">
        <v>229</v>
      </c>
      <c r="F5" s="51"/>
      <c r="G5" s="53" t="e">
        <f>IF(ISBLANK($A5),"",IF($I5="X",A5,CONCATENATE(VLOOKUP(A5,competitors!$A5:$I653,3, FALSE)," ",VLOOKUP(A5,competitors!$A5:$I653,2,FALSE))))</f>
        <v>#N/A</v>
      </c>
      <c r="H5" s="54">
        <f t="shared" si="0"/>
        <v>1.6469907407407409E-2</v>
      </c>
    </row>
    <row r="6" spans="1:9" ht="15" x14ac:dyDescent="0.4">
      <c r="A6" s="51" t="s">
        <v>236</v>
      </c>
      <c r="B6" s="51">
        <v>0</v>
      </c>
      <c r="C6" s="51">
        <v>23</v>
      </c>
      <c r="D6" s="51">
        <v>46</v>
      </c>
      <c r="E6" s="51" t="s">
        <v>232</v>
      </c>
      <c r="F6" s="51"/>
      <c r="G6" s="53" t="e">
        <f>IF(ISBLANK($A6),"",IF($I6="X",A6,CONCATENATE(VLOOKUP(A6,competitors!$A6:$I654,3, FALSE)," ",VLOOKUP(A6,competitors!$A6:$I654,2,FALSE))))</f>
        <v>#N/A</v>
      </c>
      <c r="H6" s="54">
        <f t="shared" si="0"/>
        <v>1.650462962962963E-2</v>
      </c>
    </row>
    <row r="7" spans="1:9" ht="15" x14ac:dyDescent="0.4">
      <c r="A7" s="51">
        <v>407</v>
      </c>
      <c r="B7" s="51">
        <v>0</v>
      </c>
      <c r="C7" s="51">
        <v>24</v>
      </c>
      <c r="D7" s="51">
        <v>27</v>
      </c>
      <c r="E7" s="51" t="s">
        <v>232</v>
      </c>
      <c r="F7" s="51"/>
      <c r="G7" s="53" t="e">
        <f>IF(ISBLANK($A7),"",IF($I7="X",A7,CONCATENATE(VLOOKUP(A7,competitors!$A7:$I655,3, FALSE)," ",VLOOKUP(A7,competitors!$A7:$I655,2,FALSE))))</f>
        <v>#N/A</v>
      </c>
      <c r="H7" s="54">
        <f t="shared" si="0"/>
        <v>1.6979166666666667E-2</v>
      </c>
    </row>
    <row r="8" spans="1:9" ht="15" x14ac:dyDescent="0.4">
      <c r="A8" s="51" t="s">
        <v>237</v>
      </c>
      <c r="B8" s="51">
        <v>0</v>
      </c>
      <c r="C8" s="51">
        <v>24</v>
      </c>
      <c r="D8" s="51">
        <v>28</v>
      </c>
      <c r="E8" s="51" t="s">
        <v>229</v>
      </c>
      <c r="F8" s="51"/>
      <c r="G8" s="53" t="e">
        <f>IF(ISBLANK($A8),"",IF($I8="X",A8,CONCATENATE(VLOOKUP(A8,competitors!$A8:$I656,3, FALSE)," ",VLOOKUP(A8,competitors!$A8:$I656,2,FALSE))))</f>
        <v>#N/A</v>
      </c>
      <c r="H8" s="54">
        <f t="shared" si="0"/>
        <v>1.699074074074074E-2</v>
      </c>
    </row>
    <row r="9" spans="1:9" ht="15" x14ac:dyDescent="0.4">
      <c r="A9" s="51" t="s">
        <v>238</v>
      </c>
      <c r="B9" s="51">
        <v>0</v>
      </c>
      <c r="C9" s="51">
        <v>25</v>
      </c>
      <c r="D9" s="51">
        <v>16</v>
      </c>
      <c r="E9" s="51" t="s">
        <v>229</v>
      </c>
      <c r="F9" s="51"/>
      <c r="G9" s="53" t="e">
        <f>IF(ISBLANK($A9),"",IF($I9="X",A9,CONCATENATE(VLOOKUP(A9,competitors!$A9:$I657,3, FALSE)," ",VLOOKUP(A9,competitors!$A9:$I657,2,FALSE))))</f>
        <v>#N/A</v>
      </c>
      <c r="H9" s="54">
        <f t="shared" si="0"/>
        <v>1.7546296296296296E-2</v>
      </c>
    </row>
    <row r="10" spans="1:9" ht="15" x14ac:dyDescent="0.4">
      <c r="A10" s="51" t="s">
        <v>239</v>
      </c>
      <c r="B10" s="51">
        <v>0</v>
      </c>
      <c r="C10" s="51">
        <v>25</v>
      </c>
      <c r="D10" s="51">
        <v>19</v>
      </c>
      <c r="E10" s="51" t="s">
        <v>229</v>
      </c>
      <c r="F10" s="51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1.758101851851852E-2</v>
      </c>
    </row>
    <row r="11" spans="1:9" ht="15" x14ac:dyDescent="0.4">
      <c r="A11" s="51" t="s">
        <v>240</v>
      </c>
      <c r="B11" s="51">
        <v>0</v>
      </c>
      <c r="C11" s="51">
        <v>25</v>
      </c>
      <c r="D11" s="51">
        <v>36</v>
      </c>
      <c r="E11" s="51" t="s">
        <v>229</v>
      </c>
      <c r="F11" s="51"/>
      <c r="G11" s="53" t="e">
        <f>IF(ISBLANK($A11),"",IF($I11="X",A11,CONCATENATE(VLOOKUP(A11,competitors!$A11:$I659,3, FALSE)," ",VLOOKUP(A11,competitors!$A11:$I659,2,FALSE))))</f>
        <v>#N/A</v>
      </c>
      <c r="H11" s="54">
        <f t="shared" si="0"/>
        <v>1.7777777777777778E-2</v>
      </c>
    </row>
    <row r="12" spans="1:9" ht="15" x14ac:dyDescent="0.4">
      <c r="A12" s="51" t="s">
        <v>241</v>
      </c>
      <c r="B12" s="51">
        <v>0</v>
      </c>
      <c r="C12" s="51">
        <v>25</v>
      </c>
      <c r="D12" s="51">
        <v>48</v>
      </c>
      <c r="E12" s="51" t="s">
        <v>229</v>
      </c>
      <c r="F12" s="51"/>
      <c r="G12" s="53" t="e">
        <f>IF(ISBLANK($A12),"",IF($I12="X",A12,CONCATENATE(VLOOKUP(A12,competitors!$A12:$I660,3, FALSE)," ",VLOOKUP(A12,competitors!$A12:$I660,2,FALSE))))</f>
        <v>#N/A</v>
      </c>
      <c r="H12" s="54">
        <f t="shared" si="0"/>
        <v>1.7916666666666668E-2</v>
      </c>
    </row>
    <row r="13" spans="1:9" ht="15" x14ac:dyDescent="0.4">
      <c r="A13" s="51" t="s">
        <v>242</v>
      </c>
      <c r="B13" s="51">
        <v>0</v>
      </c>
      <c r="C13" s="51">
        <v>25</v>
      </c>
      <c r="D13" s="51">
        <v>49</v>
      </c>
      <c r="E13" s="51" t="s">
        <v>229</v>
      </c>
      <c r="F13" s="51"/>
      <c r="G13" s="53" t="e">
        <f>IF(ISBLANK($A13),"",IF($I13="X",A13,CONCATENATE(VLOOKUP(A13,competitors!$A13:$I661,3, FALSE)," ",VLOOKUP(A13,competitors!$A13:$I661,2,FALSE))))</f>
        <v>#N/A</v>
      </c>
      <c r="H13" s="54">
        <f t="shared" si="0"/>
        <v>1.7928240740740741E-2</v>
      </c>
    </row>
    <row r="14" spans="1:9" ht="15" x14ac:dyDescent="0.4">
      <c r="A14" s="51" t="s">
        <v>243</v>
      </c>
      <c r="B14" s="51">
        <v>0</v>
      </c>
      <c r="C14" s="51">
        <v>25</v>
      </c>
      <c r="D14" s="51">
        <v>58</v>
      </c>
      <c r="E14" s="51" t="s">
        <v>232</v>
      </c>
      <c r="F14" s="51"/>
      <c r="G14" s="53" t="e">
        <f>IF(ISBLANK($A14),"",IF($I14="X",A14,CONCATENATE(VLOOKUP(A14,competitors!$A14:$I662,3, FALSE)," ",VLOOKUP(A14,competitors!$A14:$I662,2,FALSE))))</f>
        <v>#N/A</v>
      </c>
      <c r="H14" s="54">
        <f t="shared" si="0"/>
        <v>1.8032407407407407E-2</v>
      </c>
    </row>
    <row r="15" spans="1:9" ht="15" x14ac:dyDescent="0.4">
      <c r="A15" s="51" t="s">
        <v>214</v>
      </c>
      <c r="B15" s="51">
        <v>0</v>
      </c>
      <c r="C15" s="51">
        <v>26</v>
      </c>
      <c r="D15" s="51">
        <v>18</v>
      </c>
      <c r="E15" s="51" t="s">
        <v>232</v>
      </c>
      <c r="F15" s="51"/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1.8263888888888889E-2</v>
      </c>
    </row>
    <row r="16" spans="1:9" ht="15" x14ac:dyDescent="0.4">
      <c r="A16" s="51" t="s">
        <v>206</v>
      </c>
      <c r="B16" s="51">
        <v>0</v>
      </c>
      <c r="C16" s="51">
        <v>26</v>
      </c>
      <c r="D16" s="51">
        <v>40</v>
      </c>
      <c r="E16" s="51" t="s">
        <v>232</v>
      </c>
      <c r="F16" s="51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1.8518518518518517E-2</v>
      </c>
    </row>
    <row r="17" spans="1:8" ht="15" x14ac:dyDescent="0.4">
      <c r="A17" s="51" t="s">
        <v>244</v>
      </c>
      <c r="B17" s="51">
        <v>0</v>
      </c>
      <c r="C17" s="51">
        <v>26</v>
      </c>
      <c r="D17" s="51">
        <v>49</v>
      </c>
      <c r="E17" s="51" t="s">
        <v>229</v>
      </c>
      <c r="F17" s="51"/>
      <c r="G17" s="53" t="e">
        <f>IF(ISBLANK($A17),"",IF($I17="X",A17,CONCATENATE(VLOOKUP(A17,competitors!$A17:$I665,3, FALSE)," ",VLOOKUP(A17,competitors!$A17:$I665,2,FALSE))))</f>
        <v>#N/A</v>
      </c>
      <c r="H17" s="54">
        <f t="shared" si="0"/>
        <v>1.8622685185185187E-2</v>
      </c>
    </row>
    <row r="18" spans="1:8" ht="15" x14ac:dyDescent="0.4">
      <c r="A18" s="51" t="s">
        <v>245</v>
      </c>
      <c r="B18" s="51">
        <v>0</v>
      </c>
      <c r="C18" s="51">
        <v>26</v>
      </c>
      <c r="D18" s="51">
        <v>50</v>
      </c>
      <c r="E18" s="51" t="s">
        <v>232</v>
      </c>
      <c r="F18" s="51"/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1.863425925925926E-2</v>
      </c>
    </row>
    <row r="19" spans="1:8" ht="15" x14ac:dyDescent="0.4">
      <c r="A19" s="51">
        <v>1161</v>
      </c>
      <c r="B19" s="51">
        <v>0</v>
      </c>
      <c r="C19" s="51">
        <v>27</v>
      </c>
      <c r="D19" s="51">
        <v>6</v>
      </c>
      <c r="E19" s="51" t="s">
        <v>232</v>
      </c>
      <c r="F19" s="51"/>
      <c r="G19" s="53" t="str">
        <f>IF(ISBLANK($A19),"",IF($I19="X",A19,CONCATENATE(VLOOKUP(A19,competitors!$A19:$I667,3, FALSE)," ",VLOOKUP(A19,competitors!$A19:$I667,2,FALSE))))</f>
        <v>Maciej Suchocki</v>
      </c>
      <c r="H19" s="54">
        <f t="shared" si="0"/>
        <v>1.8819444444444444E-2</v>
      </c>
    </row>
    <row r="20" spans="1:8" ht="15" x14ac:dyDescent="0.4">
      <c r="A20" s="51" t="s">
        <v>246</v>
      </c>
      <c r="B20" s="51">
        <v>0</v>
      </c>
      <c r="C20" s="51">
        <v>27</v>
      </c>
      <c r="D20" s="51">
        <v>56</v>
      </c>
      <c r="E20" s="51" t="s">
        <v>232</v>
      </c>
      <c r="F20" s="51"/>
      <c r="G20" s="53" t="e">
        <f>IF(ISBLANK($A20),"",IF($I20="X",A20,CONCATENATE(VLOOKUP(A20,competitors!$A20:$I668,3, FALSE)," ",VLOOKUP(A20,competitors!$A20:$I668,2,FALSE))))</f>
        <v>#N/A</v>
      </c>
      <c r="H20" s="54">
        <f t="shared" si="0"/>
        <v>1.9398148148148147E-2</v>
      </c>
    </row>
    <row r="21" spans="1:8" ht="15" x14ac:dyDescent="0.4">
      <c r="A21" s="51">
        <v>1094</v>
      </c>
      <c r="B21" s="51">
        <v>0</v>
      </c>
      <c r="C21" s="51">
        <v>28</v>
      </c>
      <c r="D21" s="51">
        <v>27</v>
      </c>
      <c r="E21" s="51" t="s">
        <v>232</v>
      </c>
      <c r="F21" s="51"/>
      <c r="G21" s="53" t="str">
        <f>IF(ISBLANK($A21),"",IF($I21="X",A21,CONCATENATE(VLOOKUP(A21,competitors!$A21:$I669,3, FALSE)," ",VLOOKUP(A21,competitors!$A21:$I669,2,FALSE))))</f>
        <v>Andy Poulton</v>
      </c>
      <c r="H21" s="54">
        <f t="shared" si="0"/>
        <v>1.9756944444444445E-2</v>
      </c>
    </row>
    <row r="22" spans="1:8" ht="15" x14ac:dyDescent="0.4">
      <c r="A22" s="51" t="s">
        <v>247</v>
      </c>
      <c r="B22" s="51">
        <v>0</v>
      </c>
      <c r="C22" s="51">
        <v>28</v>
      </c>
      <c r="D22" s="51">
        <v>38</v>
      </c>
      <c r="E22" s="51" t="s">
        <v>232</v>
      </c>
      <c r="F22" s="51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1.9884259259259258E-2</v>
      </c>
    </row>
    <row r="23" spans="1:8" ht="15" x14ac:dyDescent="0.4">
      <c r="A23" s="51">
        <v>567</v>
      </c>
      <c r="B23" s="51">
        <v>0</v>
      </c>
      <c r="C23" s="51">
        <v>28</v>
      </c>
      <c r="D23" s="51">
        <v>38</v>
      </c>
      <c r="E23" s="51" t="s">
        <v>229</v>
      </c>
      <c r="F23" s="51"/>
      <c r="G23" s="53" t="str">
        <f>IF(ISBLANK($A23),"",IF($I23="X",A23,CONCATENATE(VLOOKUP(A23,competitors!$A23:$I671,3, FALSE)," ",VLOOKUP(A23,competitors!$A23:$I671,2,FALSE))))</f>
        <v>Lawrence Cox</v>
      </c>
      <c r="H23" s="54">
        <f t="shared" si="0"/>
        <v>1.9884259259259258E-2</v>
      </c>
    </row>
    <row r="24" spans="1:8" ht="15" x14ac:dyDescent="0.4">
      <c r="A24" s="51" t="s">
        <v>248</v>
      </c>
      <c r="B24" s="51">
        <v>0</v>
      </c>
      <c r="C24" s="51">
        <v>28</v>
      </c>
      <c r="D24" s="51">
        <v>49</v>
      </c>
      <c r="E24" s="51" t="s">
        <v>229</v>
      </c>
      <c r="F24" s="51"/>
      <c r="G24" s="53" t="e">
        <f>IF(ISBLANK($A24),"",IF($I24="X",A24,CONCATENATE(VLOOKUP(A24,competitors!$A24:$I672,3, FALSE)," ",VLOOKUP(A24,competitors!$A24:$I672,2,FALSE))))</f>
        <v>#N/A</v>
      </c>
      <c r="H24" s="54">
        <f t="shared" si="0"/>
        <v>2.0011574074074074E-2</v>
      </c>
    </row>
    <row r="25" spans="1:8" ht="15" x14ac:dyDescent="0.4">
      <c r="A25" s="51">
        <v>1107</v>
      </c>
      <c r="B25" s="51">
        <v>0</v>
      </c>
      <c r="C25" s="51">
        <v>29</v>
      </c>
      <c r="D25" s="51">
        <v>8</v>
      </c>
      <c r="E25" s="51" t="s">
        <v>229</v>
      </c>
      <c r="F25" s="51"/>
      <c r="G25" s="53" t="str">
        <f>IF(ISBLANK($A25),"",IF($I25="X",A25,CONCATENATE(VLOOKUP(A25,competitors!$A25:$I673,3, FALSE)," ",VLOOKUP(A25,competitors!$A25:$I673,2,FALSE))))</f>
        <v>Milly Pinnock</v>
      </c>
      <c r="H25" s="54">
        <f t="shared" si="0"/>
        <v>2.0231481481481482E-2</v>
      </c>
    </row>
    <row r="26" spans="1:8" ht="15" x14ac:dyDescent="0.4">
      <c r="A26" s="51" t="s">
        <v>249</v>
      </c>
      <c r="B26" s="51">
        <v>0</v>
      </c>
      <c r="C26" s="51">
        <v>29</v>
      </c>
      <c r="D26" s="51">
        <v>13</v>
      </c>
      <c r="E26" s="51" t="s">
        <v>232</v>
      </c>
      <c r="F26" s="51"/>
      <c r="G26" s="53" t="e">
        <f>IF(ISBLANK($A26),"",IF($I26="X",A26,CONCATENATE(VLOOKUP(A26,competitors!$A26:$I674,3, FALSE)," ",VLOOKUP(A26,competitors!$A26:$I674,2,FALSE))))</f>
        <v>#N/A</v>
      </c>
      <c r="H26" s="54">
        <f t="shared" si="0"/>
        <v>2.0289351851851854E-2</v>
      </c>
    </row>
    <row r="27" spans="1:8" ht="15" x14ac:dyDescent="0.4">
      <c r="A27" s="51" t="s">
        <v>250</v>
      </c>
      <c r="B27" s="51">
        <v>0</v>
      </c>
      <c r="C27" s="51">
        <v>29</v>
      </c>
      <c r="D27" s="51">
        <v>55</v>
      </c>
      <c r="E27" s="51" t="s">
        <v>229</v>
      </c>
      <c r="F27" s="51"/>
      <c r="G27" s="53" t="e">
        <f>IF(ISBLANK($A27),"",IF($I27="X",A27,CONCATENATE(VLOOKUP(A27,competitors!$A27:$I675,3, FALSE)," ",VLOOKUP(A27,competitors!$A27:$I675,2,FALSE))))</f>
        <v>#N/A</v>
      </c>
      <c r="H27" s="54">
        <f t="shared" si="0"/>
        <v>2.0775462962962964E-2</v>
      </c>
    </row>
    <row r="28" spans="1:8" ht="15" x14ac:dyDescent="0.4">
      <c r="A28" s="51" t="s">
        <v>251</v>
      </c>
      <c r="B28" s="51">
        <v>0</v>
      </c>
      <c r="C28" s="51">
        <v>29</v>
      </c>
      <c r="D28" s="51">
        <v>58</v>
      </c>
      <c r="E28" s="51" t="s">
        <v>232</v>
      </c>
      <c r="F28" s="51"/>
      <c r="G28" s="53" t="e">
        <f>IF(ISBLANK($A28),"",IF($I28="X",A28,CONCATENATE(VLOOKUP(A28,competitors!$A28:$I676,3, FALSE)," ",VLOOKUP(A28,competitors!$A28:$I676,2,FALSE))))</f>
        <v>#N/A</v>
      </c>
      <c r="H28" s="54">
        <f t="shared" si="0"/>
        <v>2.0810185185185185E-2</v>
      </c>
    </row>
    <row r="29" spans="1:8" ht="15" x14ac:dyDescent="0.4">
      <c r="A29" s="51" t="s">
        <v>252</v>
      </c>
      <c r="B29" s="51">
        <v>0</v>
      </c>
      <c r="C29" s="51">
        <v>30</v>
      </c>
      <c r="D29" s="51">
        <v>17</v>
      </c>
      <c r="E29" s="51" t="s">
        <v>232</v>
      </c>
      <c r="F29" s="51"/>
      <c r="G29" s="53" t="e">
        <f>IF(ISBLANK($A29),"",IF($I29="X",A29,CONCATENATE(VLOOKUP(A29,competitors!$A29:$I677,3, FALSE)," ",VLOOKUP(A29,competitors!$A29:$I677,2,FALSE))))</f>
        <v>#N/A</v>
      </c>
      <c r="H29" s="54">
        <f t="shared" si="0"/>
        <v>2.1030092592592593E-2</v>
      </c>
    </row>
    <row r="30" spans="1:8" ht="15" x14ac:dyDescent="0.4">
      <c r="A30" s="51" t="s">
        <v>253</v>
      </c>
      <c r="B30" s="51">
        <v>0</v>
      </c>
      <c r="C30" s="51">
        <v>30</v>
      </c>
      <c r="D30" s="51">
        <v>19</v>
      </c>
      <c r="E30" s="51" t="s">
        <v>232</v>
      </c>
      <c r="F30" s="51"/>
      <c r="G30" s="53" t="e">
        <f>IF(ISBLANK($A30),"",IF($I30="X",A30,CONCATENATE(VLOOKUP(A30,competitors!$A30:$I678,3, FALSE)," ",VLOOKUP(A30,competitors!$A30:$I678,2,FALSE))))</f>
        <v>#N/A</v>
      </c>
      <c r="H30" s="54">
        <f t="shared" si="0"/>
        <v>2.105324074074074E-2</v>
      </c>
    </row>
    <row r="31" spans="1:8" ht="15" x14ac:dyDescent="0.4">
      <c r="A31" s="51" t="s">
        <v>254</v>
      </c>
      <c r="B31" s="51">
        <v>0</v>
      </c>
      <c r="C31" s="51">
        <v>30</v>
      </c>
      <c r="D31" s="51">
        <v>36</v>
      </c>
      <c r="E31" s="51" t="s">
        <v>232</v>
      </c>
      <c r="F31" s="51"/>
      <c r="G31" s="53" t="e">
        <f>IF(ISBLANK($A31),"",IF($I31="X",A31,CONCATENATE(VLOOKUP(A31,competitors!$A31:$I679,3, FALSE)," ",VLOOKUP(A31,competitors!$A31:$I679,2,FALSE))))</f>
        <v>#N/A</v>
      </c>
      <c r="H31" s="54">
        <f t="shared" si="0"/>
        <v>2.1250000000000002E-2</v>
      </c>
    </row>
    <row r="32" spans="1:8" ht="15" x14ac:dyDescent="0.4">
      <c r="A32" s="51" t="s">
        <v>255</v>
      </c>
      <c r="B32" s="51">
        <v>0</v>
      </c>
      <c r="C32" s="51">
        <v>31</v>
      </c>
      <c r="D32" s="51">
        <v>20</v>
      </c>
      <c r="E32" s="51" t="s">
        <v>232</v>
      </c>
      <c r="F32" s="51"/>
      <c r="G32" s="53" t="e">
        <f>IF(ISBLANK($A32),"",IF($I32="X",A32,CONCATENATE(VLOOKUP(A32,competitors!$A32:$I680,3, FALSE)," ",VLOOKUP(A32,competitors!$A32:$I680,2,FALSE))))</f>
        <v>#N/A</v>
      </c>
      <c r="H32" s="54">
        <f t="shared" si="0"/>
        <v>2.1759259259259259E-2</v>
      </c>
    </row>
    <row r="33" spans="1:8" ht="15" x14ac:dyDescent="0.4">
      <c r="A33" s="51" t="s">
        <v>256</v>
      </c>
      <c r="B33" s="51">
        <v>0</v>
      </c>
      <c r="C33" s="51">
        <v>31</v>
      </c>
      <c r="D33" s="51">
        <v>20</v>
      </c>
      <c r="E33" s="51" t="s">
        <v>229</v>
      </c>
      <c r="F33" s="51"/>
      <c r="G33" s="53" t="e">
        <f>IF(ISBLANK($A33),"",IF($I33="X",A33,CONCATENATE(VLOOKUP(A33,competitors!$A33:$I681,3, FALSE)," ",VLOOKUP(A33,competitors!$A33:$I681,2,FALSE))))</f>
        <v>#N/A</v>
      </c>
      <c r="H33" s="54">
        <f t="shared" si="0"/>
        <v>2.1759259259259259E-2</v>
      </c>
    </row>
    <row r="34" spans="1:8" ht="15" x14ac:dyDescent="0.4">
      <c r="A34" s="51" t="s">
        <v>257</v>
      </c>
      <c r="B34" s="51">
        <v>0</v>
      </c>
      <c r="C34" s="51">
        <v>32</v>
      </c>
      <c r="D34" s="51">
        <v>1</v>
      </c>
      <c r="E34" s="51" t="s">
        <v>229</v>
      </c>
      <c r="F34" s="51"/>
      <c r="G34" s="53" t="e">
        <f>IF(ISBLANK($A34),"",IF($I34="X",A34,CONCATENATE(VLOOKUP(A34,competitors!$A34:$I682,3, FALSE)," ",VLOOKUP(A34,competitors!$A34:$I682,2,FALSE))))</f>
        <v>#N/A</v>
      </c>
      <c r="H34" s="54">
        <f t="shared" ref="H34:H65" si="1">IF(LEFT($E34,1)="D",UPPER($E34),TIME(B34,C34,D34))</f>
        <v>2.2233796296296297E-2</v>
      </c>
    </row>
    <row r="35" spans="1:8" ht="15" x14ac:dyDescent="0.4">
      <c r="A35" s="51" t="s">
        <v>258</v>
      </c>
      <c r="B35" s="51">
        <v>0</v>
      </c>
      <c r="C35" s="51">
        <v>32</v>
      </c>
      <c r="D35" s="51">
        <v>7</v>
      </c>
      <c r="E35" s="51" t="s">
        <v>232</v>
      </c>
      <c r="F35" s="51"/>
      <c r="G35" s="53" t="e">
        <f>IF(ISBLANK($A35),"",IF($I35="X",A35,CONCATENATE(VLOOKUP(A35,competitors!$A35:$I683,3, FALSE)," ",VLOOKUP(A35,competitors!$A35:$I683,2,FALSE))))</f>
        <v>#N/A</v>
      </c>
      <c r="H35" s="54">
        <f t="shared" si="1"/>
        <v>2.2303240740740742E-2</v>
      </c>
    </row>
    <row r="36" spans="1:8" ht="15" x14ac:dyDescent="0.4">
      <c r="A36" s="51" t="s">
        <v>259</v>
      </c>
      <c r="B36" s="51">
        <v>0</v>
      </c>
      <c r="C36" s="51">
        <v>33</v>
      </c>
      <c r="D36" s="51">
        <v>6</v>
      </c>
      <c r="E36" s="51" t="s">
        <v>232</v>
      </c>
      <c r="F36" s="51"/>
      <c r="G36" s="53" t="e">
        <f>IF(ISBLANK($A36),"",IF($I36="X",A36,CONCATENATE(VLOOKUP(A36,competitors!$A36:$I684,3, FALSE)," ",VLOOKUP(A36,competitors!$A36:$I684,2,FALSE))))</f>
        <v>#N/A</v>
      </c>
      <c r="H36" s="54">
        <f t="shared" si="1"/>
        <v>2.298611111111111E-2</v>
      </c>
    </row>
    <row r="37" spans="1:8" ht="15" x14ac:dyDescent="0.4">
      <c r="A37" s="51" t="s">
        <v>260</v>
      </c>
      <c r="B37" s="51">
        <v>0</v>
      </c>
      <c r="C37" s="51">
        <v>33</v>
      </c>
      <c r="D37" s="51">
        <v>42</v>
      </c>
      <c r="E37" s="51" t="s">
        <v>232</v>
      </c>
      <c r="F37" s="51"/>
      <c r="G37" s="53" t="e">
        <f>IF(ISBLANK($A37),"",IF($I37="X",A37,CONCATENATE(VLOOKUP(A37,competitors!$A37:$I685,3, FALSE)," ",VLOOKUP(A37,competitors!$A37:$I685,2,FALSE))))</f>
        <v>#N/A</v>
      </c>
      <c r="H37" s="54">
        <f t="shared" si="1"/>
        <v>2.3402777777777779E-2</v>
      </c>
    </row>
    <row r="38" spans="1:8" ht="15" x14ac:dyDescent="0.4">
      <c r="A38" s="51" t="s">
        <v>261</v>
      </c>
      <c r="B38" s="51">
        <v>0</v>
      </c>
      <c r="C38" s="51">
        <v>34</v>
      </c>
      <c r="D38" s="51">
        <v>7</v>
      </c>
      <c r="E38" s="51" t="s">
        <v>229</v>
      </c>
      <c r="F38" s="51"/>
      <c r="G38" s="53" t="e">
        <f>IF(ISBLANK($A38),"",IF($I38="X",A38,CONCATENATE(VLOOKUP(A38,competitors!$A38:$I686,3, FALSE)," ",VLOOKUP(A38,competitors!$A38:$I686,2,FALSE))))</f>
        <v>#N/A</v>
      </c>
      <c r="H38" s="54">
        <f t="shared" si="1"/>
        <v>2.3692129629629629E-2</v>
      </c>
    </row>
    <row r="39" spans="1:8" ht="15" x14ac:dyDescent="0.4">
      <c r="A39" s="51" t="s">
        <v>262</v>
      </c>
      <c r="B39" s="51">
        <v>0</v>
      </c>
      <c r="C39" s="51">
        <v>35</v>
      </c>
      <c r="D39" s="51">
        <v>28</v>
      </c>
      <c r="E39" s="51" t="s">
        <v>229</v>
      </c>
      <c r="F39" s="51"/>
      <c r="G39" s="53" t="e">
        <f>IF(ISBLANK($A39),"",IF($I39="X",A39,CONCATENATE(VLOOKUP(A39,competitors!$A39:$I687,3, FALSE)," ",VLOOKUP(A39,competitors!$A39:$I687,2,FALSE))))</f>
        <v>#N/A</v>
      </c>
      <c r="H39" s="54">
        <f t="shared" si="1"/>
        <v>2.462962962962963E-2</v>
      </c>
    </row>
    <row r="40" spans="1:8" ht="15" x14ac:dyDescent="0.4">
      <c r="A40" s="51" t="s">
        <v>211</v>
      </c>
      <c r="B40" s="51">
        <v>0</v>
      </c>
      <c r="C40" s="51">
        <v>36</v>
      </c>
      <c r="D40" s="51">
        <v>48</v>
      </c>
      <c r="E40" s="51" t="s">
        <v>229</v>
      </c>
      <c r="F40" s="51"/>
      <c r="G40" s="53" t="e">
        <f>IF(ISBLANK($A40),"",IF($I40="X",A40,CONCATENATE(VLOOKUP(A40,competitors!$A40:$I688,3, FALSE)," ",VLOOKUP(A40,competitors!$A40:$I688,2,FALSE))))</f>
        <v>#N/A</v>
      </c>
      <c r="H40" s="54">
        <f t="shared" si="1"/>
        <v>2.5555555555555557E-2</v>
      </c>
    </row>
    <row r="41" spans="1:8" ht="15" x14ac:dyDescent="0.4">
      <c r="A41" s="51">
        <v>1298</v>
      </c>
      <c r="B41" s="51">
        <v>0</v>
      </c>
      <c r="C41" s="51">
        <v>38</v>
      </c>
      <c r="D41" s="51">
        <v>56</v>
      </c>
      <c r="E41" s="51" t="s">
        <v>229</v>
      </c>
      <c r="F41" s="51"/>
      <c r="G41" s="53" t="str">
        <f>IF(ISBLANK($A41),"",IF($I41="X",A41,CONCATENATE(VLOOKUP(A41,competitors!$A41:$I689,3, FALSE)," ",VLOOKUP(A41,competitors!$A41:$I689,2,FALSE))))</f>
        <v>Jane Moore</v>
      </c>
      <c r="H41" s="54">
        <f t="shared" si="1"/>
        <v>2.7037037037037037E-2</v>
      </c>
    </row>
    <row r="42" spans="1:8" ht="15" x14ac:dyDescent="0.4">
      <c r="A42" s="51" t="s">
        <v>263</v>
      </c>
      <c r="B42" s="51">
        <v>0</v>
      </c>
      <c r="C42" s="51">
        <v>45</v>
      </c>
      <c r="D42" s="51">
        <v>29</v>
      </c>
      <c r="E42" s="51" t="s">
        <v>229</v>
      </c>
      <c r="F42" s="51"/>
      <c r="G42" s="53" t="e">
        <f>IF(ISBLANK($A42),"",IF($I42="X",A42,CONCATENATE(VLOOKUP(A42,competitors!$A42:$I690,3, FALSE)," ",VLOOKUP(A42,competitors!$A42:$I690,2,FALSE))))</f>
        <v>#N/A</v>
      </c>
      <c r="H42" s="54">
        <f t="shared" si="1"/>
        <v>3.1585648148148147E-2</v>
      </c>
    </row>
    <row r="43" spans="1:8" ht="15" x14ac:dyDescent="0.4">
      <c r="A43" s="51" t="s">
        <v>264</v>
      </c>
      <c r="B43" s="51">
        <v>1</v>
      </c>
      <c r="C43" s="51">
        <v>0</v>
      </c>
      <c r="D43" s="51">
        <v>0</v>
      </c>
      <c r="E43" s="51" t="s">
        <v>265</v>
      </c>
      <c r="F43" s="51"/>
      <c r="G43" s="53" t="e">
        <f>IF(ISBLANK($A43),"",IF($I43="X",A43,CONCATENATE(VLOOKUP(A43,competitors!$A43:$I691,3, FALSE)," ",VLOOKUP(A43,competitors!$A43:$I691,2,FALSE))))</f>
        <v>#N/A</v>
      </c>
      <c r="H43" s="54" t="str">
        <f t="shared" si="1"/>
        <v>DNS</v>
      </c>
    </row>
    <row r="44" spans="1:8" ht="15" x14ac:dyDescent="0.4">
      <c r="A44" s="51" t="s">
        <v>266</v>
      </c>
      <c r="B44" s="51">
        <v>2</v>
      </c>
      <c r="C44" s="51">
        <v>0</v>
      </c>
      <c r="D44" s="51">
        <v>0</v>
      </c>
      <c r="E44" s="51" t="s">
        <v>265</v>
      </c>
      <c r="F44" s="51"/>
      <c r="G44" s="53" t="e">
        <f>IF(ISBLANK($A44),"",IF($I44="X",A44,CONCATENATE(VLOOKUP(A44,competitors!$A44:$I692,3, FALSE)," ",VLOOKUP(A44,competitors!$A44:$I692,2,FALSE))))</f>
        <v>#N/A</v>
      </c>
      <c r="H44" s="54" t="str">
        <f t="shared" si="1"/>
        <v>DNS</v>
      </c>
    </row>
    <row r="45" spans="1:8" ht="15" x14ac:dyDescent="0.4">
      <c r="A45" s="51" t="s">
        <v>267</v>
      </c>
      <c r="B45" s="51">
        <v>3</v>
      </c>
      <c r="C45" s="51">
        <v>0</v>
      </c>
      <c r="D45" s="51">
        <v>0</v>
      </c>
      <c r="E45" s="51" t="s">
        <v>265</v>
      </c>
      <c r="F45" s="51"/>
      <c r="G45" s="53" t="e">
        <f>IF(ISBLANK($A45),"",IF($I45="X",A45,CONCATENATE(VLOOKUP(A45,competitors!$A45:$I693,3, FALSE)," ",VLOOKUP(A45,competitors!$A45:$I693,2,FALSE))))</f>
        <v>#N/A</v>
      </c>
      <c r="H45" s="54" t="str">
        <f t="shared" si="1"/>
        <v>DNS</v>
      </c>
    </row>
    <row r="46" spans="1:8" ht="15" x14ac:dyDescent="0.4">
      <c r="A46" s="51" t="s">
        <v>198</v>
      </c>
      <c r="B46" s="51">
        <v>4</v>
      </c>
      <c r="C46" s="51">
        <v>0</v>
      </c>
      <c r="D46" s="51">
        <v>0</v>
      </c>
      <c r="E46" s="51" t="s">
        <v>265</v>
      </c>
      <c r="F46" s="51"/>
      <c r="G46" s="53" t="e">
        <f>IF(ISBLANK($A46),"",IF($I46="X",A46,CONCATENATE(VLOOKUP(A46,competitors!$A46:$I694,3, FALSE)," ",VLOOKUP(A46,competitors!$A46:$I694,2,FALSE))))</f>
        <v>#N/A</v>
      </c>
      <c r="H46" s="54" t="str">
        <f t="shared" si="1"/>
        <v>DNS</v>
      </c>
    </row>
    <row r="47" spans="1:8" ht="15" x14ac:dyDescent="0.4">
      <c r="A47" s="51" t="s">
        <v>268</v>
      </c>
      <c r="B47" s="51">
        <v>5</v>
      </c>
      <c r="C47" s="51">
        <v>0</v>
      </c>
      <c r="D47" s="51">
        <v>0</v>
      </c>
      <c r="E47" s="51" t="s">
        <v>265</v>
      </c>
      <c r="F47" s="51"/>
      <c r="G47" s="53" t="e">
        <f>IF(ISBLANK($A47),"",IF($I47="X",A47,CONCATENATE(VLOOKUP(A47,competitors!$A47:$I695,3, FALSE)," ",VLOOKUP(A47,competitors!$A47:$I695,2,FALSE))))</f>
        <v>#N/A</v>
      </c>
      <c r="H47" s="54" t="str">
        <f t="shared" si="1"/>
        <v>DNS</v>
      </c>
    </row>
    <row r="48" spans="1:8" ht="15" x14ac:dyDescent="0.4">
      <c r="A48" s="51" t="s">
        <v>269</v>
      </c>
      <c r="B48" s="51">
        <v>6</v>
      </c>
      <c r="C48" s="51">
        <v>0</v>
      </c>
      <c r="D48" s="51">
        <v>0</v>
      </c>
      <c r="E48" s="51" t="s">
        <v>265</v>
      </c>
      <c r="F48" s="51"/>
      <c r="G48" s="53" t="e">
        <f>IF(ISBLANK($A48),"",IF($I48="X",A48,CONCATENATE(VLOOKUP(A48,competitors!$A48:$I696,3, FALSE)," ",VLOOKUP(A48,competitors!$A48:$I696,2,FALSE))))</f>
        <v>#N/A</v>
      </c>
      <c r="H48" s="54" t="str">
        <f t="shared" si="1"/>
        <v>DNS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3 A26">
    <cfRule type="expression" dxfId="95" priority="1" stopIfTrue="1">
      <formula>#REF!="X"</formula>
    </cfRule>
  </conditionalFormatting>
  <conditionalFormatting sqref="A12:A18 A27:A28">
    <cfRule type="expression" dxfId="94" priority="3">
      <formula>#REF!="X"</formula>
    </cfRule>
  </conditionalFormatting>
  <conditionalFormatting sqref="A2:F101">
    <cfRule type="expression" dxfId="93" priority="2">
      <formula>#REF!="X"</formula>
    </cfRule>
  </conditionalFormatting>
  <conditionalFormatting sqref="G2:H101">
    <cfRule type="expression" dxfId="92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94" orientation="portrait" r:id="rId1"/>
  <headerFooter>
    <oddHeader>&amp;C&amp;24WVCC champs 2016 results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163D-788C-4CAA-B81E-353241D86369}">
  <sheetPr codeName="Sheet35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9</v>
      </c>
      <c r="D2" s="51">
        <v>34</v>
      </c>
      <c r="E2" s="51"/>
      <c r="F2" s="51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6.6435185185185182E-3</v>
      </c>
    </row>
    <row r="3" spans="1:9" ht="15" x14ac:dyDescent="0.4">
      <c r="A3" s="51">
        <v>933</v>
      </c>
      <c r="B3" s="51">
        <v>0</v>
      </c>
      <c r="C3" s="51">
        <v>9</v>
      </c>
      <c r="D3" s="51">
        <v>34</v>
      </c>
      <c r="E3" s="51" t="s">
        <v>229</v>
      </c>
      <c r="F3" s="51"/>
      <c r="G3" s="53" t="str">
        <f>IF(ISBLANK($A3),"",IF($I3="X",A3,CONCATENATE(VLOOKUP(A3,competitors!$A3:$I651,3, FALSE)," ",VLOOKUP(A3,competitors!$A3:$I651,2,FALSE))))</f>
        <v>Ed Grandidge</v>
      </c>
      <c r="H3" s="54">
        <f t="shared" si="0"/>
        <v>6.6435185185185182E-3</v>
      </c>
    </row>
    <row r="4" spans="1:9" ht="15" x14ac:dyDescent="0.4">
      <c r="A4" s="51">
        <v>1144</v>
      </c>
      <c r="B4" s="51">
        <v>0</v>
      </c>
      <c r="C4" s="51">
        <v>9</v>
      </c>
      <c r="D4" s="51">
        <v>54</v>
      </c>
      <c r="E4" s="51" t="s">
        <v>229</v>
      </c>
      <c r="F4" s="51"/>
      <c r="G4" s="53" t="str">
        <f>IF(ISBLANK($A4),"",IF($I4="X",A4,CONCATENATE(VLOOKUP(A4,competitors!$A4:$I652,3, FALSE)," ",VLOOKUP(A4,competitors!$A4:$I652,2,FALSE))))</f>
        <v>Jamie Kershaw</v>
      </c>
      <c r="H4" s="54">
        <f t="shared" si="0"/>
        <v>6.875E-3</v>
      </c>
    </row>
    <row r="5" spans="1:9" ht="15" x14ac:dyDescent="0.4">
      <c r="A5" s="51">
        <v>1094</v>
      </c>
      <c r="B5" s="51">
        <v>0</v>
      </c>
      <c r="C5" s="51">
        <v>9</v>
      </c>
      <c r="D5" s="51">
        <v>56</v>
      </c>
      <c r="E5" s="51"/>
      <c r="F5" s="51"/>
      <c r="G5" s="53" t="str">
        <f>IF(ISBLANK($A5),"",IF($I5="X",A5,CONCATENATE(VLOOKUP(A5,competitors!$A5:$I653,3, FALSE)," ",VLOOKUP(A5,competitors!$A5:$I653,2,FALSE))))</f>
        <v>Andy Poulton</v>
      </c>
      <c r="H5" s="54">
        <f t="shared" si="0"/>
        <v>6.898148148148148E-3</v>
      </c>
    </row>
    <row r="6" spans="1:9" ht="15" x14ac:dyDescent="0.4">
      <c r="A6" s="51">
        <v>35</v>
      </c>
      <c r="B6" s="51">
        <v>0</v>
      </c>
      <c r="C6" s="51">
        <v>10</v>
      </c>
      <c r="D6" s="51">
        <v>2</v>
      </c>
      <c r="E6" s="51"/>
      <c r="F6" s="51"/>
      <c r="G6" s="53" t="str">
        <f>IF(ISBLANK($A6),"",IF($I6="X",A6,CONCATENATE(VLOOKUP(A6,competitors!$A6:$I654,3, FALSE)," ",VLOOKUP(A6,competitors!$A6:$I654,2,FALSE))))</f>
        <v>Matt Plews</v>
      </c>
      <c r="H6" s="54">
        <f t="shared" si="0"/>
        <v>6.9675925925925929E-3</v>
      </c>
    </row>
    <row r="7" spans="1:9" ht="15" x14ac:dyDescent="0.4">
      <c r="A7" s="51">
        <v>1023</v>
      </c>
      <c r="B7" s="51">
        <v>0</v>
      </c>
      <c r="C7" s="51">
        <v>10</v>
      </c>
      <c r="D7" s="51">
        <v>8</v>
      </c>
      <c r="E7" s="51"/>
      <c r="F7" s="51"/>
      <c r="G7" s="53" t="str">
        <f>IF(ISBLANK($A7),"",IF($I7="X",A7,CONCATENATE(VLOOKUP(A7,competitors!$A7:$I655,3, FALSE)," ",VLOOKUP(A7,competitors!$A7:$I655,2,FALSE))))</f>
        <v>Gary Roberts</v>
      </c>
      <c r="H7" s="54">
        <f t="shared" si="0"/>
        <v>7.037037037037037E-3</v>
      </c>
    </row>
    <row r="8" spans="1:9" ht="15" x14ac:dyDescent="0.4">
      <c r="A8" s="51">
        <v>1375</v>
      </c>
      <c r="B8" s="51">
        <v>0</v>
      </c>
      <c r="C8" s="51">
        <v>10</v>
      </c>
      <c r="D8" s="51">
        <v>10</v>
      </c>
      <c r="E8" s="51"/>
      <c r="F8" s="51"/>
      <c r="G8" s="53" t="str">
        <f>IF(ISBLANK($A8),"",IF($I8="X",A8,CONCATENATE(VLOOKUP(A8,competitors!$A8:$I656,3, FALSE)," ",VLOOKUP(A8,competitors!$A8:$I656,2,FALSE))))</f>
        <v>Tom Spencer</v>
      </c>
      <c r="H8" s="54">
        <f t="shared" si="0"/>
        <v>7.060185185185185E-3</v>
      </c>
    </row>
    <row r="9" spans="1:9" ht="15" x14ac:dyDescent="0.4">
      <c r="A9" s="51">
        <v>1364</v>
      </c>
      <c r="B9" s="51">
        <v>0</v>
      </c>
      <c r="C9" s="51">
        <v>10</v>
      </c>
      <c r="D9" s="51">
        <v>11</v>
      </c>
      <c r="E9" s="51"/>
      <c r="F9" s="51"/>
      <c r="G9" s="53" t="str">
        <f>IF(ISBLANK($A9),"",IF($I9="X",A9,CONCATENATE(VLOOKUP(A9,competitors!$A9:$I657,3, FALSE)," ",VLOOKUP(A9,competitors!$A9:$I657,2,FALSE))))</f>
        <v>Laurence Noble</v>
      </c>
      <c r="H9" s="54">
        <f t="shared" si="0"/>
        <v>7.0717592592592594E-3</v>
      </c>
    </row>
    <row r="10" spans="1:9" ht="15" x14ac:dyDescent="0.4">
      <c r="A10" s="51">
        <v>756</v>
      </c>
      <c r="B10" s="51">
        <v>0</v>
      </c>
      <c r="C10" s="51">
        <v>10</v>
      </c>
      <c r="D10" s="51">
        <v>15</v>
      </c>
      <c r="E10" s="51"/>
      <c r="F10" s="51"/>
      <c r="G10" s="53" t="e">
        <f>IF(ISBLANK($A10),"",IF($I10="X",A10,CONCATENATE(VLOOKUP(A10,competitors!$A10:$I658,3, FALSE)," ",VLOOKUP(A10,competitors!$A10:$I658,2,FALSE))))</f>
        <v>#N/A</v>
      </c>
      <c r="H10" s="54">
        <f t="shared" si="0"/>
        <v>7.1180555555555554E-3</v>
      </c>
    </row>
    <row r="11" spans="1:9" ht="15" x14ac:dyDescent="0.4">
      <c r="A11" s="51">
        <v>415</v>
      </c>
      <c r="B11" s="51">
        <v>0</v>
      </c>
      <c r="C11" s="51">
        <v>10</v>
      </c>
      <c r="D11" s="51">
        <v>18</v>
      </c>
      <c r="E11" s="51" t="s">
        <v>229</v>
      </c>
      <c r="F11" s="51"/>
      <c r="G11" s="53" t="str">
        <f>IF(ISBLANK($A11),"",IF($I11="X",A11,CONCATENATE(VLOOKUP(A11,competitors!$A11:$I659,3, FALSE)," ",VLOOKUP(A11,competitors!$A11:$I659,2,FALSE))))</f>
        <v>Nik Kershaw</v>
      </c>
      <c r="H11" s="54">
        <f t="shared" si="0"/>
        <v>7.1527777777777779E-3</v>
      </c>
    </row>
    <row r="12" spans="1:9" ht="15" x14ac:dyDescent="0.4">
      <c r="A12" s="51">
        <v>1192</v>
      </c>
      <c r="B12" s="51">
        <v>0</v>
      </c>
      <c r="C12" s="51">
        <v>10</v>
      </c>
      <c r="D12" s="51">
        <v>28</v>
      </c>
      <c r="E12" s="51"/>
      <c r="F12" s="51"/>
      <c r="G12" s="53" t="str">
        <f>IF(ISBLANK($A12),"",IF($I12="X",A12,CONCATENATE(VLOOKUP(A12,competitors!$A12:$I660,3, FALSE)," ",VLOOKUP(A12,competitors!$A12:$I660,2,FALSE))))</f>
        <v>Dale Norris</v>
      </c>
      <c r="H12" s="54">
        <f t="shared" si="0"/>
        <v>7.2685185185185188E-3</v>
      </c>
    </row>
    <row r="13" spans="1:9" ht="15" x14ac:dyDescent="0.4">
      <c r="A13" s="51">
        <v>1024</v>
      </c>
      <c r="B13" s="51">
        <v>0</v>
      </c>
      <c r="C13" s="51">
        <v>10</v>
      </c>
      <c r="D13" s="51">
        <v>35</v>
      </c>
      <c r="E13" s="51"/>
      <c r="F13" s="51"/>
      <c r="G13" s="53" t="str">
        <f>IF(ISBLANK($A13),"",IF($I13="X",A13,CONCATENATE(VLOOKUP(A13,competitors!$A13:$I661,3, FALSE)," ",VLOOKUP(A13,competitors!$A13:$I661,2,FALSE))))</f>
        <v>Jax Roberts</v>
      </c>
      <c r="H13" s="54">
        <f t="shared" si="0"/>
        <v>7.3495370370370372E-3</v>
      </c>
    </row>
    <row r="14" spans="1:9" ht="15" x14ac:dyDescent="0.4">
      <c r="A14" s="51">
        <v>1152</v>
      </c>
      <c r="B14" s="51">
        <v>0</v>
      </c>
      <c r="C14" s="51">
        <v>10</v>
      </c>
      <c r="D14" s="51">
        <v>37</v>
      </c>
      <c r="E14" s="51" t="s">
        <v>229</v>
      </c>
      <c r="F14" s="51"/>
      <c r="G14" s="53" t="str">
        <f>IF(ISBLANK($A14),"",IF($I14="X",A14,CONCATENATE(VLOOKUP(A14,competitors!$A14:$I662,3, FALSE)," ",VLOOKUP(A14,competitors!$A14:$I662,2,FALSE))))</f>
        <v>Ruby Isaac</v>
      </c>
      <c r="H14" s="54">
        <f t="shared" si="0"/>
        <v>7.3726851851851852E-3</v>
      </c>
    </row>
    <row r="15" spans="1:9" ht="15" x14ac:dyDescent="0.4">
      <c r="A15" s="51">
        <v>1237</v>
      </c>
      <c r="B15" s="51">
        <v>0</v>
      </c>
      <c r="C15" s="51">
        <v>10</v>
      </c>
      <c r="D15" s="51">
        <v>57</v>
      </c>
      <c r="E15" s="51" t="s">
        <v>229</v>
      </c>
      <c r="F15" s="51"/>
      <c r="G15" s="53" t="e">
        <f>IF(ISBLANK($A15),"",IF($I15="X",A15,CONCATENATE(VLOOKUP(A15,competitors!$A15:$I663,3, FALSE)," ",VLOOKUP(A15,competitors!$A15:$I663,2,FALSE))))</f>
        <v>#N/A</v>
      </c>
      <c r="H15" s="54">
        <f t="shared" si="0"/>
        <v>7.6041666666666671E-3</v>
      </c>
    </row>
    <row r="16" spans="1:9" ht="15" x14ac:dyDescent="0.4">
      <c r="A16" s="51">
        <v>846</v>
      </c>
      <c r="B16" s="51">
        <v>0</v>
      </c>
      <c r="C16" s="51">
        <v>11</v>
      </c>
      <c r="D16" s="51">
        <v>4</v>
      </c>
      <c r="E16" s="51"/>
      <c r="F16" s="51"/>
      <c r="G16" s="53" t="str">
        <f>IF(ISBLANK($A16),"",IF($I16="X",A16,CONCATENATE(VLOOKUP(A16,competitors!$A16:$I664,3, FALSE)," ",VLOOKUP(A16,competitors!$A16:$I664,2,FALSE))))</f>
        <v>Roger Kockelbergh</v>
      </c>
      <c r="H16" s="54">
        <f t="shared" si="0"/>
        <v>7.6851851851851855E-3</v>
      </c>
    </row>
    <row r="17" spans="1:8" ht="15" x14ac:dyDescent="0.4">
      <c r="A17" s="51">
        <v>203</v>
      </c>
      <c r="B17" s="51">
        <v>0</v>
      </c>
      <c r="C17" s="51">
        <v>11</v>
      </c>
      <c r="D17" s="51">
        <v>9</v>
      </c>
      <c r="E17" s="51"/>
      <c r="F17" s="51"/>
      <c r="G17" s="53" t="str">
        <f>IF(ISBLANK($A17),"",IF($I17="X",A17,CONCATENATE(VLOOKUP(A17,competitors!$A17:$I665,3, FALSE)," ",VLOOKUP(A17,competitors!$A17:$I665,2,FALSE))))</f>
        <v>Adrian Killworth</v>
      </c>
      <c r="H17" s="54">
        <f t="shared" si="0"/>
        <v>7.743055555555556E-3</v>
      </c>
    </row>
    <row r="18" spans="1:8" ht="15" x14ac:dyDescent="0.4">
      <c r="A18" s="51">
        <v>616</v>
      </c>
      <c r="B18" s="51">
        <v>0</v>
      </c>
      <c r="C18" s="51">
        <v>11</v>
      </c>
      <c r="D18" s="51">
        <v>13</v>
      </c>
      <c r="E18" s="51"/>
      <c r="F18" s="51"/>
      <c r="G18" s="53" t="e">
        <f>IF(ISBLANK($A18),"",IF($I18="X",A18,CONCATENATE(VLOOKUP(A18,competitors!$A18:$I666,3, FALSE)," ",VLOOKUP(A18,competitors!$A18:$I666,2,FALSE))))</f>
        <v>#N/A</v>
      </c>
      <c r="H18" s="54">
        <f t="shared" si="0"/>
        <v>7.789351851851852E-3</v>
      </c>
    </row>
    <row r="19" spans="1:8" ht="15" x14ac:dyDescent="0.4">
      <c r="A19" s="51">
        <v>1107</v>
      </c>
      <c r="B19" s="51">
        <v>0</v>
      </c>
      <c r="C19" s="51">
        <v>11</v>
      </c>
      <c r="D19" s="51">
        <v>17</v>
      </c>
      <c r="E19" s="51" t="s">
        <v>229</v>
      </c>
      <c r="F19" s="51"/>
      <c r="G19" s="53" t="str">
        <f>IF(ISBLANK($A19),"",IF($I19="X",A19,CONCATENATE(VLOOKUP(A19,competitors!$A19:$I667,3, FALSE)," ",VLOOKUP(A19,competitors!$A19:$I667,2,FALSE))))</f>
        <v>Milly Pinnock</v>
      </c>
      <c r="H19" s="54">
        <f t="shared" si="0"/>
        <v>7.8356481481481489E-3</v>
      </c>
    </row>
    <row r="20" spans="1:8" ht="15" x14ac:dyDescent="0.4">
      <c r="A20" s="51">
        <v>1129</v>
      </c>
      <c r="B20" s="51">
        <v>0</v>
      </c>
      <c r="C20" s="51">
        <v>11</v>
      </c>
      <c r="D20" s="51">
        <v>29</v>
      </c>
      <c r="E20" s="51"/>
      <c r="F20" s="51"/>
      <c r="G20" s="53" t="str">
        <f>IF(ISBLANK($A20),"",IF($I20="X",A20,CONCATENATE(VLOOKUP(A20,competitors!$A20:$I668,3, FALSE)," ",VLOOKUP(A20,competitors!$A20:$I668,2,FALSE))))</f>
        <v>Doug Tincello</v>
      </c>
      <c r="H20" s="54">
        <f t="shared" si="0"/>
        <v>7.9745370370370369E-3</v>
      </c>
    </row>
    <row r="21" spans="1:8" ht="15" x14ac:dyDescent="0.4">
      <c r="A21" s="51">
        <v>1244</v>
      </c>
      <c r="B21" s="51">
        <v>0</v>
      </c>
      <c r="C21" s="51">
        <v>12</v>
      </c>
      <c r="D21" s="51">
        <v>23</v>
      </c>
      <c r="E21" s="51" t="s">
        <v>229</v>
      </c>
      <c r="F21" s="51"/>
      <c r="G21" s="53" t="str">
        <f>IF(ISBLANK($A21),"",IF($I21="X",A21,CONCATENATE(VLOOKUP(A21,competitors!$A21:$I669,3, FALSE)," ",VLOOKUP(A21,competitors!$A21:$I669,2,FALSE))))</f>
        <v>Steven Latham</v>
      </c>
      <c r="H21" s="54">
        <f t="shared" si="0"/>
        <v>8.5995370370370375E-3</v>
      </c>
    </row>
    <row r="22" spans="1:8" ht="15" x14ac:dyDescent="0.4">
      <c r="A22" s="51">
        <v>989</v>
      </c>
      <c r="B22" s="51">
        <v>0</v>
      </c>
      <c r="C22" s="51">
        <v>14</v>
      </c>
      <c r="D22" s="51">
        <v>45</v>
      </c>
      <c r="E22" s="51"/>
      <c r="F22" s="51"/>
      <c r="G22" s="53" t="e">
        <f>IF(ISBLANK($A22),"",IF($I22="X",A22,CONCATENATE(VLOOKUP(A22,competitors!$A22:$I670,3, FALSE)," ",VLOOKUP(A22,competitors!$A22:$I670,2,FALSE))))</f>
        <v>#N/A</v>
      </c>
      <c r="H22" s="54">
        <f t="shared" si="0"/>
        <v>1.0243055555555556E-2</v>
      </c>
    </row>
    <row r="23" spans="1:8" ht="15" x14ac:dyDescent="0.4">
      <c r="A23" s="51">
        <v>715</v>
      </c>
      <c r="B23" s="51">
        <v>1</v>
      </c>
      <c r="C23" s="51">
        <v>0</v>
      </c>
      <c r="D23" s="51">
        <v>0</v>
      </c>
      <c r="E23" s="51" t="s">
        <v>270</v>
      </c>
      <c r="F23" s="51"/>
      <c r="G23" s="53" t="str">
        <f>IF(ISBLANK($A23),"",IF($I23="X",A23,CONCATENATE(VLOOKUP(A23,competitors!$A23:$I671,3, FALSE)," ",VLOOKUP(A23,competitors!$A23:$I671,2,FALSE))))</f>
        <v>Steven Coulam</v>
      </c>
      <c r="H23" s="54" t="str">
        <f t="shared" si="0"/>
        <v>DNF</v>
      </c>
    </row>
    <row r="24" spans="1:8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5 A15:A35">
    <cfRule type="expression" dxfId="91" priority="1">
      <formula>#REF!="X"</formula>
    </cfRule>
  </conditionalFormatting>
  <conditionalFormatting sqref="A3:A18 A22:A23 A25:A35">
    <cfRule type="expression" dxfId="90" priority="2" stopIfTrue="1">
      <formula>#REF!="X"</formula>
    </cfRule>
  </conditionalFormatting>
  <conditionalFormatting sqref="A2:F101">
    <cfRule type="expression" dxfId="89" priority="3">
      <formula>#REF!="X"</formula>
    </cfRule>
  </conditionalFormatting>
  <conditionalFormatting sqref="G2:H101">
    <cfRule type="expression" dxfId="88" priority="4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97C1-5202-4420-867D-E11BF91D37BF}">
  <sheetPr codeName="Sheet36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49" t="s">
        <v>164</v>
      </c>
      <c r="H1" s="50" t="s">
        <v>228</v>
      </c>
      <c r="I1" t="s">
        <v>412</v>
      </c>
    </row>
    <row r="2" spans="1:9" ht="15" x14ac:dyDescent="0.4">
      <c r="A2" s="58">
        <v>407</v>
      </c>
      <c r="B2" s="51">
        <v>0</v>
      </c>
      <c r="C2" s="51">
        <v>58</v>
      </c>
      <c r="D2" s="51">
        <v>22</v>
      </c>
      <c r="E2" s="51"/>
      <c r="F2" s="51"/>
      <c r="G2" s="53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4.0532407407407406E-2</v>
      </c>
    </row>
    <row r="3" spans="1:9" ht="15" x14ac:dyDescent="0.4">
      <c r="A3" s="58">
        <v>1094</v>
      </c>
      <c r="B3" s="51">
        <v>1</v>
      </c>
      <c r="C3" s="51">
        <v>1</v>
      </c>
      <c r="D3" s="51">
        <v>7</v>
      </c>
      <c r="E3" s="51"/>
      <c r="F3" s="51"/>
      <c r="G3" s="53" t="str">
        <f>IF(ISBLANK($A3),"",IF($I3="X",A3,CONCATENATE(VLOOKUP(A3,competitors!$A3:$I651,3, FALSE)," ",VLOOKUP(A3,competitors!$A3:$I651,2,FALSE))))</f>
        <v>Andy Poulton</v>
      </c>
      <c r="H3" s="54">
        <f t="shared" si="0"/>
        <v>4.2442129629629628E-2</v>
      </c>
    </row>
    <row r="4" spans="1:9" ht="15" x14ac:dyDescent="0.4">
      <c r="A4" s="58" t="s">
        <v>213</v>
      </c>
      <c r="B4" s="51">
        <v>1</v>
      </c>
      <c r="C4" s="51">
        <v>1</v>
      </c>
      <c r="D4" s="51">
        <v>55</v>
      </c>
      <c r="E4" s="51"/>
      <c r="F4" s="51"/>
      <c r="G4" s="53" t="e">
        <f>IF(ISBLANK($A4),"",IF($I4="X",A4,CONCATENATE(VLOOKUP(A4,competitors!$A4:$I652,3, FALSE)," ",VLOOKUP(A4,competitors!$A4:$I652,2,FALSE))))</f>
        <v>#N/A</v>
      </c>
      <c r="H4" s="54">
        <f t="shared" si="0"/>
        <v>4.2997685185185187E-2</v>
      </c>
    </row>
    <row r="5" spans="1:9" ht="15" x14ac:dyDescent="0.4">
      <c r="A5" s="58">
        <v>1023</v>
      </c>
      <c r="B5" s="51">
        <v>1</v>
      </c>
      <c r="C5" s="51">
        <v>2</v>
      </c>
      <c r="D5" s="51">
        <v>11</v>
      </c>
      <c r="E5" s="51"/>
      <c r="F5" s="51"/>
      <c r="G5" s="53" t="str">
        <f>IF(ISBLANK($A5),"",IF($I5="X",A5,CONCATENATE(VLOOKUP(A5,competitors!$A5:$I653,3, FALSE)," ",VLOOKUP(A5,competitors!$A5:$I653,2,FALSE))))</f>
        <v>Gary Roberts</v>
      </c>
      <c r="H5" s="54">
        <f t="shared" si="0"/>
        <v>4.3182870370370371E-2</v>
      </c>
    </row>
    <row r="6" spans="1:9" ht="15" x14ac:dyDescent="0.4">
      <c r="A6" s="58">
        <v>699</v>
      </c>
      <c r="B6" s="51">
        <v>1</v>
      </c>
      <c r="C6" s="51">
        <v>2</v>
      </c>
      <c r="D6" s="51">
        <v>14</v>
      </c>
      <c r="E6" s="51"/>
      <c r="F6" s="51"/>
      <c r="G6" s="53" t="str">
        <f>IF(ISBLANK($A6),"",IF($I6="X",A6,CONCATENATE(VLOOKUP(A6,competitors!$A6:$I654,3, FALSE)," ",VLOOKUP(A6,competitors!$A6:$I654,2,FALSE))))</f>
        <v>Jonathan Durnin</v>
      </c>
      <c r="H6" s="54">
        <f t="shared" si="0"/>
        <v>4.3217592592592592E-2</v>
      </c>
    </row>
    <row r="7" spans="1:9" ht="15" x14ac:dyDescent="0.4">
      <c r="A7" s="58">
        <v>1144</v>
      </c>
      <c r="B7" s="51">
        <v>1</v>
      </c>
      <c r="C7" s="51">
        <v>2</v>
      </c>
      <c r="D7" s="51">
        <v>22</v>
      </c>
      <c r="E7" s="51" t="s">
        <v>229</v>
      </c>
      <c r="F7" s="51"/>
      <c r="G7" s="53" t="str">
        <f>IF(ISBLANK($A7),"",IF($I7="X",A7,CONCATENATE(VLOOKUP(A7,competitors!$A7:$I655,3, FALSE)," ",VLOOKUP(A7,competitors!$A7:$I655,2,FALSE))))</f>
        <v>Jamie Kershaw</v>
      </c>
      <c r="H7" s="54">
        <f t="shared" si="0"/>
        <v>4.3310185185185188E-2</v>
      </c>
    </row>
    <row r="8" spans="1:9" ht="15" x14ac:dyDescent="0.4">
      <c r="A8" s="58">
        <v>1161</v>
      </c>
      <c r="B8" s="51">
        <v>1</v>
      </c>
      <c r="C8" s="51">
        <v>3</v>
      </c>
      <c r="D8" s="51">
        <v>0</v>
      </c>
      <c r="E8" s="51"/>
      <c r="F8" s="51"/>
      <c r="G8" s="53" t="str">
        <f>IF(ISBLANK($A8),"",IF($I8="X",A8,CONCATENATE(VLOOKUP(A8,competitors!$A8:$I656,3, FALSE)," ",VLOOKUP(A8,competitors!$A8:$I656,2,FALSE))))</f>
        <v>Maciej Suchocki</v>
      </c>
      <c r="H8" s="54">
        <f t="shared" si="0"/>
        <v>4.3749999999999997E-2</v>
      </c>
    </row>
    <row r="9" spans="1:9" ht="15" x14ac:dyDescent="0.4">
      <c r="A9" s="58">
        <v>1055</v>
      </c>
      <c r="B9" s="51">
        <v>1</v>
      </c>
      <c r="C9" s="51">
        <v>4</v>
      </c>
      <c r="D9" s="51">
        <v>37</v>
      </c>
      <c r="E9" s="51"/>
      <c r="F9" s="51"/>
      <c r="G9" s="53" t="str">
        <f>IF(ISBLANK($A9),"",IF($I9="X",A9,CONCATENATE(VLOOKUP(A9,competitors!$A9:$I657,3, FALSE)," ",VLOOKUP(A9,competitors!$A9:$I657,2,FALSE))))</f>
        <v>Austin Smith</v>
      </c>
      <c r="H9" s="54">
        <f t="shared" si="0"/>
        <v>4.4872685185185182E-2</v>
      </c>
    </row>
    <row r="10" spans="1:9" ht="15" x14ac:dyDescent="0.4">
      <c r="A10" s="58">
        <v>415</v>
      </c>
      <c r="B10" s="51">
        <v>1</v>
      </c>
      <c r="C10" s="51">
        <v>5</v>
      </c>
      <c r="D10" s="51">
        <v>31</v>
      </c>
      <c r="E10" s="51" t="s">
        <v>229</v>
      </c>
      <c r="F10" s="51"/>
      <c r="G10" s="53" t="str">
        <f>IF(ISBLANK($A10),"",IF($I10="X",A10,CONCATENATE(VLOOKUP(A10,competitors!$A10:$I658,3, FALSE)," ",VLOOKUP(A10,competitors!$A10:$I658,2,FALSE))))</f>
        <v>Nik Kershaw</v>
      </c>
      <c r="H10" s="54">
        <f t="shared" si="0"/>
        <v>4.5497685185185183E-2</v>
      </c>
    </row>
    <row r="11" spans="1:9" ht="15" x14ac:dyDescent="0.4">
      <c r="A11" s="58">
        <v>1129</v>
      </c>
      <c r="B11" s="51">
        <v>1</v>
      </c>
      <c r="C11" s="51">
        <v>9</v>
      </c>
      <c r="D11" s="51">
        <v>2</v>
      </c>
      <c r="E11" s="51"/>
      <c r="F11" s="51"/>
      <c r="G11" s="53" t="str">
        <f>IF(ISBLANK($A11),"",IF($I11="X",A11,CONCATENATE(VLOOKUP(A11,competitors!$A11:$I659,3, FALSE)," ",VLOOKUP(A11,competitors!$A11:$I659,2,FALSE))))</f>
        <v>Doug Tincello</v>
      </c>
      <c r="H11" s="54">
        <f t="shared" si="0"/>
        <v>4.7939814814814817E-2</v>
      </c>
    </row>
    <row r="12" spans="1:9" ht="15" x14ac:dyDescent="0.4">
      <c r="A12" s="58">
        <v>846</v>
      </c>
      <c r="B12" s="51">
        <v>1</v>
      </c>
      <c r="C12" s="51">
        <v>9</v>
      </c>
      <c r="D12" s="51">
        <v>13</v>
      </c>
      <c r="E12" s="51"/>
      <c r="F12" s="51"/>
      <c r="G12" s="53" t="str">
        <f>IF(ISBLANK($A12),"",IF($I12="X",A12,CONCATENATE(VLOOKUP(A12,competitors!$A12:$I660,3, FALSE)," ",VLOOKUP(A12,competitors!$A12:$I660,2,FALSE))))</f>
        <v>Roger Kockelbergh</v>
      </c>
      <c r="H12" s="54">
        <f t="shared" si="0"/>
        <v>4.8067129629629626E-2</v>
      </c>
    </row>
    <row r="13" spans="1:9" ht="15" x14ac:dyDescent="0.4">
      <c r="A13" s="58" t="s">
        <v>258</v>
      </c>
      <c r="B13" s="51">
        <v>1</v>
      </c>
      <c r="C13" s="51">
        <v>9</v>
      </c>
      <c r="D13" s="51">
        <v>39</v>
      </c>
      <c r="E13" s="51"/>
      <c r="F13" s="51"/>
      <c r="G13" s="53" t="e">
        <f>IF(ISBLANK($A13),"",IF($I13="X",A13,CONCATENATE(VLOOKUP(A13,competitors!$A13:$I661,3, FALSE)," ",VLOOKUP(A13,competitors!$A13:$I661,2,FALSE))))</f>
        <v>#N/A</v>
      </c>
      <c r="H13" s="54">
        <f t="shared" si="0"/>
        <v>4.8368055555555553E-2</v>
      </c>
    </row>
    <row r="14" spans="1:9" ht="15" x14ac:dyDescent="0.4">
      <c r="A14" s="58" t="s">
        <v>271</v>
      </c>
      <c r="B14" s="51">
        <v>1</v>
      </c>
      <c r="C14" s="51">
        <v>10</v>
      </c>
      <c r="D14" s="51">
        <v>11</v>
      </c>
      <c r="E14" s="51"/>
      <c r="F14" s="51"/>
      <c r="G14" s="53" t="e">
        <f>IF(ISBLANK($A14),"",IF($I14="X",A14,CONCATENATE(VLOOKUP(A14,competitors!$A14:$I662,3, FALSE)," ",VLOOKUP(A14,competitors!$A14:$I662,2,FALSE))))</f>
        <v>#N/A</v>
      </c>
      <c r="H14" s="54">
        <f t="shared" si="0"/>
        <v>4.8738425925925928E-2</v>
      </c>
    </row>
    <row r="15" spans="1:9" ht="15" x14ac:dyDescent="0.4">
      <c r="A15" s="58">
        <v>1107</v>
      </c>
      <c r="B15" s="51">
        <v>1</v>
      </c>
      <c r="C15" s="51">
        <v>10</v>
      </c>
      <c r="D15" s="51">
        <v>47</v>
      </c>
      <c r="E15" s="51" t="s">
        <v>229</v>
      </c>
      <c r="F15" s="51"/>
      <c r="G15" s="53" t="str">
        <f>IF(ISBLANK($A15),"",IF($I15="X",A15,CONCATENATE(VLOOKUP(A15,competitors!$A15:$I663,3, FALSE)," ",VLOOKUP(A15,competitors!$A15:$I663,2,FALSE))))</f>
        <v>Milly Pinnock</v>
      </c>
      <c r="H15" s="54">
        <f t="shared" si="0"/>
        <v>4.9155092592592591E-2</v>
      </c>
    </row>
    <row r="16" spans="1:9" ht="15" x14ac:dyDescent="0.4">
      <c r="A16" s="58">
        <v>616</v>
      </c>
      <c r="B16" s="51">
        <v>1</v>
      </c>
      <c r="C16" s="51">
        <v>11</v>
      </c>
      <c r="D16" s="51">
        <v>54</v>
      </c>
      <c r="E16" s="51"/>
      <c r="F16" s="51"/>
      <c r="G16" s="53" t="e">
        <f>IF(ISBLANK($A16),"",IF($I16="X",A16,CONCATENATE(VLOOKUP(A16,competitors!$A16:$I664,3, FALSE)," ",VLOOKUP(A16,competitors!$A16:$I664,2,FALSE))))</f>
        <v>#N/A</v>
      </c>
      <c r="H16" s="54">
        <f t="shared" si="0"/>
        <v>4.9930555555555554E-2</v>
      </c>
    </row>
    <row r="17" spans="1:8" ht="15" x14ac:dyDescent="0.4">
      <c r="A17" s="58">
        <v>23</v>
      </c>
      <c r="B17" s="51">
        <v>1</v>
      </c>
      <c r="C17" s="51">
        <v>12</v>
      </c>
      <c r="D17" s="51">
        <v>3</v>
      </c>
      <c r="E17" s="51"/>
      <c r="F17" s="51"/>
      <c r="G17" s="53" t="str">
        <f>IF(ISBLANK($A17),"",IF($I17="X",A17,CONCATENATE(VLOOKUP(A17,competitors!$A17:$I665,3, FALSE)," ",VLOOKUP(A17,competitors!$A17:$I665,2,FALSE))))</f>
        <v>Chris Hyde</v>
      </c>
      <c r="H17" s="54">
        <f t="shared" si="0"/>
        <v>5.0034722222222223E-2</v>
      </c>
    </row>
    <row r="18" spans="1:8" ht="15" x14ac:dyDescent="0.4">
      <c r="A18" s="58">
        <v>704</v>
      </c>
      <c r="B18" s="51">
        <v>1</v>
      </c>
      <c r="C18" s="51">
        <v>12</v>
      </c>
      <c r="D18" s="51">
        <v>32</v>
      </c>
      <c r="E18" s="51"/>
      <c r="F18" s="51"/>
      <c r="G18" s="53" t="str">
        <f>IF(ISBLANK($A18),"",IF($I18="X",A18,CONCATENATE(VLOOKUP(A18,competitors!$A18:$I666,3, FALSE)," ",VLOOKUP(A18,competitors!$A18:$I666,2,FALSE))))</f>
        <v>Chris Dainty</v>
      </c>
      <c r="H18" s="54">
        <f t="shared" si="0"/>
        <v>5.0370370370370371E-2</v>
      </c>
    </row>
    <row r="19" spans="1:8" ht="15" x14ac:dyDescent="0.4">
      <c r="A19" s="51">
        <v>1024</v>
      </c>
      <c r="B19" s="51">
        <v>1</v>
      </c>
      <c r="C19" s="51">
        <v>12</v>
      </c>
      <c r="D19" s="51">
        <v>42</v>
      </c>
      <c r="E19" s="51"/>
      <c r="F19" s="51"/>
      <c r="G19" s="53" t="str">
        <f>IF(ISBLANK($A19),"",IF($I19="X",A19,CONCATENATE(VLOOKUP(A19,competitors!$A19:$I667,3, FALSE)," ",VLOOKUP(A19,competitors!$A19:$I667,2,FALSE))))</f>
        <v>Jax Roberts</v>
      </c>
      <c r="H19" s="54">
        <f t="shared" si="0"/>
        <v>5.0486111111111114E-2</v>
      </c>
    </row>
    <row r="20" spans="1:8" ht="15" x14ac:dyDescent="0.4">
      <c r="A20" s="51">
        <v>1298</v>
      </c>
      <c r="B20" s="51">
        <v>2</v>
      </c>
      <c r="C20" s="51">
        <v>0</v>
      </c>
      <c r="D20" s="51">
        <v>0</v>
      </c>
      <c r="E20" s="51" t="s">
        <v>265</v>
      </c>
      <c r="F20" s="51"/>
      <c r="G20" s="53" t="str">
        <f>IF(ISBLANK($A20),"",IF($I20="X",A20,CONCATENATE(VLOOKUP(A20,competitors!$A20:$I668,3, FALSE)," ",VLOOKUP(A20,competitors!$A20:$I668,2,FALSE))))</f>
        <v>Jane Moore</v>
      </c>
      <c r="H20" s="54" t="str">
        <f t="shared" si="0"/>
        <v>DNS</v>
      </c>
    </row>
    <row r="21" spans="1:8" ht="15" x14ac:dyDescent="0.4">
      <c r="A21" s="51" t="s">
        <v>211</v>
      </c>
      <c r="B21" s="51">
        <v>3</v>
      </c>
      <c r="C21" s="51">
        <v>0</v>
      </c>
      <c r="D21" s="51">
        <v>0</v>
      </c>
      <c r="E21" s="51" t="s">
        <v>265</v>
      </c>
      <c r="F21" s="51"/>
      <c r="G21" s="53" t="e">
        <f>IF(ISBLANK($A21),"",IF($I21="X",A21,CONCATENATE(VLOOKUP(A21,competitors!$A21:$I669,3, FALSE)," ",VLOOKUP(A21,competitors!$A21:$I669,2,FALSE))))</f>
        <v>#N/A</v>
      </c>
      <c r="H21" s="54" t="str">
        <f t="shared" si="0"/>
        <v>DNS</v>
      </c>
    </row>
    <row r="22" spans="1:8" ht="15" x14ac:dyDescent="0.4">
      <c r="A22" s="51">
        <v>203</v>
      </c>
      <c r="B22" s="51">
        <v>4</v>
      </c>
      <c r="C22" s="51">
        <v>0</v>
      </c>
      <c r="D22" s="51">
        <v>0</v>
      </c>
      <c r="E22" s="51" t="s">
        <v>265</v>
      </c>
      <c r="F22" s="51"/>
      <c r="G22" s="53" t="str">
        <f>IF(ISBLANK($A22),"",IF($I22="X",A22,CONCATENATE(VLOOKUP(A22,competitors!$A22:$I670,3, FALSE)," ",VLOOKUP(A22,competitors!$A22:$I670,2,FALSE))))</f>
        <v>Adrian Killworth</v>
      </c>
      <c r="H22" s="54" t="str">
        <f t="shared" si="0"/>
        <v>DNS</v>
      </c>
    </row>
    <row r="23" spans="1:8" ht="15" x14ac:dyDescent="0.4">
      <c r="A23" s="51"/>
      <c r="B23" s="51"/>
      <c r="C23" s="51"/>
      <c r="D23" s="51"/>
      <c r="E23" s="51"/>
      <c r="F23" s="51"/>
      <c r="G23" s="53" t="str">
        <f>IF(ISBLANK($A23),"",IF($I23="X",A23,CONCATENATE(VLOOKUP(A23,competitors!$A23:$I671,3, FALSE)," ",VLOOKUP(A23,competitors!$A23:$I671,2,FALSE))))</f>
        <v/>
      </c>
      <c r="H23" s="54">
        <f t="shared" si="0"/>
        <v>0</v>
      </c>
    </row>
    <row r="24" spans="1:8" ht="15" x14ac:dyDescent="0.4">
      <c r="A24" s="51"/>
      <c r="B24" s="51"/>
      <c r="C24" s="51"/>
      <c r="D24" s="51"/>
      <c r="E24" s="51"/>
      <c r="F24" s="51"/>
      <c r="G24" s="53" t="str">
        <f>IF(ISBLANK($A24),"",IF($I24="X",A24,CONCATENATE(VLOOKUP(A24,competitors!$A24:$I672,3, FALSE)," ",VLOOKUP(A24,competitors!$A24:$I672,2,FALSE))))</f>
        <v/>
      </c>
      <c r="H24" s="54">
        <f t="shared" si="0"/>
        <v>0</v>
      </c>
    </row>
    <row r="25" spans="1:8" ht="15" x14ac:dyDescent="0.4">
      <c r="A25" s="51"/>
      <c r="B25" s="51"/>
      <c r="C25" s="51"/>
      <c r="D25" s="51"/>
      <c r="E25" s="51"/>
      <c r="F25" s="51"/>
      <c r="G25" s="53" t="str">
        <f>IF(ISBLANK($A25),"",IF($I25="X",A25,CONCATENATE(VLOOKUP(A25,competitors!$A25:$I673,3, FALSE)," ",VLOOKUP(A25,competitors!$A25:$I673,2,FALSE))))</f>
        <v/>
      </c>
      <c r="H25" s="54">
        <f t="shared" si="0"/>
        <v>0</v>
      </c>
    </row>
    <row r="26" spans="1:8" ht="15" x14ac:dyDescent="0.4">
      <c r="A26" s="51"/>
      <c r="B26" s="51"/>
      <c r="C26" s="51"/>
      <c r="D26" s="51"/>
      <c r="E26" s="51"/>
      <c r="F26" s="51"/>
      <c r="G26" s="53" t="str">
        <f>IF(ISBLANK($A26),"",IF($I26="X",A26,CONCATENATE(VLOOKUP(A26,competitors!$A26:$I674,3, FALSE)," ",VLOOKUP(A26,competitors!$A26:$I674,2,FALSE))))</f>
        <v/>
      </c>
      <c r="H26" s="54">
        <f t="shared" si="0"/>
        <v>0</v>
      </c>
    </row>
    <row r="27" spans="1:8" ht="15" x14ac:dyDescent="0.4">
      <c r="A27" s="51"/>
      <c r="B27" s="51"/>
      <c r="C27" s="51"/>
      <c r="D27" s="51"/>
      <c r="E27" s="51"/>
      <c r="F27" s="51"/>
      <c r="G27" s="53" t="str">
        <f>IF(ISBLANK($A27),"",IF($I27="X",A27,CONCATENATE(VLOOKUP(A27,competitors!$A27:$I675,3, FALSE)," ",VLOOKUP(A27,competitors!$A27:$I675,2,FALSE))))</f>
        <v/>
      </c>
      <c r="H27" s="54">
        <f t="shared" si="0"/>
        <v>0</v>
      </c>
    </row>
    <row r="28" spans="1:8" ht="15" x14ac:dyDescent="0.4">
      <c r="A28" s="51"/>
      <c r="B28" s="51"/>
      <c r="C28" s="51"/>
      <c r="D28" s="51"/>
      <c r="E28" s="51"/>
      <c r="F28" s="51"/>
      <c r="G28" s="53" t="str">
        <f>IF(ISBLANK($A28),"",IF($I28="X",A28,CONCATENATE(VLOOKUP(A28,competitors!$A28:$I676,3, FALSE)," ",VLOOKUP(A28,competitors!$A28:$I676,2,FALSE))))</f>
        <v/>
      </c>
      <c r="H28" s="54">
        <f t="shared" si="0"/>
        <v>0</v>
      </c>
    </row>
    <row r="29" spans="1:8" ht="15" x14ac:dyDescent="0.4">
      <c r="A29" s="51"/>
      <c r="B29" s="51"/>
      <c r="C29" s="51"/>
      <c r="D29" s="51"/>
      <c r="E29" s="51"/>
      <c r="F29" s="51"/>
      <c r="G29" s="53" t="str">
        <f>IF(ISBLANK($A29),"",IF($I29="X",A29,CONCATENATE(VLOOKUP(A29,competitors!$A29:$I677,3, FALSE)," ",VLOOKUP(A29,competitors!$A29:$I677,2,FALSE))))</f>
        <v/>
      </c>
      <c r="H29" s="54">
        <f t="shared" si="0"/>
        <v>0</v>
      </c>
    </row>
    <row r="30" spans="1:8" ht="15" x14ac:dyDescent="0.4">
      <c r="A30" s="51"/>
      <c r="B30" s="51"/>
      <c r="C30" s="51"/>
      <c r="D30" s="51"/>
      <c r="E30" s="51"/>
      <c r="F30" s="51"/>
      <c r="G30" s="53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1"/>
      <c r="D31" s="51"/>
      <c r="E31" s="51"/>
      <c r="F31" s="51"/>
      <c r="G31" s="53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1"/>
      <c r="D32" s="51"/>
      <c r="E32" s="51"/>
      <c r="F32" s="51"/>
      <c r="G32" s="53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3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3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3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3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3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3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3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3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3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3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3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3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3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3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3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3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3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3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3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3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3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3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3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3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3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3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3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3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3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3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3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3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3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3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3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3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3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3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3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3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3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3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3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3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3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3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3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3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3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3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3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3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3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3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3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3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3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3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3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3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3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3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3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3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3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3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3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3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3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x14ac:dyDescent="0.35">
      <c r="H102" s="56"/>
    </row>
  </sheetData>
  <conditionalFormatting sqref="A2:A18">
    <cfRule type="expression" dxfId="87" priority="1">
      <formula>#REF!="X"</formula>
    </cfRule>
  </conditionalFormatting>
  <conditionalFormatting sqref="A2:F101">
    <cfRule type="expression" dxfId="86" priority="5">
      <formula>#REF!="X"</formula>
    </cfRule>
  </conditionalFormatting>
  <conditionalFormatting sqref="G2:H101">
    <cfRule type="expression" dxfId="85" priority="6">
      <formula>#REF!="X"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1FED-FDA6-4CE8-855C-917E145BFC0F}">
  <sheetPr codeName="Sheet37">
    <pageSetUpPr fitToPage="1"/>
  </sheetPr>
  <dimension ref="A1:I102"/>
  <sheetViews>
    <sheetView zoomScaleNormal="100" workbookViewId="0">
      <selection activeCell="N57" sqref="N57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style="57" customWidth="1"/>
    <col min="8" max="8" width="14.6640625" style="57" bestFit="1" customWidth="1"/>
  </cols>
  <sheetData>
    <row r="1" spans="1:9" ht="15.75" customHeight="1" x14ac:dyDescent="0.4">
      <c r="A1" s="44" t="s">
        <v>413</v>
      </c>
      <c r="B1" s="45" t="s">
        <v>225</v>
      </c>
      <c r="C1" s="46" t="s">
        <v>2</v>
      </c>
      <c r="D1" s="47" t="s">
        <v>95</v>
      </c>
      <c r="E1" s="48" t="s">
        <v>226</v>
      </c>
      <c r="F1" s="48" t="s">
        <v>227</v>
      </c>
      <c r="G1" s="50" t="s">
        <v>164</v>
      </c>
      <c r="H1" s="50" t="s">
        <v>228</v>
      </c>
      <c r="I1" t="s">
        <v>412</v>
      </c>
    </row>
    <row r="2" spans="1:9" ht="15" x14ac:dyDescent="0.4">
      <c r="A2" s="51">
        <v>407</v>
      </c>
      <c r="B2" s="51">
        <v>0</v>
      </c>
      <c r="C2" s="51">
        <v>24</v>
      </c>
      <c r="D2" s="51">
        <v>12</v>
      </c>
      <c r="E2" s="51"/>
      <c r="F2" s="51"/>
      <c r="G2" s="59" t="e">
        <f>IF(ISBLANK($A2),"",IF($I2="X",A2,CONCATENATE(VLOOKUP(A2,competitors!$A2:$I650,3, FALSE)," ",VLOOKUP(A2,competitors!$A2:$I650,2,FALSE))))</f>
        <v>#N/A</v>
      </c>
      <c r="H2" s="54">
        <f t="shared" ref="H2:H33" si="0">IF(LEFT($E2,1)="D",UPPER($E2),TIME(B2,C2,D2))</f>
        <v>1.6805555555555556E-2</v>
      </c>
    </row>
    <row r="3" spans="1:9" ht="15" x14ac:dyDescent="0.4">
      <c r="A3" s="51" t="s">
        <v>194</v>
      </c>
      <c r="B3" s="51">
        <v>0</v>
      </c>
      <c r="C3" s="51">
        <v>24</v>
      </c>
      <c r="D3" s="51">
        <v>43</v>
      </c>
      <c r="E3" s="51"/>
      <c r="F3" s="51"/>
      <c r="G3" s="59" t="e">
        <f>IF(ISBLANK($A3),"",IF($I3="X",A3,CONCATENATE(VLOOKUP(A3,competitors!$A3:$I651,3, FALSE)," ",VLOOKUP(A3,competitors!$A3:$I651,2,FALSE))))</f>
        <v>#N/A</v>
      </c>
      <c r="H3" s="54">
        <f t="shared" si="0"/>
        <v>1.7164351851851851E-2</v>
      </c>
    </row>
    <row r="4" spans="1:9" ht="15" x14ac:dyDescent="0.4">
      <c r="A4" s="51">
        <v>1144</v>
      </c>
      <c r="B4" s="51">
        <v>0</v>
      </c>
      <c r="C4" s="51">
        <v>25</v>
      </c>
      <c r="D4" s="51">
        <v>1</v>
      </c>
      <c r="E4" s="51" t="s">
        <v>229</v>
      </c>
      <c r="F4" s="51"/>
      <c r="G4" s="59" t="str">
        <f>IF(ISBLANK($A4),"",IF($I4="X",A4,CONCATENATE(VLOOKUP(A4,competitors!$A4:$I652,3, FALSE)," ",VLOOKUP(A4,competitors!$A4:$I652,2,FALSE))))</f>
        <v>Jamie Kershaw</v>
      </c>
      <c r="H4" s="54">
        <f t="shared" si="0"/>
        <v>1.7372685185185185E-2</v>
      </c>
    </row>
    <row r="5" spans="1:9" ht="15" x14ac:dyDescent="0.4">
      <c r="A5" s="51" t="s">
        <v>272</v>
      </c>
      <c r="B5" s="51">
        <v>0</v>
      </c>
      <c r="C5" s="51">
        <v>25</v>
      </c>
      <c r="D5" s="51">
        <v>6</v>
      </c>
      <c r="E5" s="51" t="s">
        <v>72</v>
      </c>
      <c r="F5" s="51"/>
      <c r="G5" s="59" t="e">
        <f>IF(ISBLANK($A5),"",IF($I5="X",A5,CONCATENATE(VLOOKUP(A5,competitors!$A5:$I653,3, FALSE)," ",VLOOKUP(A5,competitors!$A5:$I653,2,FALSE))))</f>
        <v>#N/A</v>
      </c>
      <c r="H5" s="54">
        <f t="shared" si="0"/>
        <v>1.7430555555555557E-2</v>
      </c>
    </row>
    <row r="6" spans="1:9" ht="15" x14ac:dyDescent="0.4">
      <c r="A6" s="51">
        <v>989</v>
      </c>
      <c r="B6" s="51">
        <v>0</v>
      </c>
      <c r="C6" s="51">
        <v>25</v>
      </c>
      <c r="D6" s="51">
        <v>28</v>
      </c>
      <c r="E6" s="51" t="s">
        <v>229</v>
      </c>
      <c r="F6" s="51"/>
      <c r="G6" s="59" t="e">
        <f>IF(ISBLANK($A6),"",IF($I6="X",A6,CONCATENATE(VLOOKUP(A6,competitors!$A6:$I654,3, FALSE)," ",VLOOKUP(A6,competitors!$A6:$I654,2,FALSE))))</f>
        <v>#N/A</v>
      </c>
      <c r="H6" s="54">
        <f t="shared" si="0"/>
        <v>1.7685185185185186E-2</v>
      </c>
    </row>
    <row r="7" spans="1:9" ht="15" x14ac:dyDescent="0.4">
      <c r="A7" s="51">
        <v>1161</v>
      </c>
      <c r="B7" s="51">
        <v>0</v>
      </c>
      <c r="C7" s="51">
        <v>25</v>
      </c>
      <c r="D7" s="51">
        <v>45</v>
      </c>
      <c r="E7" s="51"/>
      <c r="F7" s="51"/>
      <c r="G7" s="59" t="str">
        <f>IF(ISBLANK($A7),"",IF($I7="X",A7,CONCATENATE(VLOOKUP(A7,competitors!$A7:$I655,3, FALSE)," ",VLOOKUP(A7,competitors!$A7:$I655,2,FALSE))))</f>
        <v>Maciej Suchocki</v>
      </c>
      <c r="H7" s="54">
        <f t="shared" si="0"/>
        <v>1.7881944444444443E-2</v>
      </c>
    </row>
    <row r="8" spans="1:9" ht="15" x14ac:dyDescent="0.4">
      <c r="A8" s="51">
        <v>699</v>
      </c>
      <c r="B8" s="51">
        <v>0</v>
      </c>
      <c r="C8" s="51">
        <v>25</v>
      </c>
      <c r="D8" s="51">
        <v>49</v>
      </c>
      <c r="E8" s="51"/>
      <c r="F8" s="51"/>
      <c r="G8" s="59" t="str">
        <f>IF(ISBLANK($A8),"",IF($I8="X",A8,CONCATENATE(VLOOKUP(A8,competitors!$A8:$I656,3, FALSE)," ",VLOOKUP(A8,competitors!$A8:$I656,2,FALSE))))</f>
        <v>Jonathan Durnin</v>
      </c>
      <c r="H8" s="54">
        <f t="shared" si="0"/>
        <v>1.7928240740740741E-2</v>
      </c>
    </row>
    <row r="9" spans="1:9" ht="15" x14ac:dyDescent="0.4">
      <c r="A9" s="51">
        <v>415</v>
      </c>
      <c r="B9" s="51">
        <v>0</v>
      </c>
      <c r="C9" s="51">
        <v>26</v>
      </c>
      <c r="D9" s="51">
        <v>23</v>
      </c>
      <c r="E9" s="51" t="s">
        <v>229</v>
      </c>
      <c r="F9" s="51"/>
      <c r="G9" s="59" t="str">
        <f>IF(ISBLANK($A9),"",IF($I9="X",A9,CONCATENATE(VLOOKUP(A9,competitors!$A9:$I657,3, FALSE)," ",VLOOKUP(A9,competitors!$A9:$I657,2,FALSE))))</f>
        <v>Nik Kershaw</v>
      </c>
      <c r="H9" s="54">
        <f t="shared" si="0"/>
        <v>1.832175925925926E-2</v>
      </c>
    </row>
    <row r="10" spans="1:9" ht="15" x14ac:dyDescent="0.4">
      <c r="A10" s="51">
        <v>1055</v>
      </c>
      <c r="B10" s="51">
        <v>0</v>
      </c>
      <c r="C10" s="51">
        <v>26</v>
      </c>
      <c r="D10" s="51">
        <v>39</v>
      </c>
      <c r="E10" s="51" t="s">
        <v>229</v>
      </c>
      <c r="F10" s="51"/>
      <c r="G10" s="59" t="str">
        <f>IF(ISBLANK($A10),"",IF($I10="X",A10,CONCATENATE(VLOOKUP(A10,competitors!$A10:$I658,3, FALSE)," ",VLOOKUP(A10,competitors!$A10:$I658,2,FALSE))))</f>
        <v>Austin Smith</v>
      </c>
      <c r="H10" s="54">
        <f t="shared" si="0"/>
        <v>1.8506944444444444E-2</v>
      </c>
    </row>
    <row r="11" spans="1:9" ht="15" x14ac:dyDescent="0.4">
      <c r="A11" s="51">
        <v>1094</v>
      </c>
      <c r="B11" s="51">
        <v>0</v>
      </c>
      <c r="C11" s="51">
        <v>26</v>
      </c>
      <c r="D11" s="51">
        <v>53</v>
      </c>
      <c r="E11" s="51"/>
      <c r="F11" s="51"/>
      <c r="G11" s="59" t="str">
        <f>IF(ISBLANK($A11),"",IF($I11="X",A11,CONCATENATE(VLOOKUP(A11,competitors!$A11:$I659,3, FALSE)," ",VLOOKUP(A11,competitors!$A11:$I659,2,FALSE))))</f>
        <v>Andy Poulton</v>
      </c>
      <c r="H11" s="54">
        <f t="shared" si="0"/>
        <v>1.8668981481481481E-2</v>
      </c>
    </row>
    <row r="12" spans="1:9" ht="15" x14ac:dyDescent="0.4">
      <c r="A12" s="51">
        <v>1192</v>
      </c>
      <c r="B12" s="51">
        <v>0</v>
      </c>
      <c r="C12" s="51">
        <v>27</v>
      </c>
      <c r="D12" s="51">
        <v>0</v>
      </c>
      <c r="E12" s="51" t="s">
        <v>229</v>
      </c>
      <c r="F12" s="51"/>
      <c r="G12" s="59" t="str">
        <f>IF(ISBLANK($A12),"",IF($I12="X",A12,CONCATENATE(VLOOKUP(A12,competitors!$A12:$I660,3, FALSE)," ",VLOOKUP(A12,competitors!$A12:$I660,2,FALSE))))</f>
        <v>Dale Norris</v>
      </c>
      <c r="H12" s="54">
        <f t="shared" si="0"/>
        <v>1.8749999999999999E-2</v>
      </c>
    </row>
    <row r="13" spans="1:9" ht="15" x14ac:dyDescent="0.4">
      <c r="A13" s="51">
        <v>1237</v>
      </c>
      <c r="B13" s="51">
        <v>0</v>
      </c>
      <c r="C13" s="51">
        <v>27</v>
      </c>
      <c r="D13" s="51">
        <v>40</v>
      </c>
      <c r="E13" s="51" t="s">
        <v>229</v>
      </c>
      <c r="F13" s="51"/>
      <c r="G13" s="59" t="e">
        <f>IF(ISBLANK($A13),"",IF($I13="X",A13,CONCATENATE(VLOOKUP(A13,competitors!$A13:$I661,3, FALSE)," ",VLOOKUP(A13,competitors!$A13:$I661,2,FALSE))))</f>
        <v>#N/A</v>
      </c>
      <c r="H13" s="54">
        <f t="shared" si="0"/>
        <v>1.9212962962962963E-2</v>
      </c>
    </row>
    <row r="14" spans="1:9" ht="15" x14ac:dyDescent="0.4">
      <c r="A14" s="51">
        <v>1129</v>
      </c>
      <c r="B14" s="51">
        <v>0</v>
      </c>
      <c r="C14" s="51">
        <v>28</v>
      </c>
      <c r="D14" s="51">
        <v>22</v>
      </c>
      <c r="E14" s="51" t="s">
        <v>72</v>
      </c>
      <c r="F14" s="51"/>
      <c r="G14" s="59" t="str">
        <f>IF(ISBLANK($A14),"",IF($I14="X",A14,CONCATENATE(VLOOKUP(A14,competitors!$A14:$I662,3, FALSE)," ",VLOOKUP(A14,competitors!$A14:$I662,2,FALSE))))</f>
        <v>Doug Tincello</v>
      </c>
      <c r="H14" s="54">
        <f t="shared" si="0"/>
        <v>1.9699074074074074E-2</v>
      </c>
    </row>
    <row r="15" spans="1:9" ht="15" x14ac:dyDescent="0.4">
      <c r="A15" s="51">
        <v>1152</v>
      </c>
      <c r="B15" s="51">
        <v>0</v>
      </c>
      <c r="C15" s="51">
        <v>28</v>
      </c>
      <c r="D15" s="51">
        <v>30</v>
      </c>
      <c r="E15" s="51"/>
      <c r="F15" s="51"/>
      <c r="G15" s="59" t="str">
        <f>IF(ISBLANK($A15),"",IF($I15="X",A15,CONCATENATE(VLOOKUP(A15,competitors!$A15:$I663,3, FALSE)," ",VLOOKUP(A15,competitors!$A15:$I663,2,FALSE))))</f>
        <v>Ruby Isaac</v>
      </c>
      <c r="H15" s="54">
        <f t="shared" si="0"/>
        <v>1.9791666666666666E-2</v>
      </c>
    </row>
    <row r="16" spans="1:9" ht="15" x14ac:dyDescent="0.4">
      <c r="A16" s="51">
        <v>203</v>
      </c>
      <c r="B16" s="51">
        <v>0</v>
      </c>
      <c r="C16" s="51">
        <v>28</v>
      </c>
      <c r="D16" s="51">
        <v>41</v>
      </c>
      <c r="E16" s="51"/>
      <c r="F16" s="51"/>
      <c r="G16" s="59" t="str">
        <f>IF(ISBLANK($A16),"",IF($I16="X",A16,CONCATENATE(VLOOKUP(A16,competitors!$A16:$I664,3, FALSE)," ",VLOOKUP(A16,competitors!$A16:$I664,2,FALSE))))</f>
        <v>Adrian Killworth</v>
      </c>
      <c r="H16" s="54">
        <f t="shared" si="0"/>
        <v>1.9918981481481482E-2</v>
      </c>
    </row>
    <row r="17" spans="1:8" ht="15" x14ac:dyDescent="0.4">
      <c r="A17" s="51">
        <v>1107</v>
      </c>
      <c r="B17" s="51">
        <v>0</v>
      </c>
      <c r="C17" s="51">
        <v>28</v>
      </c>
      <c r="D17" s="51">
        <v>42</v>
      </c>
      <c r="E17" s="51" t="s">
        <v>229</v>
      </c>
      <c r="F17" s="51"/>
      <c r="G17" s="59" t="str">
        <f>IF(ISBLANK($A17),"",IF($I17="X",A17,CONCATENATE(VLOOKUP(A17,competitors!$A17:$I665,3, FALSE)," ",VLOOKUP(A17,competitors!$A17:$I665,2,FALSE))))</f>
        <v>Milly Pinnock</v>
      </c>
      <c r="H17" s="54">
        <f t="shared" si="0"/>
        <v>1.9930555555555556E-2</v>
      </c>
    </row>
    <row r="18" spans="1:8" ht="15" x14ac:dyDescent="0.4">
      <c r="A18" s="51">
        <v>704</v>
      </c>
      <c r="B18" s="51">
        <v>0</v>
      </c>
      <c r="C18" s="51">
        <v>29</v>
      </c>
      <c r="D18" s="51">
        <v>45</v>
      </c>
      <c r="E18" s="51" t="s">
        <v>229</v>
      </c>
      <c r="F18" s="51"/>
      <c r="G18" s="59" t="str">
        <f>IF(ISBLANK($A18),"",IF($I18="X",A18,CONCATENATE(VLOOKUP(A18,competitors!$A18:$I666,3, FALSE)," ",VLOOKUP(A18,competitors!$A18:$I666,2,FALSE))))</f>
        <v>Chris Dainty</v>
      </c>
      <c r="H18" s="54">
        <f t="shared" si="0"/>
        <v>2.0659722222222222E-2</v>
      </c>
    </row>
    <row r="19" spans="1:8" ht="15" x14ac:dyDescent="0.4">
      <c r="A19" s="51" t="s">
        <v>205</v>
      </c>
      <c r="B19" s="51">
        <v>0</v>
      </c>
      <c r="C19" s="51">
        <v>29</v>
      </c>
      <c r="D19" s="51">
        <v>57</v>
      </c>
      <c r="E19" s="51" t="s">
        <v>229</v>
      </c>
      <c r="F19" s="51"/>
      <c r="G19" s="59" t="e">
        <f>IF(ISBLANK($A19),"",IF($I19="X",A19,CONCATENATE(VLOOKUP(A19,competitors!$A19:$I667,3, FALSE)," ",VLOOKUP(A19,competitors!$A19:$I667,2,FALSE))))</f>
        <v>#N/A</v>
      </c>
      <c r="H19" s="54">
        <f t="shared" si="0"/>
        <v>2.0798611111111111E-2</v>
      </c>
    </row>
    <row r="20" spans="1:8" ht="15" x14ac:dyDescent="0.4">
      <c r="A20" s="51" t="s">
        <v>273</v>
      </c>
      <c r="B20" s="51">
        <v>0</v>
      </c>
      <c r="C20" s="51">
        <v>30</v>
      </c>
      <c r="D20" s="51">
        <v>9</v>
      </c>
      <c r="E20" s="51" t="s">
        <v>229</v>
      </c>
      <c r="F20" s="51"/>
      <c r="G20" s="59" t="e">
        <f>IF(ISBLANK($A20),"",IF($I20="X",A20,CONCATENATE(VLOOKUP(A20,competitors!$A20:$I668,3, FALSE)," ",VLOOKUP(A20,competitors!$A20:$I668,2,FALSE))))</f>
        <v>#N/A</v>
      </c>
      <c r="H20" s="54">
        <f t="shared" si="0"/>
        <v>2.0937500000000001E-2</v>
      </c>
    </row>
    <row r="21" spans="1:8" ht="15" x14ac:dyDescent="0.4">
      <c r="A21" s="51" t="s">
        <v>197</v>
      </c>
      <c r="B21" s="51">
        <v>0</v>
      </c>
      <c r="C21" s="51">
        <v>31</v>
      </c>
      <c r="D21" s="51">
        <v>23</v>
      </c>
      <c r="E21" s="51" t="s">
        <v>229</v>
      </c>
      <c r="F21" s="51"/>
      <c r="G21" s="59" t="e">
        <f>IF(ISBLANK($A21),"",IF($I21="X",A21,CONCATENATE(VLOOKUP(A21,competitors!$A21:$I669,3, FALSE)," ",VLOOKUP(A21,competitors!$A21:$I669,2,FALSE))))</f>
        <v>#N/A</v>
      </c>
      <c r="H21" s="54">
        <f t="shared" si="0"/>
        <v>2.179398148148148E-2</v>
      </c>
    </row>
    <row r="22" spans="1:8" ht="15" x14ac:dyDescent="0.4">
      <c r="A22" s="51">
        <v>1048</v>
      </c>
      <c r="B22" s="51">
        <v>0</v>
      </c>
      <c r="C22" s="51">
        <v>31</v>
      </c>
      <c r="D22" s="51">
        <v>55</v>
      </c>
      <c r="E22" s="51" t="s">
        <v>229</v>
      </c>
      <c r="F22" s="51"/>
      <c r="G22" s="59" t="str">
        <f>IF(ISBLANK($A22),"",IF($I22="X",A22,CONCATENATE(VLOOKUP(A22,competitors!$A22:$I670,3, FALSE)," ",VLOOKUP(A22,competitors!$A22:$I670,2,FALSE))))</f>
        <v>Andy Smith</v>
      </c>
      <c r="H22" s="54">
        <f t="shared" si="0"/>
        <v>2.2164351851851852E-2</v>
      </c>
    </row>
    <row r="23" spans="1:8" ht="15" x14ac:dyDescent="0.4">
      <c r="A23" s="51">
        <v>1195</v>
      </c>
      <c r="B23" s="51">
        <v>0</v>
      </c>
      <c r="C23" s="51">
        <v>31</v>
      </c>
      <c r="D23" s="51">
        <v>56</v>
      </c>
      <c r="E23" s="51" t="s">
        <v>229</v>
      </c>
      <c r="F23" s="51"/>
      <c r="G23" s="59" t="str">
        <f>IF(ISBLANK($A23),"",IF($I23="X",A23,CONCATENATE(VLOOKUP(A23,competitors!$A23:$I671,3, FALSE)," ",VLOOKUP(A23,competitors!$A23:$I671,2,FALSE))))</f>
        <v>Charlie Hardwicke</v>
      </c>
      <c r="H23" s="54">
        <f t="shared" si="0"/>
        <v>2.2175925925925925E-2</v>
      </c>
    </row>
    <row r="24" spans="1:8" ht="15" x14ac:dyDescent="0.4">
      <c r="A24" s="51" t="s">
        <v>196</v>
      </c>
      <c r="B24" s="51">
        <v>0</v>
      </c>
      <c r="C24" s="51">
        <v>32</v>
      </c>
      <c r="D24" s="51">
        <v>34</v>
      </c>
      <c r="E24" s="51"/>
      <c r="F24" s="51"/>
      <c r="G24" s="59" t="e">
        <f>IF(ISBLANK($A24),"",IF($I24="X",A24,CONCATENATE(VLOOKUP(A24,competitors!$A24:$I672,3, FALSE)," ",VLOOKUP(A24,competitors!$A24:$I672,2,FALSE))))</f>
        <v>#N/A</v>
      </c>
      <c r="H24" s="54">
        <f t="shared" si="0"/>
        <v>2.2615740740740742E-2</v>
      </c>
    </row>
    <row r="25" spans="1:8" ht="15" x14ac:dyDescent="0.4">
      <c r="A25" s="51">
        <v>1332</v>
      </c>
      <c r="B25" s="51">
        <v>0</v>
      </c>
      <c r="C25" s="51">
        <v>33</v>
      </c>
      <c r="D25" s="51">
        <v>37</v>
      </c>
      <c r="E25" s="51" t="s">
        <v>229</v>
      </c>
      <c r="F25" s="51"/>
      <c r="G25" s="59" t="str">
        <f>IF(ISBLANK($A25),"",IF($I25="X",A25,CONCATENATE(VLOOKUP(A25,competitors!$A25:$I673,3, FALSE)," ",VLOOKUP(A25,competitors!$A25:$I673,2,FALSE))))</f>
        <v>Jo Eaton</v>
      </c>
      <c r="H25" s="54">
        <f t="shared" si="0"/>
        <v>2.3344907407407408E-2</v>
      </c>
    </row>
    <row r="26" spans="1:8" ht="15" x14ac:dyDescent="0.4">
      <c r="A26" s="51">
        <v>1298</v>
      </c>
      <c r="B26" s="51">
        <v>0</v>
      </c>
      <c r="C26" s="51">
        <v>35</v>
      </c>
      <c r="D26" s="51">
        <v>24</v>
      </c>
      <c r="E26" s="51" t="s">
        <v>229</v>
      </c>
      <c r="F26" s="51"/>
      <c r="G26" s="59" t="str">
        <f>IF(ISBLANK($A26),"",IF($I26="X",A26,CONCATENATE(VLOOKUP(A26,competitors!$A26:$I674,3, FALSE)," ",VLOOKUP(A26,competitors!$A26:$I674,2,FALSE))))</f>
        <v>Jane Moore</v>
      </c>
      <c r="H26" s="54">
        <f t="shared" si="0"/>
        <v>2.4583333333333332E-2</v>
      </c>
    </row>
    <row r="27" spans="1:8" ht="15" x14ac:dyDescent="0.4">
      <c r="A27" s="51" t="s">
        <v>274</v>
      </c>
      <c r="B27" s="51">
        <v>1</v>
      </c>
      <c r="C27" s="51">
        <v>1</v>
      </c>
      <c r="D27" s="51">
        <v>1</v>
      </c>
      <c r="E27" s="51" t="s">
        <v>275</v>
      </c>
      <c r="F27" s="51"/>
      <c r="G27" s="59" t="e">
        <f>IF(ISBLANK($A27),"",IF($I27="X",A27,CONCATENATE(VLOOKUP(A27,competitors!$A27:$I675,3, FALSE)," ",VLOOKUP(A27,competitors!$A27:$I675,2,FALSE))))</f>
        <v>#N/A</v>
      </c>
      <c r="H27" s="54" t="str">
        <f t="shared" si="0"/>
        <v>DNF</v>
      </c>
    </row>
    <row r="28" spans="1:8" ht="15" x14ac:dyDescent="0.4">
      <c r="A28" s="51">
        <v>1244</v>
      </c>
      <c r="B28" s="51">
        <v>1</v>
      </c>
      <c r="C28" s="51">
        <v>1</v>
      </c>
      <c r="D28" s="51">
        <v>2</v>
      </c>
      <c r="E28" s="51" t="s">
        <v>265</v>
      </c>
      <c r="F28" s="51"/>
      <c r="G28" s="59" t="str">
        <f>IF(ISBLANK($A28),"",IF($I28="X",A28,CONCATENATE(VLOOKUP(A28,competitors!$A28:$I676,3, FALSE)," ",VLOOKUP(A28,competitors!$A28:$I676,2,FALSE))))</f>
        <v>Steven Latham</v>
      </c>
      <c r="H28" s="54" t="str">
        <f t="shared" si="0"/>
        <v>DNS</v>
      </c>
    </row>
    <row r="29" spans="1:8" ht="15" x14ac:dyDescent="0.4">
      <c r="A29" s="51" t="s">
        <v>202</v>
      </c>
      <c r="B29" s="51">
        <v>1</v>
      </c>
      <c r="C29" s="51">
        <v>1</v>
      </c>
      <c r="D29" s="51">
        <v>3</v>
      </c>
      <c r="E29" s="51" t="s">
        <v>265</v>
      </c>
      <c r="F29" s="51"/>
      <c r="G29" s="59" t="e">
        <f>IF(ISBLANK($A29),"",IF($I29="X",A29,CONCATENATE(VLOOKUP(A29,competitors!$A29:$I677,3, FALSE)," ",VLOOKUP(A29,competitors!$A29:$I677,2,FALSE))))</f>
        <v>#N/A</v>
      </c>
      <c r="H29" s="54" t="str">
        <f t="shared" si="0"/>
        <v>DNS</v>
      </c>
    </row>
    <row r="30" spans="1:8" ht="15" x14ac:dyDescent="0.4">
      <c r="A30" s="51"/>
      <c r="B30" s="51"/>
      <c r="C30" s="51"/>
      <c r="D30" s="51"/>
      <c r="E30" s="51"/>
      <c r="F30" s="51"/>
      <c r="G30" s="59" t="str">
        <f>IF(ISBLANK($A30),"",IF($I30="X",A30,CONCATENATE(VLOOKUP(A30,competitors!$A30:$I678,3, FALSE)," ",VLOOKUP(A30,competitors!$A30:$I678,2,FALSE))))</f>
        <v/>
      </c>
      <c r="H30" s="54">
        <f t="shared" si="0"/>
        <v>0</v>
      </c>
    </row>
    <row r="31" spans="1:8" ht="15" x14ac:dyDescent="0.4">
      <c r="A31" s="51"/>
      <c r="B31" s="51"/>
      <c r="C31" s="51"/>
      <c r="D31" s="51"/>
      <c r="E31" s="51"/>
      <c r="F31" s="51"/>
      <c r="G31" s="59" t="str">
        <f>IF(ISBLANK($A31),"",IF($I31="X",A31,CONCATENATE(VLOOKUP(A31,competitors!$A31:$I679,3, FALSE)," ",VLOOKUP(A31,competitors!$A31:$I679,2,FALSE))))</f>
        <v/>
      </c>
      <c r="H31" s="54">
        <f t="shared" si="0"/>
        <v>0</v>
      </c>
    </row>
    <row r="32" spans="1:8" ht="15" x14ac:dyDescent="0.4">
      <c r="A32" s="51"/>
      <c r="B32" s="51"/>
      <c r="C32" s="51"/>
      <c r="D32" s="51"/>
      <c r="E32" s="51"/>
      <c r="F32" s="51"/>
      <c r="G32" s="59" t="str">
        <f>IF(ISBLANK($A32),"",IF($I32="X",A32,CONCATENATE(VLOOKUP(A32,competitors!$A32:$I680,3, FALSE)," ",VLOOKUP(A32,competitors!$A32:$I680,2,FALSE))))</f>
        <v/>
      </c>
      <c r="H32" s="54">
        <f t="shared" si="0"/>
        <v>0</v>
      </c>
    </row>
    <row r="33" spans="1:8" ht="15" x14ac:dyDescent="0.4">
      <c r="A33" s="51"/>
      <c r="B33" s="51"/>
      <c r="C33" s="51"/>
      <c r="D33" s="51"/>
      <c r="E33" s="51"/>
      <c r="F33" s="51"/>
      <c r="G33" s="59" t="str">
        <f>IF(ISBLANK($A33),"",IF($I33="X",A33,CONCATENATE(VLOOKUP(A33,competitors!$A33:$I681,3, FALSE)," ",VLOOKUP(A33,competitors!$A33:$I681,2,FALSE))))</f>
        <v/>
      </c>
      <c r="H33" s="54">
        <f t="shared" si="0"/>
        <v>0</v>
      </c>
    </row>
    <row r="34" spans="1:8" ht="15" x14ac:dyDescent="0.4">
      <c r="A34" s="51"/>
      <c r="B34" s="51"/>
      <c r="C34" s="51"/>
      <c r="D34" s="51"/>
      <c r="E34" s="51"/>
      <c r="F34" s="51"/>
      <c r="G34" s="59" t="str">
        <f>IF(ISBLANK($A34),"",IF($I34="X",A34,CONCATENATE(VLOOKUP(A34,competitors!$A34:$I682,3, FALSE)," ",VLOOKUP(A34,competitors!$A34:$I682,2,FALSE))))</f>
        <v/>
      </c>
      <c r="H34" s="54">
        <f t="shared" ref="H34:H65" si="1">IF(LEFT($E34,1)="D",UPPER($E34),TIME(B34,C34,D34))</f>
        <v>0</v>
      </c>
    </row>
    <row r="35" spans="1:8" ht="15" x14ac:dyDescent="0.4">
      <c r="A35" s="51"/>
      <c r="B35" s="51"/>
      <c r="C35" s="51"/>
      <c r="D35" s="51"/>
      <c r="E35" s="51"/>
      <c r="F35" s="51"/>
      <c r="G35" s="59" t="str">
        <f>IF(ISBLANK($A35),"",IF($I35="X",A35,CONCATENATE(VLOOKUP(A35,competitors!$A35:$I683,3, FALSE)," ",VLOOKUP(A35,competitors!$A35:$I683,2,FALSE))))</f>
        <v/>
      </c>
      <c r="H35" s="54">
        <f t="shared" si="1"/>
        <v>0</v>
      </c>
    </row>
    <row r="36" spans="1:8" ht="15" x14ac:dyDescent="0.4">
      <c r="A36" s="51"/>
      <c r="B36" s="51"/>
      <c r="C36" s="51"/>
      <c r="D36" s="51"/>
      <c r="E36" s="51"/>
      <c r="F36" s="51"/>
      <c r="G36" s="59" t="str">
        <f>IF(ISBLANK($A36),"",IF($I36="X",A36,CONCATENATE(VLOOKUP(A36,competitors!$A36:$I684,3, FALSE)," ",VLOOKUP(A36,competitors!$A36:$I684,2,FALSE))))</f>
        <v/>
      </c>
      <c r="H36" s="54">
        <f t="shared" si="1"/>
        <v>0</v>
      </c>
    </row>
    <row r="37" spans="1:8" ht="15" x14ac:dyDescent="0.4">
      <c r="A37" s="51"/>
      <c r="B37" s="51"/>
      <c r="C37" s="51"/>
      <c r="D37" s="51"/>
      <c r="E37" s="51"/>
      <c r="F37" s="51"/>
      <c r="G37" s="59" t="str">
        <f>IF(ISBLANK($A37),"",IF($I37="X",A37,CONCATENATE(VLOOKUP(A37,competitors!$A37:$I685,3, FALSE)," ",VLOOKUP(A37,competitors!$A37:$I685,2,FALSE))))</f>
        <v/>
      </c>
      <c r="H37" s="54">
        <f t="shared" si="1"/>
        <v>0</v>
      </c>
    </row>
    <row r="38" spans="1:8" ht="15" x14ac:dyDescent="0.4">
      <c r="A38" s="51"/>
      <c r="B38" s="51"/>
      <c r="C38" s="51"/>
      <c r="D38" s="51"/>
      <c r="E38" s="51"/>
      <c r="F38" s="51"/>
      <c r="G38" s="59" t="str">
        <f>IF(ISBLANK($A38),"",IF($I38="X",A38,CONCATENATE(VLOOKUP(A38,competitors!$A38:$I686,3, FALSE)," ",VLOOKUP(A38,competitors!$A38:$I686,2,FALSE))))</f>
        <v/>
      </c>
      <c r="H38" s="54">
        <f t="shared" si="1"/>
        <v>0</v>
      </c>
    </row>
    <row r="39" spans="1:8" ht="15" x14ac:dyDescent="0.4">
      <c r="A39" s="51"/>
      <c r="B39" s="51"/>
      <c r="C39" s="51"/>
      <c r="D39" s="51"/>
      <c r="E39" s="51"/>
      <c r="F39" s="51"/>
      <c r="G39" s="59" t="str">
        <f>IF(ISBLANK($A39),"",IF($I39="X",A39,CONCATENATE(VLOOKUP(A39,competitors!$A39:$I687,3, FALSE)," ",VLOOKUP(A39,competitors!$A39:$I687,2,FALSE))))</f>
        <v/>
      </c>
      <c r="H39" s="54">
        <f t="shared" si="1"/>
        <v>0</v>
      </c>
    </row>
    <row r="40" spans="1:8" ht="15" x14ac:dyDescent="0.4">
      <c r="A40" s="51"/>
      <c r="B40" s="51"/>
      <c r="C40" s="51"/>
      <c r="D40" s="51"/>
      <c r="E40" s="51"/>
      <c r="F40" s="51"/>
      <c r="G40" s="59" t="str">
        <f>IF(ISBLANK($A40),"",IF($I40="X",A40,CONCATENATE(VLOOKUP(A40,competitors!$A40:$I688,3, FALSE)," ",VLOOKUP(A40,competitors!$A40:$I688,2,FALSE))))</f>
        <v/>
      </c>
      <c r="H40" s="54">
        <f t="shared" si="1"/>
        <v>0</v>
      </c>
    </row>
    <row r="41" spans="1:8" ht="15" x14ac:dyDescent="0.4">
      <c r="A41" s="51"/>
      <c r="B41" s="51"/>
      <c r="C41" s="51"/>
      <c r="D41" s="51"/>
      <c r="E41" s="51"/>
      <c r="F41" s="51"/>
      <c r="G41" s="59" t="str">
        <f>IF(ISBLANK($A41),"",IF($I41="X",A41,CONCATENATE(VLOOKUP(A41,competitors!$A41:$I689,3, FALSE)," ",VLOOKUP(A41,competitors!$A41:$I689,2,FALSE))))</f>
        <v/>
      </c>
      <c r="H41" s="54">
        <f t="shared" si="1"/>
        <v>0</v>
      </c>
    </row>
    <row r="42" spans="1:8" ht="15" x14ac:dyDescent="0.4">
      <c r="A42" s="51"/>
      <c r="B42" s="51"/>
      <c r="C42" s="51"/>
      <c r="D42" s="51"/>
      <c r="E42" s="51"/>
      <c r="F42" s="51"/>
      <c r="G42" s="59" t="str">
        <f>IF(ISBLANK($A42),"",IF($I42="X",A42,CONCATENATE(VLOOKUP(A42,competitors!$A42:$I690,3, FALSE)," ",VLOOKUP(A42,competitors!$A42:$I690,2,FALSE))))</f>
        <v/>
      </c>
      <c r="H42" s="54">
        <f t="shared" si="1"/>
        <v>0</v>
      </c>
    </row>
    <row r="43" spans="1:8" ht="15" x14ac:dyDescent="0.4">
      <c r="A43" s="51"/>
      <c r="B43" s="51"/>
      <c r="C43" s="51"/>
      <c r="D43" s="51"/>
      <c r="E43" s="51"/>
      <c r="F43" s="51"/>
      <c r="G43" s="59" t="str">
        <f>IF(ISBLANK($A43),"",IF($I43="X",A43,CONCATENATE(VLOOKUP(A43,competitors!$A43:$I691,3, FALSE)," ",VLOOKUP(A43,competitors!$A43:$I691,2,FALSE))))</f>
        <v/>
      </c>
      <c r="H43" s="54">
        <f t="shared" si="1"/>
        <v>0</v>
      </c>
    </row>
    <row r="44" spans="1:8" ht="15" x14ac:dyDescent="0.4">
      <c r="A44" s="51"/>
      <c r="B44" s="51"/>
      <c r="C44" s="51"/>
      <c r="D44" s="51"/>
      <c r="E44" s="51"/>
      <c r="F44" s="51"/>
      <c r="G44" s="59" t="str">
        <f>IF(ISBLANK($A44),"",IF($I44="X",A44,CONCATENATE(VLOOKUP(A44,competitors!$A44:$I692,3, FALSE)," ",VLOOKUP(A44,competitors!$A44:$I692,2,FALSE))))</f>
        <v/>
      </c>
      <c r="H44" s="54">
        <f t="shared" si="1"/>
        <v>0</v>
      </c>
    </row>
    <row r="45" spans="1:8" ht="15" x14ac:dyDescent="0.4">
      <c r="A45" s="51"/>
      <c r="B45" s="51"/>
      <c r="C45" s="51"/>
      <c r="D45" s="51"/>
      <c r="E45" s="51"/>
      <c r="F45" s="51"/>
      <c r="G45" s="59" t="str">
        <f>IF(ISBLANK($A45),"",IF($I45="X",A45,CONCATENATE(VLOOKUP(A45,competitors!$A45:$I693,3, FALSE)," ",VLOOKUP(A45,competitors!$A45:$I693,2,FALSE))))</f>
        <v/>
      </c>
      <c r="H45" s="54">
        <f t="shared" si="1"/>
        <v>0</v>
      </c>
    </row>
    <row r="46" spans="1:8" ht="15" x14ac:dyDescent="0.4">
      <c r="A46" s="51"/>
      <c r="B46" s="51"/>
      <c r="C46" s="51"/>
      <c r="D46" s="51"/>
      <c r="E46" s="51"/>
      <c r="F46" s="51"/>
      <c r="G46" s="59" t="str">
        <f>IF(ISBLANK($A46),"",IF($I46="X",A46,CONCATENATE(VLOOKUP(A46,competitors!$A46:$I694,3, FALSE)," ",VLOOKUP(A46,competitors!$A46:$I694,2,FALSE))))</f>
        <v/>
      </c>
      <c r="H46" s="54">
        <f t="shared" si="1"/>
        <v>0</v>
      </c>
    </row>
    <row r="47" spans="1:8" ht="15" x14ac:dyDescent="0.4">
      <c r="A47" s="51"/>
      <c r="B47" s="51"/>
      <c r="C47" s="51"/>
      <c r="D47" s="51"/>
      <c r="E47" s="51"/>
      <c r="F47" s="51"/>
      <c r="G47" s="59" t="str">
        <f>IF(ISBLANK($A47),"",IF($I47="X",A47,CONCATENATE(VLOOKUP(A47,competitors!$A47:$I695,3, FALSE)," ",VLOOKUP(A47,competitors!$A47:$I695,2,FALSE))))</f>
        <v/>
      </c>
      <c r="H47" s="54">
        <f t="shared" si="1"/>
        <v>0</v>
      </c>
    </row>
    <row r="48" spans="1:8" ht="15" x14ac:dyDescent="0.4">
      <c r="A48" s="51"/>
      <c r="B48" s="51"/>
      <c r="C48" s="51"/>
      <c r="D48" s="51"/>
      <c r="E48" s="51"/>
      <c r="F48" s="51"/>
      <c r="G48" s="59" t="str">
        <f>IF(ISBLANK($A48),"",IF($I48="X",A48,CONCATENATE(VLOOKUP(A48,competitors!$A48:$I696,3, FALSE)," ",VLOOKUP(A48,competitors!$A48:$I696,2,FALSE))))</f>
        <v/>
      </c>
      <c r="H48" s="54">
        <f t="shared" si="1"/>
        <v>0</v>
      </c>
    </row>
    <row r="49" spans="1:8" ht="15" x14ac:dyDescent="0.4">
      <c r="A49" s="51"/>
      <c r="B49" s="51"/>
      <c r="C49" s="51"/>
      <c r="D49" s="51"/>
      <c r="E49" s="51"/>
      <c r="F49" s="51"/>
      <c r="G49" s="59" t="str">
        <f>IF(ISBLANK($A49),"",IF($I49="X",A49,CONCATENATE(VLOOKUP(A49,competitors!$A49:$I697,3, FALSE)," ",VLOOKUP(A49,competitors!$A49:$I697,2,FALSE))))</f>
        <v/>
      </c>
      <c r="H49" s="54">
        <f t="shared" si="1"/>
        <v>0</v>
      </c>
    </row>
    <row r="50" spans="1:8" ht="15" x14ac:dyDescent="0.4">
      <c r="A50" s="51"/>
      <c r="B50" s="51"/>
      <c r="C50" s="51"/>
      <c r="D50" s="51"/>
      <c r="E50" s="51"/>
      <c r="F50" s="51"/>
      <c r="G50" s="59" t="str">
        <f>IF(ISBLANK($A50),"",IF($I50="X",A50,CONCATENATE(VLOOKUP(A50,competitors!$A50:$I698,3, FALSE)," ",VLOOKUP(A50,competitors!$A50:$I698,2,FALSE))))</f>
        <v/>
      </c>
      <c r="H50" s="54">
        <f t="shared" si="1"/>
        <v>0</v>
      </c>
    </row>
    <row r="51" spans="1:8" ht="15" x14ac:dyDescent="0.4">
      <c r="A51" s="51"/>
      <c r="B51" s="51"/>
      <c r="C51" s="51"/>
      <c r="D51" s="51"/>
      <c r="E51" s="51"/>
      <c r="F51" s="51"/>
      <c r="G51" s="59" t="str">
        <f>IF(ISBLANK($A51),"",IF($I51="X",A51,CONCATENATE(VLOOKUP(A51,competitors!$A51:$I699,3, FALSE)," ",VLOOKUP(A51,competitors!$A51:$I699,2,FALSE))))</f>
        <v/>
      </c>
      <c r="H51" s="54">
        <f t="shared" si="1"/>
        <v>0</v>
      </c>
    </row>
    <row r="52" spans="1:8" ht="15" x14ac:dyDescent="0.4">
      <c r="A52" s="51"/>
      <c r="B52" s="51"/>
      <c r="C52" s="51"/>
      <c r="D52" s="51"/>
      <c r="E52" s="51"/>
      <c r="F52" s="51"/>
      <c r="G52" s="59" t="str">
        <f>IF(ISBLANK($A52),"",IF($I52="X",A52,CONCATENATE(VLOOKUP(A52,competitors!$A52:$I700,3, FALSE)," ",VLOOKUP(A52,competitors!$A52:$I700,2,FALSE))))</f>
        <v/>
      </c>
      <c r="H52" s="54">
        <f t="shared" si="1"/>
        <v>0</v>
      </c>
    </row>
    <row r="53" spans="1:8" ht="15" x14ac:dyDescent="0.4">
      <c r="A53" s="51"/>
      <c r="B53" s="51"/>
      <c r="C53" s="51"/>
      <c r="D53" s="51"/>
      <c r="E53" s="51"/>
      <c r="F53" s="51"/>
      <c r="G53" s="59" t="str">
        <f>IF(ISBLANK($A53),"",IF($I53="X",A53,CONCATENATE(VLOOKUP(A53,competitors!$A53:$I701,3, FALSE)," ",VLOOKUP(A53,competitors!$A53:$I701,2,FALSE))))</f>
        <v/>
      </c>
      <c r="H53" s="54">
        <f t="shared" si="1"/>
        <v>0</v>
      </c>
    </row>
    <row r="54" spans="1:8" ht="15" x14ac:dyDescent="0.4">
      <c r="A54" s="51"/>
      <c r="B54" s="51"/>
      <c r="C54" s="51"/>
      <c r="D54" s="51"/>
      <c r="E54" s="51"/>
      <c r="F54" s="51"/>
      <c r="G54" s="59" t="str">
        <f>IF(ISBLANK($A54),"",IF($I54="X",A54,CONCATENATE(VLOOKUP(A54,competitors!$A54:$I702,3, FALSE)," ",VLOOKUP(A54,competitors!$A54:$I702,2,FALSE))))</f>
        <v/>
      </c>
      <c r="H54" s="54">
        <f t="shared" si="1"/>
        <v>0</v>
      </c>
    </row>
    <row r="55" spans="1:8" ht="15" x14ac:dyDescent="0.4">
      <c r="A55" s="51"/>
      <c r="B55" s="51"/>
      <c r="C55" s="51"/>
      <c r="D55" s="51"/>
      <c r="E55" s="51"/>
      <c r="F55" s="51"/>
      <c r="G55" s="59" t="str">
        <f>IF(ISBLANK($A55),"",IF($I55="X",A55,CONCATENATE(VLOOKUP(A55,competitors!$A55:$I703,3, FALSE)," ",VLOOKUP(A55,competitors!$A55:$I703,2,FALSE))))</f>
        <v/>
      </c>
      <c r="H55" s="54">
        <f t="shared" si="1"/>
        <v>0</v>
      </c>
    </row>
    <row r="56" spans="1:8" ht="15" x14ac:dyDescent="0.4">
      <c r="A56" s="51"/>
      <c r="B56" s="51"/>
      <c r="C56" s="51"/>
      <c r="D56" s="51"/>
      <c r="E56" s="51"/>
      <c r="F56" s="51"/>
      <c r="G56" s="59" t="str">
        <f>IF(ISBLANK($A56),"",IF($I56="X",A56,CONCATENATE(VLOOKUP(A56,competitors!$A56:$I704,3, FALSE)," ",VLOOKUP(A56,competitors!$A56:$I704,2,FALSE))))</f>
        <v/>
      </c>
      <c r="H56" s="54">
        <f t="shared" si="1"/>
        <v>0</v>
      </c>
    </row>
    <row r="57" spans="1:8" ht="15" x14ac:dyDescent="0.4">
      <c r="A57" s="51"/>
      <c r="B57" s="51"/>
      <c r="C57" s="51"/>
      <c r="D57" s="51"/>
      <c r="E57" s="51"/>
      <c r="F57" s="51"/>
      <c r="G57" s="59" t="str">
        <f>IF(ISBLANK($A57),"",IF($I57="X",A57,CONCATENATE(VLOOKUP(A57,competitors!$A57:$I705,3, FALSE)," ",VLOOKUP(A57,competitors!$A57:$I705,2,FALSE))))</f>
        <v/>
      </c>
      <c r="H57" s="54">
        <f t="shared" si="1"/>
        <v>0</v>
      </c>
    </row>
    <row r="58" spans="1:8" ht="15" x14ac:dyDescent="0.4">
      <c r="A58" s="51"/>
      <c r="B58" s="51"/>
      <c r="C58" s="51"/>
      <c r="D58" s="51"/>
      <c r="E58" s="51"/>
      <c r="F58" s="51"/>
      <c r="G58" s="59" t="str">
        <f>IF(ISBLANK($A58),"",IF($I58="X",A58,CONCATENATE(VLOOKUP(A58,competitors!$A58:$I706,3, FALSE)," ",VLOOKUP(A58,competitors!$A58:$I706,2,FALSE))))</f>
        <v/>
      </c>
      <c r="H58" s="54">
        <f t="shared" si="1"/>
        <v>0</v>
      </c>
    </row>
    <row r="59" spans="1:8" ht="15" x14ac:dyDescent="0.4">
      <c r="A59" s="51"/>
      <c r="B59" s="51"/>
      <c r="C59" s="51"/>
      <c r="D59" s="51"/>
      <c r="E59" s="51"/>
      <c r="F59" s="51"/>
      <c r="G59" s="59" t="str">
        <f>IF(ISBLANK($A59),"",IF($I59="X",A59,CONCATENATE(VLOOKUP(A59,competitors!$A59:$I707,3, FALSE)," ",VLOOKUP(A59,competitors!$A59:$I707,2,FALSE))))</f>
        <v/>
      </c>
      <c r="H59" s="54">
        <f t="shared" si="1"/>
        <v>0</v>
      </c>
    </row>
    <row r="60" spans="1:8" ht="15" x14ac:dyDescent="0.4">
      <c r="A60" s="51"/>
      <c r="B60" s="51"/>
      <c r="C60" s="51"/>
      <c r="D60" s="51"/>
      <c r="E60" s="51"/>
      <c r="F60" s="51"/>
      <c r="G60" s="59" t="str">
        <f>IF(ISBLANK($A60),"",IF($I60="X",A60,CONCATENATE(VLOOKUP(A60,competitors!$A60:$I708,3, FALSE)," ",VLOOKUP(A60,competitors!$A60:$I708,2,FALSE))))</f>
        <v/>
      </c>
      <c r="H60" s="54">
        <f t="shared" si="1"/>
        <v>0</v>
      </c>
    </row>
    <row r="61" spans="1:8" ht="15" x14ac:dyDescent="0.4">
      <c r="A61" s="51"/>
      <c r="B61" s="51"/>
      <c r="C61" s="51"/>
      <c r="D61" s="51"/>
      <c r="E61" s="51"/>
      <c r="F61" s="51"/>
      <c r="G61" s="59" t="str">
        <f>IF(ISBLANK($A61),"",IF($I61="X",A61,CONCATENATE(VLOOKUP(A61,competitors!$A61:$I709,3, FALSE)," ",VLOOKUP(A61,competitors!$A61:$I709,2,FALSE))))</f>
        <v/>
      </c>
      <c r="H61" s="54">
        <f t="shared" si="1"/>
        <v>0</v>
      </c>
    </row>
    <row r="62" spans="1:8" ht="15" x14ac:dyDescent="0.4">
      <c r="A62" s="51"/>
      <c r="B62" s="51"/>
      <c r="C62" s="51"/>
      <c r="D62" s="51"/>
      <c r="E62" s="51"/>
      <c r="F62" s="51"/>
      <c r="G62" s="59" t="str">
        <f>IF(ISBLANK($A62),"",IF($I62="X",A62,CONCATENATE(VLOOKUP(A62,competitors!$A62:$I710,3, FALSE)," ",VLOOKUP(A62,competitors!$A62:$I710,2,FALSE))))</f>
        <v/>
      </c>
      <c r="H62" s="54">
        <f t="shared" si="1"/>
        <v>0</v>
      </c>
    </row>
    <row r="63" spans="1:8" ht="15" x14ac:dyDescent="0.4">
      <c r="A63" s="51"/>
      <c r="B63" s="51"/>
      <c r="C63" s="51"/>
      <c r="D63" s="51"/>
      <c r="E63" s="51"/>
      <c r="F63" s="51"/>
      <c r="G63" s="59" t="str">
        <f>IF(ISBLANK($A63),"",IF($I63="X",A63,CONCATENATE(VLOOKUP(A63,competitors!$A63:$I711,3, FALSE)," ",VLOOKUP(A63,competitors!$A63:$I711,2,FALSE))))</f>
        <v/>
      </c>
      <c r="H63" s="54">
        <f t="shared" si="1"/>
        <v>0</v>
      </c>
    </row>
    <row r="64" spans="1:8" ht="15" x14ac:dyDescent="0.4">
      <c r="A64" s="51"/>
      <c r="B64" s="51"/>
      <c r="C64" s="51"/>
      <c r="D64" s="51"/>
      <c r="E64" s="51"/>
      <c r="F64" s="51"/>
      <c r="G64" s="59" t="str">
        <f>IF(ISBLANK($A64),"",IF($I64="X",A64,CONCATENATE(VLOOKUP(A64,competitors!$A64:$I712,3, FALSE)," ",VLOOKUP(A64,competitors!$A64:$I712,2,FALSE))))</f>
        <v/>
      </c>
      <c r="H64" s="54">
        <f t="shared" si="1"/>
        <v>0</v>
      </c>
    </row>
    <row r="65" spans="1:8" ht="15" x14ac:dyDescent="0.4">
      <c r="A65" s="51"/>
      <c r="B65" s="51"/>
      <c r="C65" s="51"/>
      <c r="D65" s="51"/>
      <c r="E65" s="51"/>
      <c r="F65" s="51"/>
      <c r="G65" s="59" t="str">
        <f>IF(ISBLANK($A65),"",IF($I65="X",A65,CONCATENATE(VLOOKUP(A65,competitors!$A65:$I713,3, FALSE)," ",VLOOKUP(A65,competitors!$A65:$I713,2,FALSE))))</f>
        <v/>
      </c>
      <c r="H65" s="54">
        <f t="shared" si="1"/>
        <v>0</v>
      </c>
    </row>
    <row r="66" spans="1:8" ht="15" x14ac:dyDescent="0.4">
      <c r="A66" s="51"/>
      <c r="B66" s="51"/>
      <c r="C66" s="51"/>
      <c r="D66" s="51"/>
      <c r="E66" s="51"/>
      <c r="F66" s="51"/>
      <c r="G66" s="59" t="str">
        <f>IF(ISBLANK($A66),"",IF($I66="X",A66,CONCATENATE(VLOOKUP(A66,competitors!$A66:$I714,3, FALSE)," ",VLOOKUP(A66,competitors!$A66:$I714,2,FALSE))))</f>
        <v/>
      </c>
      <c r="H66" s="54">
        <f t="shared" ref="H66:H101" si="2">IF(LEFT($E66,1)="D",UPPER($E66),TIME(B66,C66,D66))</f>
        <v>0</v>
      </c>
    </row>
    <row r="67" spans="1:8" ht="15" x14ac:dyDescent="0.4">
      <c r="A67" s="51"/>
      <c r="B67" s="51"/>
      <c r="C67" s="51"/>
      <c r="D67" s="51"/>
      <c r="E67" s="51"/>
      <c r="F67" s="51"/>
      <c r="G67" s="59" t="str">
        <f>IF(ISBLANK($A67),"",IF($I67="X",A67,CONCATENATE(VLOOKUP(A67,competitors!$A67:$I715,3, FALSE)," ",VLOOKUP(A67,competitors!$A67:$I715,2,FALSE))))</f>
        <v/>
      </c>
      <c r="H67" s="54">
        <f t="shared" si="2"/>
        <v>0</v>
      </c>
    </row>
    <row r="68" spans="1:8" ht="15" x14ac:dyDescent="0.4">
      <c r="A68" s="51"/>
      <c r="B68" s="51"/>
      <c r="C68" s="51"/>
      <c r="D68" s="51"/>
      <c r="E68" s="51"/>
      <c r="F68" s="51"/>
      <c r="G68" s="59" t="str">
        <f>IF(ISBLANK($A68),"",IF($I68="X",A68,CONCATENATE(VLOOKUP(A68,competitors!$A68:$I716,3, FALSE)," ",VLOOKUP(A68,competitors!$A68:$I716,2,FALSE))))</f>
        <v/>
      </c>
      <c r="H68" s="54">
        <f t="shared" si="2"/>
        <v>0</v>
      </c>
    </row>
    <row r="69" spans="1:8" ht="15" x14ac:dyDescent="0.4">
      <c r="A69" s="51"/>
      <c r="B69" s="51"/>
      <c r="C69" s="51"/>
      <c r="D69" s="51"/>
      <c r="E69" s="51"/>
      <c r="F69" s="51"/>
      <c r="G69" s="59" t="str">
        <f>IF(ISBLANK($A69),"",IF($I69="X",A69,CONCATENATE(VLOOKUP(A69,competitors!$A69:$I717,3, FALSE)," ",VLOOKUP(A69,competitors!$A69:$I717,2,FALSE))))</f>
        <v/>
      </c>
      <c r="H69" s="54">
        <f t="shared" si="2"/>
        <v>0</v>
      </c>
    </row>
    <row r="70" spans="1:8" ht="15" x14ac:dyDescent="0.4">
      <c r="A70" s="51"/>
      <c r="B70" s="51"/>
      <c r="C70" s="51"/>
      <c r="D70" s="51"/>
      <c r="E70" s="51"/>
      <c r="F70" s="51"/>
      <c r="G70" s="59" t="str">
        <f>IF(ISBLANK($A70),"",IF($I70="X",A70,CONCATENATE(VLOOKUP(A70,competitors!$A70:$I718,3, FALSE)," ",VLOOKUP(A70,competitors!$A70:$I718,2,FALSE))))</f>
        <v/>
      </c>
      <c r="H70" s="54">
        <f t="shared" si="2"/>
        <v>0</v>
      </c>
    </row>
    <row r="71" spans="1:8" ht="15" x14ac:dyDescent="0.4">
      <c r="A71" s="51"/>
      <c r="B71" s="51"/>
      <c r="C71" s="51"/>
      <c r="D71" s="51"/>
      <c r="E71" s="51"/>
      <c r="F71" s="51"/>
      <c r="G71" s="59" t="str">
        <f>IF(ISBLANK($A71),"",IF($I71="X",A71,CONCATENATE(VLOOKUP(A71,competitors!$A71:$I719,3, FALSE)," ",VLOOKUP(A71,competitors!$A71:$I719,2,FALSE))))</f>
        <v/>
      </c>
      <c r="H71" s="54">
        <f t="shared" si="2"/>
        <v>0</v>
      </c>
    </row>
    <row r="72" spans="1:8" ht="15" x14ac:dyDescent="0.4">
      <c r="A72" s="51"/>
      <c r="B72" s="51"/>
      <c r="C72" s="51"/>
      <c r="D72" s="51"/>
      <c r="E72" s="51"/>
      <c r="F72" s="51"/>
      <c r="G72" s="59" t="str">
        <f>IF(ISBLANK($A72),"",IF($I72="X",A72,CONCATENATE(VLOOKUP(A72,competitors!$A72:$I720,3, FALSE)," ",VLOOKUP(A72,competitors!$A72:$I720,2,FALSE))))</f>
        <v/>
      </c>
      <c r="H72" s="54">
        <f t="shared" si="2"/>
        <v>0</v>
      </c>
    </row>
    <row r="73" spans="1:8" ht="15" x14ac:dyDescent="0.4">
      <c r="A73" s="51"/>
      <c r="B73" s="51"/>
      <c r="C73" s="51"/>
      <c r="D73" s="51"/>
      <c r="E73" s="51"/>
      <c r="F73" s="51"/>
      <c r="G73" s="59" t="str">
        <f>IF(ISBLANK($A73),"",IF($I73="X",A73,CONCATENATE(VLOOKUP(A73,competitors!$A73:$I721,3, FALSE)," ",VLOOKUP(A73,competitors!$A73:$I721,2,FALSE))))</f>
        <v/>
      </c>
      <c r="H73" s="54">
        <f t="shared" si="2"/>
        <v>0</v>
      </c>
    </row>
    <row r="74" spans="1:8" ht="15" x14ac:dyDescent="0.4">
      <c r="A74" s="51"/>
      <c r="B74" s="51"/>
      <c r="C74" s="51"/>
      <c r="D74" s="51"/>
      <c r="E74" s="51"/>
      <c r="F74" s="51"/>
      <c r="G74" s="59" t="str">
        <f>IF(ISBLANK($A74),"",IF($I74="X",A74,CONCATENATE(VLOOKUP(A74,competitors!$A74:$I722,3, FALSE)," ",VLOOKUP(A74,competitors!$A74:$I722,2,FALSE))))</f>
        <v/>
      </c>
      <c r="H74" s="54">
        <f t="shared" si="2"/>
        <v>0</v>
      </c>
    </row>
    <row r="75" spans="1:8" ht="15" x14ac:dyDescent="0.4">
      <c r="A75" s="51"/>
      <c r="B75" s="51"/>
      <c r="C75" s="51"/>
      <c r="D75" s="51"/>
      <c r="E75" s="51"/>
      <c r="F75" s="51"/>
      <c r="G75" s="59" t="str">
        <f>IF(ISBLANK($A75),"",IF($I75="X",A75,CONCATENATE(VLOOKUP(A75,competitors!$A75:$I723,3, FALSE)," ",VLOOKUP(A75,competitors!$A75:$I723,2,FALSE))))</f>
        <v/>
      </c>
      <c r="H75" s="54">
        <f t="shared" si="2"/>
        <v>0</v>
      </c>
    </row>
    <row r="76" spans="1:8" ht="15" x14ac:dyDescent="0.4">
      <c r="A76" s="51"/>
      <c r="B76" s="51"/>
      <c r="C76" s="51"/>
      <c r="D76" s="51"/>
      <c r="E76" s="51"/>
      <c r="F76" s="51"/>
      <c r="G76" s="59" t="str">
        <f>IF(ISBLANK($A76),"",IF($I76="X",A76,CONCATENATE(VLOOKUP(A76,competitors!$A76:$I724,3, FALSE)," ",VLOOKUP(A76,competitors!$A76:$I724,2,FALSE))))</f>
        <v/>
      </c>
      <c r="H76" s="54">
        <f t="shared" si="2"/>
        <v>0</v>
      </c>
    </row>
    <row r="77" spans="1:8" ht="15" x14ac:dyDescent="0.4">
      <c r="A77" s="51"/>
      <c r="B77" s="51"/>
      <c r="C77" s="51"/>
      <c r="D77" s="51"/>
      <c r="E77" s="51"/>
      <c r="F77" s="51"/>
      <c r="G77" s="59" t="str">
        <f>IF(ISBLANK($A77),"",IF($I77="X",A77,CONCATENATE(VLOOKUP(A77,competitors!$A77:$I725,3, FALSE)," ",VLOOKUP(A77,competitors!$A77:$I725,2,FALSE))))</f>
        <v/>
      </c>
      <c r="H77" s="54">
        <f t="shared" si="2"/>
        <v>0</v>
      </c>
    </row>
    <row r="78" spans="1:8" ht="15" x14ac:dyDescent="0.4">
      <c r="A78" s="51"/>
      <c r="B78" s="51"/>
      <c r="C78" s="51"/>
      <c r="D78" s="51"/>
      <c r="E78" s="51"/>
      <c r="F78" s="51"/>
      <c r="G78" s="59" t="str">
        <f>IF(ISBLANK($A78),"",IF($I78="X",A78,CONCATENATE(VLOOKUP(A78,competitors!$A78:$I726,3, FALSE)," ",VLOOKUP(A78,competitors!$A78:$I726,2,FALSE))))</f>
        <v/>
      </c>
      <c r="H78" s="54">
        <f t="shared" si="2"/>
        <v>0</v>
      </c>
    </row>
    <row r="79" spans="1:8" ht="15" x14ac:dyDescent="0.4">
      <c r="A79" s="51"/>
      <c r="B79" s="51"/>
      <c r="C79" s="51"/>
      <c r="D79" s="51"/>
      <c r="E79" s="51"/>
      <c r="F79" s="51"/>
      <c r="G79" s="59" t="str">
        <f>IF(ISBLANK($A79),"",IF($I79="X",A79,CONCATENATE(VLOOKUP(A79,competitors!$A79:$I727,3, FALSE)," ",VLOOKUP(A79,competitors!$A79:$I727,2,FALSE))))</f>
        <v/>
      </c>
      <c r="H79" s="54">
        <f t="shared" si="2"/>
        <v>0</v>
      </c>
    </row>
    <row r="80" spans="1:8" ht="15" x14ac:dyDescent="0.4">
      <c r="A80" s="51"/>
      <c r="B80" s="51"/>
      <c r="C80" s="51"/>
      <c r="D80" s="51"/>
      <c r="E80" s="51"/>
      <c r="F80" s="51"/>
      <c r="G80" s="59" t="str">
        <f>IF(ISBLANK($A80),"",IF($I80="X",A80,CONCATENATE(VLOOKUP(A80,competitors!$A80:$I728,3, FALSE)," ",VLOOKUP(A80,competitors!$A80:$I728,2,FALSE))))</f>
        <v/>
      </c>
      <c r="H80" s="54">
        <f t="shared" si="2"/>
        <v>0</v>
      </c>
    </row>
    <row r="81" spans="1:8" ht="15" x14ac:dyDescent="0.4">
      <c r="A81" s="51"/>
      <c r="B81" s="51"/>
      <c r="C81" s="51"/>
      <c r="D81" s="51"/>
      <c r="E81" s="51"/>
      <c r="F81" s="51"/>
      <c r="G81" s="59" t="str">
        <f>IF(ISBLANK($A81),"",IF($I81="X",A81,CONCATENATE(VLOOKUP(A81,competitors!$A81:$I729,3, FALSE)," ",VLOOKUP(A81,competitors!$A81:$I729,2,FALSE))))</f>
        <v/>
      </c>
      <c r="H81" s="54">
        <f t="shared" si="2"/>
        <v>0</v>
      </c>
    </row>
    <row r="82" spans="1:8" ht="15" x14ac:dyDescent="0.4">
      <c r="A82" s="51"/>
      <c r="B82" s="51"/>
      <c r="C82" s="51"/>
      <c r="D82" s="51"/>
      <c r="E82" s="51"/>
      <c r="F82" s="51"/>
      <c r="G82" s="59" t="str">
        <f>IF(ISBLANK($A82),"",IF($I82="X",A82,CONCATENATE(VLOOKUP(A82,competitors!$A82:$I730,3, FALSE)," ",VLOOKUP(A82,competitors!$A82:$I730,2,FALSE))))</f>
        <v/>
      </c>
      <c r="H82" s="54">
        <f t="shared" si="2"/>
        <v>0</v>
      </c>
    </row>
    <row r="83" spans="1:8" ht="15" x14ac:dyDescent="0.4">
      <c r="A83" s="51"/>
      <c r="B83" s="51"/>
      <c r="C83" s="51"/>
      <c r="D83" s="51"/>
      <c r="E83" s="51"/>
      <c r="F83" s="51"/>
      <c r="G83" s="59" t="str">
        <f>IF(ISBLANK($A83),"",IF($I83="X",A83,CONCATENATE(VLOOKUP(A83,competitors!$A83:$I731,3, FALSE)," ",VLOOKUP(A83,competitors!$A83:$I731,2,FALSE))))</f>
        <v/>
      </c>
      <c r="H83" s="54">
        <f t="shared" si="2"/>
        <v>0</v>
      </c>
    </row>
    <row r="84" spans="1:8" ht="15" x14ac:dyDescent="0.4">
      <c r="A84" s="51"/>
      <c r="B84" s="51"/>
      <c r="C84" s="51"/>
      <c r="D84" s="51"/>
      <c r="E84" s="51"/>
      <c r="F84" s="51"/>
      <c r="G84" s="59" t="str">
        <f>IF(ISBLANK($A84),"",IF($I84="X",A84,CONCATENATE(VLOOKUP(A84,competitors!$A84:$I732,3, FALSE)," ",VLOOKUP(A84,competitors!$A84:$I732,2,FALSE))))</f>
        <v/>
      </c>
      <c r="H84" s="54">
        <f t="shared" si="2"/>
        <v>0</v>
      </c>
    </row>
    <row r="85" spans="1:8" ht="15" x14ac:dyDescent="0.4">
      <c r="A85" s="51"/>
      <c r="B85" s="51"/>
      <c r="C85" s="51"/>
      <c r="D85" s="51"/>
      <c r="E85" s="51"/>
      <c r="F85" s="51"/>
      <c r="G85" s="59" t="str">
        <f>IF(ISBLANK($A85),"",IF($I85="X",A85,CONCATENATE(VLOOKUP(A85,competitors!$A85:$I733,3, FALSE)," ",VLOOKUP(A85,competitors!$A85:$I733,2,FALSE))))</f>
        <v/>
      </c>
      <c r="H85" s="54">
        <f t="shared" si="2"/>
        <v>0</v>
      </c>
    </row>
    <row r="86" spans="1:8" ht="15" x14ac:dyDescent="0.4">
      <c r="A86" s="51"/>
      <c r="B86" s="51"/>
      <c r="C86" s="51"/>
      <c r="D86" s="51"/>
      <c r="E86" s="51"/>
      <c r="F86" s="51"/>
      <c r="G86" s="59" t="str">
        <f>IF(ISBLANK($A86),"",IF($I86="X",A86,CONCATENATE(VLOOKUP(A86,competitors!$A86:$I734,3, FALSE)," ",VLOOKUP(A86,competitors!$A86:$I734,2,FALSE))))</f>
        <v/>
      </c>
      <c r="H86" s="54">
        <f t="shared" si="2"/>
        <v>0</v>
      </c>
    </row>
    <row r="87" spans="1:8" ht="15" x14ac:dyDescent="0.4">
      <c r="A87" s="51"/>
      <c r="B87" s="51"/>
      <c r="C87" s="51"/>
      <c r="D87" s="51"/>
      <c r="E87" s="51"/>
      <c r="F87" s="51"/>
      <c r="G87" s="59" t="str">
        <f>IF(ISBLANK($A87),"",IF($I87="X",A87,CONCATENATE(VLOOKUP(A87,competitors!$A87:$I735,3, FALSE)," ",VLOOKUP(A87,competitors!$A87:$I735,2,FALSE))))</f>
        <v/>
      </c>
      <c r="H87" s="54">
        <f t="shared" si="2"/>
        <v>0</v>
      </c>
    </row>
    <row r="88" spans="1:8" ht="15" x14ac:dyDescent="0.4">
      <c r="A88" s="51"/>
      <c r="B88" s="51"/>
      <c r="C88" s="51"/>
      <c r="D88" s="51"/>
      <c r="E88" s="51"/>
      <c r="F88" s="51"/>
      <c r="G88" s="59" t="str">
        <f>IF(ISBLANK($A88),"",IF($I88="X",A88,CONCATENATE(VLOOKUP(A88,competitors!$A88:$I736,3, FALSE)," ",VLOOKUP(A88,competitors!$A88:$I736,2,FALSE))))</f>
        <v/>
      </c>
      <c r="H88" s="54">
        <f t="shared" si="2"/>
        <v>0</v>
      </c>
    </row>
    <row r="89" spans="1:8" ht="15" x14ac:dyDescent="0.4">
      <c r="A89" s="51"/>
      <c r="B89" s="51"/>
      <c r="C89" s="51"/>
      <c r="D89" s="51"/>
      <c r="E89" s="51"/>
      <c r="F89" s="51"/>
      <c r="G89" s="59" t="str">
        <f>IF(ISBLANK($A89),"",IF($I89="X",A89,CONCATENATE(VLOOKUP(A89,competitors!$A89:$I737,3, FALSE)," ",VLOOKUP(A89,competitors!$A89:$I737,2,FALSE))))</f>
        <v/>
      </c>
      <c r="H89" s="54">
        <f t="shared" si="2"/>
        <v>0</v>
      </c>
    </row>
    <row r="90" spans="1:8" ht="15" x14ac:dyDescent="0.4">
      <c r="A90" s="51"/>
      <c r="B90" s="51"/>
      <c r="C90" s="51"/>
      <c r="D90" s="51"/>
      <c r="E90" s="51"/>
      <c r="F90" s="51"/>
      <c r="G90" s="59" t="str">
        <f>IF(ISBLANK($A90),"",IF($I90="X",A90,CONCATENATE(VLOOKUP(A90,competitors!$A90:$I738,3, FALSE)," ",VLOOKUP(A90,competitors!$A90:$I738,2,FALSE))))</f>
        <v/>
      </c>
      <c r="H90" s="54">
        <f t="shared" si="2"/>
        <v>0</v>
      </c>
    </row>
    <row r="91" spans="1:8" ht="15" x14ac:dyDescent="0.4">
      <c r="A91" s="51"/>
      <c r="B91" s="51"/>
      <c r="C91" s="51"/>
      <c r="D91" s="51"/>
      <c r="E91" s="51"/>
      <c r="F91" s="51"/>
      <c r="G91" s="59" t="str">
        <f>IF(ISBLANK($A91),"",IF($I91="X",A91,CONCATENATE(VLOOKUP(A91,competitors!$A91:$I739,3, FALSE)," ",VLOOKUP(A91,competitors!$A91:$I739,2,FALSE))))</f>
        <v/>
      </c>
      <c r="H91" s="54">
        <f t="shared" si="2"/>
        <v>0</v>
      </c>
    </row>
    <row r="92" spans="1:8" ht="15" x14ac:dyDescent="0.4">
      <c r="A92" s="51"/>
      <c r="B92" s="51"/>
      <c r="C92" s="51"/>
      <c r="D92" s="51"/>
      <c r="E92" s="51"/>
      <c r="F92" s="51"/>
      <c r="G92" s="59" t="str">
        <f>IF(ISBLANK($A92),"",IF($I92="X",A92,CONCATENATE(VLOOKUP(A92,competitors!$A92:$I740,3, FALSE)," ",VLOOKUP(A92,competitors!$A92:$I740,2,FALSE))))</f>
        <v/>
      </c>
      <c r="H92" s="54">
        <f t="shared" si="2"/>
        <v>0</v>
      </c>
    </row>
    <row r="93" spans="1:8" ht="15" x14ac:dyDescent="0.4">
      <c r="A93" s="51"/>
      <c r="B93" s="51"/>
      <c r="C93" s="51"/>
      <c r="D93" s="51"/>
      <c r="E93" s="51"/>
      <c r="F93" s="51"/>
      <c r="G93" s="59" t="str">
        <f>IF(ISBLANK($A93),"",IF($I93="X",A93,CONCATENATE(VLOOKUP(A93,competitors!$A93:$I741,3, FALSE)," ",VLOOKUP(A93,competitors!$A93:$I741,2,FALSE))))</f>
        <v/>
      </c>
      <c r="H93" s="54">
        <f t="shared" si="2"/>
        <v>0</v>
      </c>
    </row>
    <row r="94" spans="1:8" ht="15" x14ac:dyDescent="0.4">
      <c r="A94" s="51"/>
      <c r="B94" s="51"/>
      <c r="C94" s="51"/>
      <c r="D94" s="51"/>
      <c r="E94" s="51"/>
      <c r="F94" s="51"/>
      <c r="G94" s="59" t="str">
        <f>IF(ISBLANK($A94),"",IF($I94="X",A94,CONCATENATE(VLOOKUP(A94,competitors!$A94:$I742,3, FALSE)," ",VLOOKUP(A94,competitors!$A94:$I742,2,FALSE))))</f>
        <v/>
      </c>
      <c r="H94" s="54">
        <f t="shared" si="2"/>
        <v>0</v>
      </c>
    </row>
    <row r="95" spans="1:8" ht="15" x14ac:dyDescent="0.4">
      <c r="A95" s="51"/>
      <c r="B95" s="51"/>
      <c r="C95" s="51"/>
      <c r="D95" s="51"/>
      <c r="E95" s="51"/>
      <c r="F95" s="51"/>
      <c r="G95" s="59" t="str">
        <f>IF(ISBLANK($A95),"",IF($I95="X",A95,CONCATENATE(VLOOKUP(A95,competitors!$A95:$I743,3, FALSE)," ",VLOOKUP(A95,competitors!$A95:$I743,2,FALSE))))</f>
        <v/>
      </c>
      <c r="H95" s="54">
        <f t="shared" si="2"/>
        <v>0</v>
      </c>
    </row>
    <row r="96" spans="1:8" ht="15" x14ac:dyDescent="0.4">
      <c r="A96" s="51"/>
      <c r="B96" s="51"/>
      <c r="C96" s="51"/>
      <c r="D96" s="51"/>
      <c r="E96" s="51"/>
      <c r="F96" s="51"/>
      <c r="G96" s="59" t="str">
        <f>IF(ISBLANK($A96),"",IF($I96="X",A96,CONCATENATE(VLOOKUP(A96,competitors!$A96:$I744,3, FALSE)," ",VLOOKUP(A96,competitors!$A96:$I744,2,FALSE))))</f>
        <v/>
      </c>
      <c r="H96" s="54">
        <f t="shared" si="2"/>
        <v>0</v>
      </c>
    </row>
    <row r="97" spans="1:8" ht="15" x14ac:dyDescent="0.4">
      <c r="A97" s="51"/>
      <c r="B97" s="51"/>
      <c r="C97" s="51"/>
      <c r="D97" s="51"/>
      <c r="E97" s="51"/>
      <c r="F97" s="51"/>
      <c r="G97" s="59" t="str">
        <f>IF(ISBLANK($A97),"",IF($I97="X",A97,CONCATENATE(VLOOKUP(A97,competitors!$A97:$I745,3, FALSE)," ",VLOOKUP(A97,competitors!$A97:$I745,2,FALSE))))</f>
        <v/>
      </c>
      <c r="H97" s="54">
        <f t="shared" si="2"/>
        <v>0</v>
      </c>
    </row>
    <row r="98" spans="1:8" ht="15" x14ac:dyDescent="0.4">
      <c r="A98" s="51"/>
      <c r="B98" s="51"/>
      <c r="C98" s="51"/>
      <c r="D98" s="51"/>
      <c r="E98" s="51"/>
      <c r="F98" s="51"/>
      <c r="G98" s="59" t="str">
        <f>IF(ISBLANK($A98),"",IF($I98="X",A98,CONCATENATE(VLOOKUP(A98,competitors!$A98:$I746,3, FALSE)," ",VLOOKUP(A98,competitors!$A98:$I746,2,FALSE))))</f>
        <v/>
      </c>
      <c r="H98" s="54">
        <f t="shared" si="2"/>
        <v>0</v>
      </c>
    </row>
    <row r="99" spans="1:8" ht="15" x14ac:dyDescent="0.4">
      <c r="A99" s="51"/>
      <c r="B99" s="51"/>
      <c r="C99" s="51"/>
      <c r="D99" s="51"/>
      <c r="E99" s="51"/>
      <c r="F99" s="51"/>
      <c r="G99" s="59" t="str">
        <f>IF(ISBLANK($A99),"",IF($I99="X",A99,CONCATENATE(VLOOKUP(A99,competitors!$A99:$I747,3, FALSE)," ",VLOOKUP(A99,competitors!$A99:$I747,2,FALSE))))</f>
        <v/>
      </c>
      <c r="H99" s="54">
        <f t="shared" si="2"/>
        <v>0</v>
      </c>
    </row>
    <row r="100" spans="1:8" ht="15" x14ac:dyDescent="0.4">
      <c r="A100" s="51"/>
      <c r="B100" s="51"/>
      <c r="C100" s="51"/>
      <c r="D100" s="51"/>
      <c r="E100" s="51"/>
      <c r="F100" s="51"/>
      <c r="G100" s="59" t="str">
        <f>IF(ISBLANK($A100),"",IF($I100="X",A100,CONCATENATE(VLOOKUP(A100,competitors!$A100:$I748,3, FALSE)," ",VLOOKUP(A100,competitors!$A100:$I748,2,FALSE))))</f>
        <v/>
      </c>
      <c r="H100" s="54">
        <f t="shared" si="2"/>
        <v>0</v>
      </c>
    </row>
    <row r="101" spans="1:8" ht="15" x14ac:dyDescent="0.4">
      <c r="A101" s="51"/>
      <c r="B101" s="51"/>
      <c r="C101" s="51"/>
      <c r="D101" s="51"/>
      <c r="E101" s="51"/>
      <c r="F101" s="51"/>
      <c r="G101" s="59" t="str">
        <f>IF(ISBLANK($A101),"",IF($I101="X",A101,CONCATENATE(VLOOKUP(A101,competitors!$A101:$I749,3, FALSE)," ",VLOOKUP(A101,competitors!$A101:$I749,2,FALSE))))</f>
        <v/>
      </c>
      <c r="H101" s="54">
        <f t="shared" si="2"/>
        <v>0</v>
      </c>
    </row>
    <row r="102" spans="1:8" s="55" customFormat="1" ht="15" x14ac:dyDescent="0.4">
      <c r="G102" s="59"/>
      <c r="H102" s="56"/>
    </row>
  </sheetData>
  <conditionalFormatting sqref="A2:A24">
    <cfRule type="expression" dxfId="84" priority="1">
      <formula>#REF!="X"</formula>
    </cfRule>
  </conditionalFormatting>
  <conditionalFormatting sqref="A2:F101">
    <cfRule type="expression" dxfId="83" priority="6">
      <formula>#REF!="X"</formula>
    </cfRule>
  </conditionalFormatting>
  <conditionalFormatting sqref="G2:G102 H2:H101">
    <cfRule type="expression" dxfId="82" priority="10">
      <formula>#REF!="X"</formula>
    </cfRule>
  </conditionalFormatting>
  <conditionalFormatting sqref="G28:G102">
    <cfRule type="expression" dxfId="81" priority="7">
      <formula>#REF!=3</formula>
    </cfRule>
    <cfRule type="expression" dxfId="80" priority="8">
      <formula>#REF!=2</formula>
    </cfRule>
    <cfRule type="expression" dxfId="79" priority="9">
      <formula>#REF!=1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70</vt:i4>
      </vt:variant>
    </vt:vector>
  </HeadingPairs>
  <TitlesOfParts>
    <vt:vector size="100" baseType="lpstr">
      <vt:lpstr>Revisions</vt:lpstr>
      <vt:lpstr>competitors</vt:lpstr>
      <vt:lpstr>calendar</vt:lpstr>
      <vt:lpstr>RoundRobinRiders</vt:lpstr>
      <vt:lpstr>Event (1)</vt:lpstr>
      <vt:lpstr>Event (2)</vt:lpstr>
      <vt:lpstr>Event (3)</vt:lpstr>
      <vt:lpstr>Event (4)</vt:lpstr>
      <vt:lpstr>Event (5)</vt:lpstr>
      <vt:lpstr>Event (6)</vt:lpstr>
      <vt:lpstr>Event (7)</vt:lpstr>
      <vt:lpstr>Event (8)</vt:lpstr>
      <vt:lpstr>Event (9)</vt:lpstr>
      <vt:lpstr>Event (10)</vt:lpstr>
      <vt:lpstr>Event (11)</vt:lpstr>
      <vt:lpstr>Event (12)</vt:lpstr>
      <vt:lpstr>Event (13)</vt:lpstr>
      <vt:lpstr>Event (14)</vt:lpstr>
      <vt:lpstr>Event (15)</vt:lpstr>
      <vt:lpstr>Event (16)</vt:lpstr>
      <vt:lpstr>Event (17)</vt:lpstr>
      <vt:lpstr>Event (18)</vt:lpstr>
      <vt:lpstr>Event (19)</vt:lpstr>
      <vt:lpstr>Event (20)</vt:lpstr>
      <vt:lpstr>Event (21)</vt:lpstr>
      <vt:lpstr>Event (22)</vt:lpstr>
      <vt:lpstr>Event (23)</vt:lpstr>
      <vt:lpstr>Event (24)</vt:lpstr>
      <vt:lpstr>Event (25)</vt:lpstr>
      <vt:lpstr>Event (26)</vt:lpstr>
      <vt:lpstr>ActualPCN</vt:lpstr>
      <vt:lpstr>BestNumberOfEvents</vt:lpstr>
      <vt:lpstr>Calendar</vt:lpstr>
      <vt:lpstr>CalendarEventNumbers</vt:lpstr>
      <vt:lpstr>CalendarNumberOfCompetitors</vt:lpstr>
      <vt:lpstr>CompetitionYear</vt:lpstr>
      <vt:lpstr>EDPrefix</vt:lpstr>
      <vt:lpstr>EDSuffix</vt:lpstr>
      <vt:lpstr>ESPrefix</vt:lpstr>
      <vt:lpstr>ESSuffix</vt:lpstr>
      <vt:lpstr>Event</vt:lpstr>
      <vt:lpstr>EventDateTimes</vt:lpstr>
      <vt:lpstr>EventJunColumn</vt:lpstr>
      <vt:lpstr>EventJuvColumn</vt:lpstr>
      <vt:lpstr>EventsCompletedToDate</vt:lpstr>
      <vt:lpstr>GenderColumn</vt:lpstr>
      <vt:lpstr>JunColumn</vt:lpstr>
      <vt:lpstr>JunPCN</vt:lpstr>
      <vt:lpstr>JuvColumn</vt:lpstr>
      <vt:lpstr>JuvPCN</vt:lpstr>
      <vt:lpstr>LeagueSponsor</vt:lpstr>
      <vt:lpstr>MaximumScorePerEvent</vt:lpstr>
      <vt:lpstr>MaxScoreFromRemainingEvents</vt:lpstr>
      <vt:lpstr>MemberData</vt:lpstr>
      <vt:lpstr>nChampionshipEventsCancelled</vt:lpstr>
      <vt:lpstr>NevBrooksBestNumberOfEvents</vt:lpstr>
      <vt:lpstr>NevBrooksPCN</vt:lpstr>
      <vt:lpstr>NevBrooksStandardTime</vt:lpstr>
      <vt:lpstr>nEvening10Events</vt:lpstr>
      <vt:lpstr>nEvening10EventsCancelled</vt:lpstr>
      <vt:lpstr>NonTenEvents</vt:lpstr>
      <vt:lpstr>NumberOfForcedScores</vt:lpstr>
      <vt:lpstr>calendar!Print_Area</vt:lpstr>
      <vt:lpstr>'Event (1)'!Print_Area</vt:lpstr>
      <vt:lpstr>'Event (10)'!Print_Area</vt:lpstr>
      <vt:lpstr>'Event (11)'!Print_Area</vt:lpstr>
      <vt:lpstr>'Event (12)'!Print_Area</vt:lpstr>
      <vt:lpstr>'Event (13)'!Print_Area</vt:lpstr>
      <vt:lpstr>'Event (14)'!Print_Area</vt:lpstr>
      <vt:lpstr>'Event (15)'!Print_Area</vt:lpstr>
      <vt:lpstr>'Event (16)'!Print_Area</vt:lpstr>
      <vt:lpstr>'Event (17)'!Print_Area</vt:lpstr>
      <vt:lpstr>'Event (18)'!Print_Area</vt:lpstr>
      <vt:lpstr>'Event (19)'!Print_Area</vt:lpstr>
      <vt:lpstr>'Event (2)'!Print_Area</vt:lpstr>
      <vt:lpstr>'Event (20)'!Print_Area</vt:lpstr>
      <vt:lpstr>'Event (21)'!Print_Area</vt:lpstr>
      <vt:lpstr>'Event (22)'!Print_Area</vt:lpstr>
      <vt:lpstr>'Event (23)'!Print_Area</vt:lpstr>
      <vt:lpstr>'Event (24)'!Print_Area</vt:lpstr>
      <vt:lpstr>'Event (25)'!Print_Area</vt:lpstr>
      <vt:lpstr>'Event (26)'!Print_Area</vt:lpstr>
      <vt:lpstr>'Event (3)'!Print_Area</vt:lpstr>
      <vt:lpstr>'Event (4)'!Print_Area</vt:lpstr>
      <vt:lpstr>'Event (5)'!Print_Area</vt:lpstr>
      <vt:lpstr>'Event (6)'!Print_Area</vt:lpstr>
      <vt:lpstr>'Event (7)'!Print_Area</vt:lpstr>
      <vt:lpstr>'Event (8)'!Print_Area</vt:lpstr>
      <vt:lpstr>'Event (9)'!Print_Area</vt:lpstr>
      <vt:lpstr>RoadMenPCN</vt:lpstr>
      <vt:lpstr>RoadWomenPCN</vt:lpstr>
      <vt:lpstr>RoundRobinNameToClub</vt:lpstr>
      <vt:lpstr>RoundRobinNameToClubRange</vt:lpstr>
      <vt:lpstr>SenPCN</vt:lpstr>
      <vt:lpstr>SponsorMessage</vt:lpstr>
      <vt:lpstr>TenMileEvents</vt:lpstr>
      <vt:lpstr>TotalNumberOfEvents</vt:lpstr>
      <vt:lpstr>VetPCN</vt:lpstr>
      <vt:lpstr>VetsMinimumAge</vt:lpstr>
      <vt:lpstr>WomPCN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Ives</dc:creator>
  <cp:lastModifiedBy>Mike Ives</cp:lastModifiedBy>
  <dcterms:created xsi:type="dcterms:W3CDTF">2025-10-19T14:39:15Z</dcterms:created>
  <dcterms:modified xsi:type="dcterms:W3CDTF">2025-10-19T16:31:20Z</dcterms:modified>
</cp:coreProperties>
</file>