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240D78D7-E7CE-447D-8A0F-3AFBA73554E7}" xr6:coauthVersionLast="47" xr6:coauthVersionMax="47" xr10:uidLastSave="{00000000-0000-0000-0000-000000000000}"/>
  <bookViews>
    <workbookView xWindow="-98" yWindow="-98" windowWidth="28996" windowHeight="17475" activeTab="7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73" i="2"/>
  <c r="G73" i="2"/>
  <c r="E73" i="2"/>
  <c r="L72" i="2"/>
  <c r="K72" i="2"/>
  <c r="J72" i="2"/>
  <c r="G72" i="2"/>
  <c r="D63" i="2"/>
  <c r="D50" i="2"/>
  <c r="E48" i="2"/>
  <c r="D43" i="2"/>
  <c r="D39" i="2"/>
  <c r="E36" i="2"/>
  <c r="D35" i="2"/>
  <c r="D64" i="2" s="1"/>
  <c r="K32" i="2"/>
  <c r="D37" i="2" s="1"/>
  <c r="I32" i="2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L32" i="2" s="1"/>
  <c r="K7" i="2"/>
  <c r="J7" i="2"/>
  <c r="G7" i="2"/>
  <c r="L6" i="2"/>
  <c r="K6" i="2"/>
  <c r="J6" i="2"/>
  <c r="G6" i="2"/>
  <c r="L5" i="2"/>
  <c r="K5" i="2"/>
  <c r="J5" i="2"/>
  <c r="G5" i="2"/>
  <c r="L4" i="2"/>
  <c r="K4" i="2"/>
  <c r="J4" i="2"/>
  <c r="J32" i="2" s="1"/>
  <c r="G4" i="2"/>
  <c r="H73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72" i="2"/>
  <c r="H20" i="2"/>
  <c r="H30" i="2"/>
  <c r="H5" i="2"/>
  <c r="H21" i="2"/>
  <c r="H13" i="2"/>
  <c r="D36" i="2" l="1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<sst xmlns="http://schemas.openxmlformats.org/spreadsheetml/2006/main" count="1772" uniqueCount="652">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</sst>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22" fontId="3" fillId="3" borderId="0" xfId="2" applyNumberFormat="1" applyFill="1"/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194</v>
      </c>
      <c r="B2" s="52">
        <v>0</v>
      </c>
      <c r="C2" s="52">
        <v>20</v>
      </c>
      <c r="D2" s="52">
        <v>54</v>
      </c>
      <c r="E2" s="52" t="s">
        <v>229</v>
      </c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1.4513888888888889E-2</v>
      </c>
    </row>
    <row r="3" spans="1:9" ht="15" x14ac:dyDescent="0.4">
      <c r="A3" s="52">
        <v>407</v>
      </c>
      <c r="B3" s="52">
        <v>0</v>
      </c>
      <c r="C3" s="52">
        <v>21</v>
      </c>
      <c r="D3" s="52">
        <v>2</v>
      </c>
      <c r="E3" s="52"/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1.4606481481481481E-2</v>
      </c>
    </row>
    <row r="4" spans="1:9" ht="15" x14ac:dyDescent="0.4">
      <c r="A4" s="52">
        <v>1375</v>
      </c>
      <c r="B4" s="52">
        <v>0</v>
      </c>
      <c r="C4" s="52">
        <v>21</v>
      </c>
      <c r="D4" s="52">
        <v>15</v>
      </c>
      <c r="E4" s="52"/>
      <c r="F4" s="52"/>
      <c r="G4" s="54" t="str">
        <f>IF(ISBLANK($A4),"",IF($I4="X",A4,CONCATENATE(VLOOKUP(A4,competitors!$A4:$I652,3, FALSE)," ",VLOOKUP(A4,competitors!$A4:$I652,2,FALSE))))</f>
        <v>Tom Spencer</v>
      </c>
      <c r="H4" s="55">
        <f t="shared" si="0"/>
        <v>1.4756944444444444E-2</v>
      </c>
    </row>
    <row r="5" spans="1:9" ht="15" x14ac:dyDescent="0.4">
      <c r="A5" s="52">
        <v>1144</v>
      </c>
      <c r="B5" s="52">
        <v>0</v>
      </c>
      <c r="C5" s="52">
        <v>21</v>
      </c>
      <c r="D5" s="52">
        <v>18</v>
      </c>
      <c r="E5" s="52"/>
      <c r="F5" s="52"/>
      <c r="G5" s="54" t="str">
        <f>IF(ISBLANK($A5),"",IF($I5="X",A5,CONCATENATE(VLOOKUP(A5,competitors!$A5:$I653,3, FALSE)," ",VLOOKUP(A5,competitors!$A5:$I653,2,FALSE))))</f>
        <v>Jamie Kershaw</v>
      </c>
      <c r="H5" s="55">
        <f t="shared" si="0"/>
        <v>1.4791666666666667E-2</v>
      </c>
    </row>
    <row r="6" spans="1:9" ht="15" x14ac:dyDescent="0.4">
      <c r="A6" s="52">
        <v>1023</v>
      </c>
      <c r="B6" s="52">
        <v>0</v>
      </c>
      <c r="C6" s="52">
        <v>21</v>
      </c>
      <c r="D6" s="52">
        <v>40</v>
      </c>
      <c r="E6" s="52"/>
      <c r="F6" s="52"/>
      <c r="G6" s="54" t="str">
        <f>IF(ISBLANK($A6),"",IF($I6="X",A6,CONCATENATE(VLOOKUP(A6,competitors!$A6:$I654,3, FALSE)," ",VLOOKUP(A6,competitors!$A6:$I654,2,FALSE))))</f>
        <v>Gary Roberts</v>
      </c>
      <c r="H6" s="55">
        <f t="shared" si="0"/>
        <v>1.5046296296296295E-2</v>
      </c>
    </row>
    <row r="7" spans="1:9" ht="15" x14ac:dyDescent="0.4">
      <c r="A7" s="52">
        <v>699</v>
      </c>
      <c r="B7" s="52">
        <v>0</v>
      </c>
      <c r="C7" s="52">
        <v>21</v>
      </c>
      <c r="D7" s="52">
        <v>57</v>
      </c>
      <c r="E7" s="52"/>
      <c r="F7" s="52"/>
      <c r="G7" s="54" t="str">
        <f>IF(ISBLANK($A7),"",IF($I7="X",A7,CONCATENATE(VLOOKUP(A7,competitors!$A7:$I655,3, FALSE)," ",VLOOKUP(A7,competitors!$A7:$I655,2,FALSE))))</f>
        <v>Jonathan Durnin</v>
      </c>
      <c r="H7" s="55">
        <f t="shared" si="0"/>
        <v>1.5243055555555555E-2</v>
      </c>
    </row>
    <row r="8" spans="1:9" ht="15" x14ac:dyDescent="0.4">
      <c r="A8" s="52">
        <v>1094</v>
      </c>
      <c r="B8" s="52">
        <v>0</v>
      </c>
      <c r="C8" s="52">
        <v>22</v>
      </c>
      <c r="D8" s="52">
        <v>8</v>
      </c>
      <c r="E8" s="52"/>
      <c r="F8" s="52"/>
      <c r="G8" s="54" t="str">
        <f>IF(ISBLANK($A8),"",IF($I8="X",A8,CONCATENATE(VLOOKUP(A8,competitors!$A8:$I656,3, FALSE)," ",VLOOKUP(A8,competitors!$A8:$I656,2,FALSE))))</f>
        <v>Andy Poulton</v>
      </c>
      <c r="H8" s="55">
        <f t="shared" si="0"/>
        <v>1.5370370370370371E-2</v>
      </c>
    </row>
    <row r="9" spans="1:9" ht="15" x14ac:dyDescent="0.4">
      <c r="A9" s="52">
        <v>747</v>
      </c>
      <c r="B9" s="52">
        <v>0</v>
      </c>
      <c r="C9" s="52">
        <v>22</v>
      </c>
      <c r="D9" s="52">
        <v>9</v>
      </c>
      <c r="E9" s="52" t="s">
        <v>229</v>
      </c>
      <c r="F9" s="52"/>
      <c r="G9" s="54" t="str">
        <f>IF(ISBLANK($A9),"",IF($I9="X",A9,CONCATENATE(VLOOKUP(A9,competitors!$A9:$I657,3, FALSE)," ",VLOOKUP(A9,competitors!$A9:$I657,2,FALSE))))</f>
        <v>James Moore</v>
      </c>
      <c r="H9" s="55">
        <f t="shared" si="0"/>
        <v>1.5381944444444445E-2</v>
      </c>
    </row>
    <row r="10" spans="1:9" ht="15" x14ac:dyDescent="0.4">
      <c r="A10" s="52">
        <v>1339</v>
      </c>
      <c r="B10" s="52">
        <v>0</v>
      </c>
      <c r="C10" s="52">
        <v>22</v>
      </c>
      <c r="D10" s="52">
        <v>15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Jack Shewring</v>
      </c>
      <c r="H10" s="55">
        <f t="shared" si="0"/>
        <v>1.545138888888889E-2</v>
      </c>
    </row>
    <row r="11" spans="1:9" ht="15" x14ac:dyDescent="0.4">
      <c r="A11" s="52">
        <v>1055</v>
      </c>
      <c r="B11" s="52">
        <v>0</v>
      </c>
      <c r="C11" s="52">
        <v>22</v>
      </c>
      <c r="D11" s="52">
        <v>36</v>
      </c>
      <c r="E11" s="52"/>
      <c r="F11" s="52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1.5694444444444445E-2</v>
      </c>
    </row>
    <row r="12" spans="1:9" ht="15" x14ac:dyDescent="0.4">
      <c r="A12" s="52">
        <v>1192</v>
      </c>
      <c r="B12" s="52">
        <v>0</v>
      </c>
      <c r="C12" s="52">
        <v>23</v>
      </c>
      <c r="D12" s="52">
        <v>4</v>
      </c>
      <c r="E12" s="52"/>
      <c r="F12" s="52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1.6018518518518519E-2</v>
      </c>
    </row>
    <row r="13" spans="1:9" ht="15" x14ac:dyDescent="0.4">
      <c r="A13" s="52">
        <v>1024</v>
      </c>
      <c r="B13" s="52">
        <v>0</v>
      </c>
      <c r="C13" s="52">
        <v>23</v>
      </c>
      <c r="D13" s="52">
        <v>12</v>
      </c>
      <c r="E13" s="52"/>
      <c r="F13" s="52"/>
      <c r="G13" s="54" t="str">
        <f>IF(ISBLANK($A13),"",IF($I13="X",A13,CONCATENATE(VLOOKUP(A13,competitors!$A13:$I661,3, FALSE)," ",VLOOKUP(A13,competitors!$A13:$I661,2,FALSE))))</f>
        <v>Jax Roberts</v>
      </c>
      <c r="H13" s="55">
        <f t="shared" si="0"/>
        <v>1.6111111111111111E-2</v>
      </c>
    </row>
    <row r="14" spans="1:9" ht="15" x14ac:dyDescent="0.4">
      <c r="A14" s="52">
        <v>415</v>
      </c>
      <c r="B14" s="52">
        <v>0</v>
      </c>
      <c r="C14" s="52">
        <v>23</v>
      </c>
      <c r="D14" s="52">
        <v>53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Nik Kershaw</v>
      </c>
      <c r="H14" s="55">
        <f t="shared" si="0"/>
        <v>1.6585648148148148E-2</v>
      </c>
    </row>
    <row r="15" spans="1:9" ht="15" x14ac:dyDescent="0.4">
      <c r="A15" s="52">
        <v>1107</v>
      </c>
      <c r="B15" s="52">
        <v>0</v>
      </c>
      <c r="C15" s="52">
        <v>24</v>
      </c>
      <c r="D15" s="52">
        <v>58</v>
      </c>
      <c r="E15" s="52" t="s">
        <v>229</v>
      </c>
      <c r="F15" s="52"/>
      <c r="G15" s="54" t="str">
        <f>IF(ISBLANK($A15),"",IF($I15="X",A15,CONCATENATE(VLOOKUP(A15,competitors!$A15:$I663,3, FALSE)," ",VLOOKUP(A15,competitors!$A15:$I663,2,FALSE))))</f>
        <v>Milly Pinnock</v>
      </c>
      <c r="H15" s="55">
        <f t="shared" si="0"/>
        <v>1.7337962962962961E-2</v>
      </c>
    </row>
    <row r="16" spans="1:9" ht="15" x14ac:dyDescent="0.4">
      <c r="A16" s="52">
        <v>203</v>
      </c>
      <c r="B16" s="52">
        <v>0</v>
      </c>
      <c r="C16" s="52">
        <v>24</v>
      </c>
      <c r="D16" s="52">
        <v>58</v>
      </c>
      <c r="E16" s="52"/>
      <c r="F16" s="52"/>
      <c r="G16" s="54" t="str">
        <f>IF(ISBLANK($A16),"",IF($I16="X",A16,CONCATENATE(VLOOKUP(A16,competitors!$A16:$I664,3, FALSE)," ",VLOOKUP(A16,competitors!$A16:$I664,2,FALSE))))</f>
        <v>Adrian Killworth</v>
      </c>
      <c r="H16" s="55">
        <f t="shared" si="0"/>
        <v>1.7337962962962961E-2</v>
      </c>
    </row>
    <row r="17" spans="1:8" ht="15" x14ac:dyDescent="0.4">
      <c r="A17" s="52">
        <v>616</v>
      </c>
      <c r="B17" s="52">
        <v>0</v>
      </c>
      <c r="C17" s="52">
        <v>24</v>
      </c>
      <c r="D17" s="52">
        <v>59</v>
      </c>
      <c r="E17" s="52"/>
      <c r="F17" s="52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1.7349537037037038E-2</v>
      </c>
    </row>
    <row r="18" spans="1:8" ht="15" x14ac:dyDescent="0.4">
      <c r="A18" s="52">
        <v>1355</v>
      </c>
      <c r="B18" s="52">
        <v>0</v>
      </c>
      <c r="C18" s="52">
        <v>25</v>
      </c>
      <c r="D18" s="52">
        <v>11</v>
      </c>
      <c r="E18" s="52" t="s">
        <v>229</v>
      </c>
      <c r="F18" s="52"/>
      <c r="G18" s="54" t="str">
        <f>IF(ISBLANK($A18),"",IF($I18="X",A18,CONCATENATE(VLOOKUP(A18,competitors!$A18:$I666,3, FALSE)," ",VLOOKUP(A18,competitors!$A18:$I666,2,FALSE))))</f>
        <v>Aubrey Elmer</v>
      </c>
      <c r="H18" s="55">
        <f t="shared" si="0"/>
        <v>1.7488425925925925E-2</v>
      </c>
    </row>
    <row r="19" spans="1:8" ht="15" x14ac:dyDescent="0.4">
      <c r="A19" s="52">
        <v>704</v>
      </c>
      <c r="B19" s="52">
        <v>0</v>
      </c>
      <c r="C19" s="52">
        <v>25</v>
      </c>
      <c r="D19" s="52">
        <v>55</v>
      </c>
      <c r="E19" s="52" t="s">
        <v>229</v>
      </c>
      <c r="F19" s="52"/>
      <c r="G19" s="54" t="str">
        <f>IF(ISBLANK($A19),"",IF($I19="X",A19,CONCATENATE(VLOOKUP(A19,competitors!$A19:$I667,3, FALSE)," ",VLOOKUP(A19,competitors!$A19:$I667,2,FALSE))))</f>
        <v>Chris Dainty</v>
      </c>
      <c r="H19" s="55">
        <f t="shared" si="0"/>
        <v>1.7997685185185186E-2</v>
      </c>
    </row>
    <row r="20" spans="1:8" ht="15" x14ac:dyDescent="0.4">
      <c r="A20" s="52">
        <v>1193</v>
      </c>
      <c r="B20" s="52">
        <v>0</v>
      </c>
      <c r="C20" s="52">
        <v>26</v>
      </c>
      <c r="D20" s="52">
        <v>56</v>
      </c>
      <c r="E20" s="52" t="s">
        <v>229</v>
      </c>
      <c r="F20" s="52"/>
      <c r="G20" s="54" t="str">
        <f>IF(ISBLANK($A20),"",IF($I20="X",A20,CONCATENATE(VLOOKUP(A20,competitors!$A20:$I668,3, FALSE)," ",VLOOKUP(A20,competitors!$A20:$I668,2,FALSE))))</f>
        <v>Richard Hardwicke</v>
      </c>
      <c r="H20" s="55">
        <f t="shared" si="0"/>
        <v>1.8703703703703705E-2</v>
      </c>
    </row>
    <row r="21" spans="1:8" ht="15" x14ac:dyDescent="0.4">
      <c r="A21" s="52">
        <v>1195</v>
      </c>
      <c r="B21" s="52">
        <v>0</v>
      </c>
      <c r="C21" s="52">
        <v>27</v>
      </c>
      <c r="D21" s="52">
        <v>28</v>
      </c>
      <c r="E21" s="52" t="s">
        <v>229</v>
      </c>
      <c r="F21" s="52"/>
      <c r="G21" s="54" t="str">
        <f>IF(ISBLANK($A21),"",IF($I21="X",A21,CONCATENATE(VLOOKUP(A21,competitors!$A21:$I669,3, FALSE)," ",VLOOKUP(A21,competitors!$A21:$I669,2,FALSE))))</f>
        <v>Charlie Hardwicke</v>
      </c>
      <c r="H21" s="55">
        <f t="shared" si="0"/>
        <v>1.9074074074074073E-2</v>
      </c>
    </row>
    <row r="22" spans="1:8" ht="15" x14ac:dyDescent="0.4">
      <c r="A22" s="52">
        <v>1377</v>
      </c>
      <c r="B22" s="52">
        <v>0</v>
      </c>
      <c r="C22" s="52">
        <v>28</v>
      </c>
      <c r="D22" s="52">
        <v>35</v>
      </c>
      <c r="E22" s="52" t="s">
        <v>229</v>
      </c>
      <c r="F22" s="52"/>
      <c r="G22" s="54" t="str">
        <f>IF(ISBLANK($A22),"",IF($I22="X",A22,CONCATENATE(VLOOKUP(A22,competitors!$A22:$I670,3, FALSE)," ",VLOOKUP(A22,competitors!$A22:$I670,2,FALSE))))</f>
        <v>Lucy Fraser</v>
      </c>
      <c r="H22" s="55">
        <f t="shared" si="0"/>
        <v>1.9849537037037037E-2</v>
      </c>
    </row>
    <row r="23" spans="1:8" ht="15" x14ac:dyDescent="0.4">
      <c r="A23" s="52">
        <v>1194</v>
      </c>
      <c r="B23" s="52">
        <v>0</v>
      </c>
      <c r="C23" s="52">
        <v>29</v>
      </c>
      <c r="D23" s="52">
        <v>28</v>
      </c>
      <c r="E23" s="52" t="s">
        <v>229</v>
      </c>
      <c r="F23" s="52"/>
      <c r="G23" s="54" t="str">
        <f>IF(ISBLANK($A23),"",IF($I23="X",A23,CONCATENATE(VLOOKUP(A23,competitors!$A23:$I671,3, FALSE)," ",VLOOKUP(A23,competitors!$A23:$I671,2,FALSE))))</f>
        <v>Alex Hardwicke</v>
      </c>
      <c r="H23" s="55">
        <f t="shared" si="0"/>
        <v>2.0462962962962964E-2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2"/>
      <c r="D2" s="52"/>
      <c r="E2" s="52"/>
      <c r="F2" s="52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2"/>
      <c r="D3" s="52"/>
      <c r="E3" s="52"/>
      <c r="F3" s="52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2"/>
      <c r="D4" s="52"/>
      <c r="E4" s="52"/>
      <c r="F4" s="52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2"/>
      <c r="D5" s="52"/>
      <c r="E5" s="52"/>
      <c r="F5" s="52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2"/>
      <c r="D6" s="52"/>
      <c r="E6" s="52"/>
      <c r="F6" s="52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2"/>
      <c r="D7" s="52"/>
      <c r="E7" s="52"/>
      <c r="F7" s="52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2"/>
      <c r="D8" s="52"/>
      <c r="E8" s="52"/>
      <c r="F8" s="52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2"/>
      <c r="D9" s="52"/>
      <c r="E9" s="52"/>
      <c r="F9" s="52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2"/>
      <c r="D10" s="52"/>
      <c r="E10" s="52"/>
      <c r="F10" s="52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2"/>
      <c r="D11" s="52"/>
      <c r="E11" s="52"/>
      <c r="F11" s="52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2"/>
      <c r="D12" s="52"/>
      <c r="E12" s="52"/>
      <c r="F12" s="52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2"/>
      <c r="D13" s="52"/>
      <c r="E13" s="52"/>
      <c r="F13" s="52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2"/>
      <c r="D14" s="52"/>
      <c r="E14" s="52"/>
      <c r="F14" s="52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2"/>
      <c r="D15" s="52"/>
      <c r="E15" s="52"/>
      <c r="F15" s="52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2"/>
      <c r="D16" s="52"/>
      <c r="E16" s="52"/>
      <c r="F16" s="52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2"/>
      <c r="D17" s="52"/>
      <c r="E17" s="52"/>
      <c r="F17" s="52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2"/>
      <c r="D18" s="52"/>
      <c r="E18" s="52"/>
      <c r="F18" s="52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21</v>
      </c>
      <c r="D2" s="52">
        <v>40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1.5046296296296295E-2</v>
      </c>
    </row>
    <row r="3" spans="1:9" ht="15" x14ac:dyDescent="0.4">
      <c r="A3" s="52">
        <v>1161</v>
      </c>
      <c r="B3" s="52">
        <v>0</v>
      </c>
      <c r="C3" s="52">
        <v>22</v>
      </c>
      <c r="D3" s="52">
        <v>40</v>
      </c>
      <c r="E3" s="52"/>
      <c r="F3" s="52"/>
      <c r="G3" s="54" t="str">
        <f>IF(ISBLANK($A3),"",IF($I3="X",A3,CONCATENATE(VLOOKUP(A3,competitors!$A3:$I651,3, FALSE)," ",VLOOKUP(A3,competitors!$A3:$I651,2,FALSE))))</f>
        <v>Maciej Suchocki</v>
      </c>
      <c r="H3" s="55">
        <f t="shared" si="0"/>
        <v>1.5740740740740739E-2</v>
      </c>
    </row>
    <row r="4" spans="1:9" ht="15" x14ac:dyDescent="0.4">
      <c r="A4" s="52">
        <v>35</v>
      </c>
      <c r="B4" s="52">
        <v>0</v>
      </c>
      <c r="C4" s="52">
        <v>22</v>
      </c>
      <c r="D4" s="52">
        <v>43</v>
      </c>
      <c r="E4" s="52"/>
      <c r="F4" s="52"/>
      <c r="G4" s="54" t="str">
        <f>IF(ISBLANK($A4),"",IF($I4="X",A4,CONCATENATE(VLOOKUP(A4,competitors!$A4:$I652,3, FALSE)," ",VLOOKUP(A4,competitors!$A4:$I652,2,FALSE))))</f>
        <v>Matt Plews</v>
      </c>
      <c r="H4" s="55">
        <f t="shared" si="0"/>
        <v>1.5775462962962963E-2</v>
      </c>
    </row>
    <row r="5" spans="1:9" ht="15" x14ac:dyDescent="0.4">
      <c r="A5" s="52">
        <v>1094</v>
      </c>
      <c r="B5" s="52">
        <v>0</v>
      </c>
      <c r="C5" s="52">
        <v>23</v>
      </c>
      <c r="D5" s="52">
        <v>40</v>
      </c>
      <c r="E5" s="52"/>
      <c r="F5" s="52"/>
      <c r="G5" s="54" t="str">
        <f>IF(ISBLANK($A5),"",IF($I5="X",A5,CONCATENATE(VLOOKUP(A5,competitors!$A5:$I653,3, FALSE)," ",VLOOKUP(A5,competitors!$A5:$I653,2,FALSE))))</f>
        <v>Andy Poulton</v>
      </c>
      <c r="H5" s="55">
        <f t="shared" si="0"/>
        <v>1.6435185185185185E-2</v>
      </c>
    </row>
    <row r="6" spans="1:9" ht="15" x14ac:dyDescent="0.4">
      <c r="A6" s="52">
        <v>1192</v>
      </c>
      <c r="B6" s="52">
        <v>0</v>
      </c>
      <c r="C6" s="52">
        <v>23</v>
      </c>
      <c r="D6" s="52">
        <v>42</v>
      </c>
      <c r="E6" s="52"/>
      <c r="F6" s="52"/>
      <c r="G6" s="54" t="str">
        <f>IF(ISBLANK($A6),"",IF($I6="X",A6,CONCATENATE(VLOOKUP(A6,competitors!$A6:$I654,3, FALSE)," ",VLOOKUP(A6,competitors!$A6:$I654,2,FALSE))))</f>
        <v>Dale Norris</v>
      </c>
      <c r="H6" s="55">
        <f t="shared" si="0"/>
        <v>1.6458333333333332E-2</v>
      </c>
    </row>
    <row r="7" spans="1:9" ht="15" x14ac:dyDescent="0.4">
      <c r="A7" s="52">
        <v>203</v>
      </c>
      <c r="B7" s="52">
        <v>0</v>
      </c>
      <c r="C7" s="52">
        <v>24</v>
      </c>
      <c r="D7" s="52">
        <v>24</v>
      </c>
      <c r="E7" s="52"/>
      <c r="F7" s="52"/>
      <c r="G7" s="54" t="str">
        <f>IF(ISBLANK($A7),"",IF($I7="X",A7,CONCATENATE(VLOOKUP(A7,competitors!$A7:$I655,3, FALSE)," ",VLOOKUP(A7,competitors!$A7:$I655,2,FALSE))))</f>
        <v>Adrian Killworth</v>
      </c>
      <c r="H7" s="55">
        <f t="shared" si="0"/>
        <v>1.6944444444444446E-2</v>
      </c>
    </row>
    <row r="8" spans="1:9" ht="15" x14ac:dyDescent="0.4">
      <c r="A8" s="52">
        <v>846</v>
      </c>
      <c r="B8" s="52">
        <v>0</v>
      </c>
      <c r="C8" s="52">
        <v>24</v>
      </c>
      <c r="D8" s="52">
        <v>58</v>
      </c>
      <c r="E8" s="52"/>
      <c r="F8" s="52"/>
      <c r="G8" s="54" t="str">
        <f>IF(ISBLANK($A8),"",IF($I8="X",A8,CONCATENATE(VLOOKUP(A8,competitors!$A8:$I656,3, FALSE)," ",VLOOKUP(A8,competitors!$A8:$I656,2,FALSE))))</f>
        <v>Roger Kockelbergh</v>
      </c>
      <c r="H8" s="55">
        <f t="shared" si="0"/>
        <v>1.7337962962962961E-2</v>
      </c>
    </row>
    <row r="9" spans="1:9" ht="15" x14ac:dyDescent="0.4">
      <c r="A9" s="52">
        <v>23</v>
      </c>
      <c r="B9" s="52">
        <v>0</v>
      </c>
      <c r="C9" s="52">
        <v>25</v>
      </c>
      <c r="D9" s="52">
        <v>37</v>
      </c>
      <c r="E9" s="52"/>
      <c r="F9" s="52"/>
      <c r="G9" s="54" t="str">
        <f>IF(ISBLANK($A9),"",IF($I9="X",A9,CONCATENATE(VLOOKUP(A9,competitors!$A9:$I657,3, FALSE)," ",VLOOKUP(A9,competitors!$A9:$I657,2,FALSE))))</f>
        <v>Chris Hyde</v>
      </c>
      <c r="H9" s="55">
        <f t="shared" si="0"/>
        <v>1.7789351851851851E-2</v>
      </c>
    </row>
    <row r="10" spans="1:9" ht="15" x14ac:dyDescent="0.4">
      <c r="A10" s="52">
        <v>616</v>
      </c>
      <c r="B10" s="52">
        <v>0</v>
      </c>
      <c r="C10" s="52">
        <v>25</v>
      </c>
      <c r="D10" s="52">
        <v>48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1.7916666666666668E-2</v>
      </c>
    </row>
    <row r="11" spans="1:9" ht="15" x14ac:dyDescent="0.4">
      <c r="A11" s="52" t="s">
        <v>197</v>
      </c>
      <c r="B11" s="52">
        <v>0</v>
      </c>
      <c r="C11" s="52">
        <v>26</v>
      </c>
      <c r="D11" s="52">
        <v>53</v>
      </c>
      <c r="E11" s="52" t="s">
        <v>229</v>
      </c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1.8668981481481481E-2</v>
      </c>
    </row>
    <row r="12" spans="1:9" ht="15" x14ac:dyDescent="0.4">
      <c r="A12" s="52">
        <v>704</v>
      </c>
      <c r="B12" s="52">
        <v>0</v>
      </c>
      <c r="C12" s="52">
        <v>26</v>
      </c>
      <c r="D12" s="52">
        <v>53</v>
      </c>
      <c r="E12" s="52" t="s">
        <v>229</v>
      </c>
      <c r="F12" s="52"/>
      <c r="G12" s="54" t="str">
        <f>IF(ISBLANK($A12),"",IF($I12="X",A12,CONCATENATE(VLOOKUP(A12,competitors!$A12:$I660,3, FALSE)," ",VLOOKUP(A12,competitors!$A12:$I660,2,FALSE))))</f>
        <v>Chris Dainty</v>
      </c>
      <c r="H12" s="55">
        <f t="shared" si="0"/>
        <v>1.8668981481481481E-2</v>
      </c>
    </row>
    <row r="13" spans="1:9" ht="15" x14ac:dyDescent="0.4">
      <c r="A13" s="52">
        <v>1129</v>
      </c>
      <c r="B13" s="52">
        <v>0</v>
      </c>
      <c r="C13" s="52">
        <v>28</v>
      </c>
      <c r="D13" s="52">
        <v>16</v>
      </c>
      <c r="E13" s="52" t="s">
        <v>229</v>
      </c>
      <c r="F13" s="52"/>
      <c r="G13" s="54" t="str">
        <f>IF(ISBLANK($A13),"",IF($I13="X",A13,CONCATENATE(VLOOKUP(A13,competitors!$A13:$I661,3, FALSE)," ",VLOOKUP(A13,competitors!$A13:$I661,2,FALSE))))</f>
        <v>Doug Tincello</v>
      </c>
      <c r="H13" s="55">
        <f t="shared" si="0"/>
        <v>1.9629629629629629E-2</v>
      </c>
    </row>
    <row r="14" spans="1:9" ht="15" x14ac:dyDescent="0.4">
      <c r="A14" s="52">
        <v>1195</v>
      </c>
      <c r="B14" s="52">
        <v>0</v>
      </c>
      <c r="C14" s="52">
        <v>28</v>
      </c>
      <c r="D14" s="52">
        <v>58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Charlie Hardwicke</v>
      </c>
      <c r="H14" s="55">
        <f t="shared" si="0"/>
        <v>2.011574074074074E-2</v>
      </c>
    </row>
    <row r="15" spans="1:9" ht="15" x14ac:dyDescent="0.4">
      <c r="A15" s="52" t="s">
        <v>196</v>
      </c>
      <c r="B15" s="52"/>
      <c r="C15" s="52"/>
      <c r="D15" s="52"/>
      <c r="E15" s="52"/>
      <c r="F15" s="52" t="s">
        <v>276</v>
      </c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0</v>
      </c>
    </row>
    <row r="16" spans="1:9" ht="15" x14ac:dyDescent="0.4">
      <c r="A16" s="52">
        <v>1107</v>
      </c>
      <c r="B16" s="52"/>
      <c r="C16" s="52"/>
      <c r="D16" s="52"/>
      <c r="E16" s="52"/>
      <c r="F16" s="52" t="s">
        <v>276</v>
      </c>
      <c r="G16" s="54" t="str">
        <f>IF(ISBLANK($A16),"",IF($I16="X",A16,CONCATENATE(VLOOKUP(A16,competitors!$A16:$I664,3, FALSE)," ",VLOOKUP(A16,competitors!$A16:$I664,2,FALSE))))</f>
        <v>Milly Pinnock</v>
      </c>
      <c r="H16" s="55">
        <f t="shared" si="0"/>
        <v>0</v>
      </c>
    </row>
    <row r="17" spans="1:8" ht="15" x14ac:dyDescent="0.4">
      <c r="A17" s="52">
        <v>1237</v>
      </c>
      <c r="B17" s="52"/>
      <c r="C17" s="52"/>
      <c r="D17" s="52"/>
      <c r="E17" s="52"/>
      <c r="F17" s="52" t="s">
        <v>276</v>
      </c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0</v>
      </c>
    </row>
    <row r="18" spans="1:8" ht="15" x14ac:dyDescent="0.4">
      <c r="A18" s="52" t="s">
        <v>277</v>
      </c>
      <c r="B18" s="52"/>
      <c r="C18" s="52"/>
      <c r="D18" s="52"/>
      <c r="E18" s="52"/>
      <c r="F18" s="52" t="s">
        <v>276</v>
      </c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58</v>
      </c>
      <c r="D2" s="52">
        <v>10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4.0393518518518516E-2</v>
      </c>
    </row>
    <row r="3" spans="1:9" ht="15" x14ac:dyDescent="0.4">
      <c r="A3" s="52">
        <v>1144</v>
      </c>
      <c r="B3" s="52">
        <v>0</v>
      </c>
      <c r="C3" s="52">
        <v>59</v>
      </c>
      <c r="D3" s="52">
        <v>54</v>
      </c>
      <c r="E3" s="52" t="s">
        <v>229</v>
      </c>
      <c r="F3" s="52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4.1597222222222223E-2</v>
      </c>
    </row>
    <row r="4" spans="1:9" ht="15" x14ac:dyDescent="0.4">
      <c r="A4" s="52" t="s">
        <v>278</v>
      </c>
      <c r="B4" s="52">
        <v>1</v>
      </c>
      <c r="C4" s="52">
        <v>2</v>
      </c>
      <c r="D4" s="52">
        <v>54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4.3680555555555556E-2</v>
      </c>
    </row>
    <row r="5" spans="1:9" ht="15" x14ac:dyDescent="0.4">
      <c r="A5" s="52">
        <v>35</v>
      </c>
      <c r="B5" s="52">
        <v>1</v>
      </c>
      <c r="C5" s="52">
        <v>3</v>
      </c>
      <c r="D5" s="52">
        <v>0</v>
      </c>
      <c r="E5" s="52"/>
      <c r="F5" s="52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4.3749999999999997E-2</v>
      </c>
    </row>
    <row r="6" spans="1:9" ht="15" x14ac:dyDescent="0.4">
      <c r="A6" s="52">
        <v>1192</v>
      </c>
      <c r="B6" s="52">
        <v>1</v>
      </c>
      <c r="C6" s="52">
        <v>4</v>
      </c>
      <c r="D6" s="52">
        <v>40</v>
      </c>
      <c r="E6" s="52"/>
      <c r="F6" s="52"/>
      <c r="G6" s="54" t="str">
        <f>IF(ISBLANK($A6),"",IF($I6="X",A6,CONCATENATE(VLOOKUP(A6,competitors!$A6:$I654,3, FALSE)," ",VLOOKUP(A6,competitors!$A6:$I654,2,FALSE))))</f>
        <v>Dale Norris</v>
      </c>
      <c r="H6" s="55">
        <f t="shared" si="0"/>
        <v>4.490740740740741E-2</v>
      </c>
    </row>
    <row r="7" spans="1:9" ht="15" x14ac:dyDescent="0.4">
      <c r="A7" s="52">
        <v>415</v>
      </c>
      <c r="B7" s="52">
        <v>1</v>
      </c>
      <c r="C7" s="52">
        <v>5</v>
      </c>
      <c r="D7" s="52">
        <v>30</v>
      </c>
      <c r="E7" s="52" t="s">
        <v>229</v>
      </c>
      <c r="F7" s="52"/>
      <c r="G7" s="54" t="str">
        <f>IF(ISBLANK($A7),"",IF($I7="X",A7,CONCATENATE(VLOOKUP(A7,competitors!$A7:$I655,3, FALSE)," ",VLOOKUP(A7,competitors!$A7:$I655,2,FALSE))))</f>
        <v>Nik Kershaw</v>
      </c>
      <c r="H7" s="55">
        <f t="shared" si="0"/>
        <v>4.5486111111111109E-2</v>
      </c>
    </row>
    <row r="8" spans="1:9" ht="15" x14ac:dyDescent="0.4">
      <c r="A8" s="52">
        <v>203</v>
      </c>
      <c r="B8" s="52">
        <v>1</v>
      </c>
      <c r="C8" s="52">
        <v>5</v>
      </c>
      <c r="D8" s="52">
        <v>47</v>
      </c>
      <c r="E8" s="52"/>
      <c r="F8" s="52"/>
      <c r="G8" s="54" t="str">
        <f>IF(ISBLANK($A8),"",IF($I8="X",A8,CONCATENATE(VLOOKUP(A8,competitors!$A8:$I656,3, FALSE)," ",VLOOKUP(A8,competitors!$A8:$I656,2,FALSE))))</f>
        <v>Adrian Killworth</v>
      </c>
      <c r="H8" s="55">
        <f t="shared" si="0"/>
        <v>4.5682870370370374E-2</v>
      </c>
    </row>
    <row r="9" spans="1:9" ht="15" x14ac:dyDescent="0.4">
      <c r="A9" s="52" t="s">
        <v>279</v>
      </c>
      <c r="B9" s="52">
        <v>1</v>
      </c>
      <c r="C9" s="52">
        <v>8</v>
      </c>
      <c r="D9" s="52">
        <v>14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4.7384259259259258E-2</v>
      </c>
    </row>
    <row r="10" spans="1:9" ht="15" x14ac:dyDescent="0.4">
      <c r="A10" s="52">
        <v>846</v>
      </c>
      <c r="B10" s="52">
        <v>1</v>
      </c>
      <c r="C10" s="52">
        <v>9</v>
      </c>
      <c r="D10" s="52">
        <v>2</v>
      </c>
      <c r="E10" s="52"/>
      <c r="F10" s="52"/>
      <c r="G10" s="54" t="str">
        <f>IF(ISBLANK($A10),"",IF($I10="X",A10,CONCATENATE(VLOOKUP(A10,competitors!$A10:$I658,3, FALSE)," ",VLOOKUP(A10,competitors!$A10:$I658,2,FALSE))))</f>
        <v>Roger Kockelbergh</v>
      </c>
      <c r="H10" s="55">
        <f t="shared" si="0"/>
        <v>4.7939814814814817E-2</v>
      </c>
    </row>
    <row r="11" spans="1:9" ht="15" x14ac:dyDescent="0.4">
      <c r="A11" s="52">
        <v>715</v>
      </c>
      <c r="B11" s="52">
        <v>1</v>
      </c>
      <c r="C11" s="52">
        <v>10</v>
      </c>
      <c r="D11" s="52">
        <v>50</v>
      </c>
      <c r="E11" s="52"/>
      <c r="F11" s="52"/>
      <c r="G11" s="54" t="str">
        <f>IF(ISBLANK($A11),"",IF($I11="X",A11,CONCATENATE(VLOOKUP(A11,competitors!$A11:$I659,3, FALSE)," ",VLOOKUP(A11,competitors!$A11:$I659,2,FALSE))))</f>
        <v>Steven Coulam</v>
      </c>
      <c r="H11" s="55">
        <f t="shared" si="0"/>
        <v>4.9189814814814818E-2</v>
      </c>
    </row>
    <row r="12" spans="1:9" ht="15" x14ac:dyDescent="0.4">
      <c r="A12" s="52">
        <v>1195</v>
      </c>
      <c r="B12" s="52">
        <v>1</v>
      </c>
      <c r="C12" s="52">
        <v>20</v>
      </c>
      <c r="D12" s="52">
        <v>20</v>
      </c>
      <c r="E12" s="52" t="s">
        <v>229</v>
      </c>
      <c r="F12" s="52"/>
      <c r="G12" s="54" t="str">
        <f>IF(ISBLANK($A12),"",IF($I12="X",A12,CONCATENATE(VLOOKUP(A12,competitors!$A12:$I660,3, FALSE)," ",VLOOKUP(A12,competitors!$A12:$I660,2,FALSE))))</f>
        <v>Charlie Hardwicke</v>
      </c>
      <c r="H12" s="55">
        <f t="shared" si="0"/>
        <v>5.5787037037037038E-2</v>
      </c>
    </row>
    <row r="13" spans="1:9" ht="15" x14ac:dyDescent="0.4">
      <c r="A13" s="52" t="s">
        <v>211</v>
      </c>
      <c r="B13" s="52"/>
      <c r="C13" s="52"/>
      <c r="D13" s="52"/>
      <c r="E13" s="52"/>
      <c r="F13" s="52" t="s">
        <v>276</v>
      </c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0</v>
      </c>
    </row>
    <row r="14" spans="1:9" ht="15" x14ac:dyDescent="0.4">
      <c r="A14" s="52">
        <v>1364</v>
      </c>
      <c r="B14" s="52"/>
      <c r="C14" s="52"/>
      <c r="D14" s="52"/>
      <c r="E14" s="52"/>
      <c r="F14" s="52" t="s">
        <v>276</v>
      </c>
      <c r="G14" s="54" t="str">
        <f>IF(ISBLANK($A14),"",IF($I14="X",A14,CONCATENATE(VLOOKUP(A14,competitors!$A14:$I662,3, FALSE)," ",VLOOKUP(A14,competitors!$A14:$I662,2,FALSE))))</f>
        <v>Laurence Noble</v>
      </c>
      <c r="H14" s="55">
        <f t="shared" si="0"/>
        <v>0</v>
      </c>
    </row>
    <row r="15" spans="1:9" ht="15" x14ac:dyDescent="0.4">
      <c r="A15" s="52" t="s">
        <v>213</v>
      </c>
      <c r="B15" s="52"/>
      <c r="C15" s="52"/>
      <c r="D15" s="52"/>
      <c r="E15" s="52"/>
      <c r="F15" s="52" t="s">
        <v>276</v>
      </c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0</v>
      </c>
    </row>
    <row r="16" spans="1:9" ht="15" x14ac:dyDescent="0.4">
      <c r="A16" s="52">
        <v>1254</v>
      </c>
      <c r="B16" s="52"/>
      <c r="C16" s="52"/>
      <c r="D16" s="52"/>
      <c r="E16" s="52"/>
      <c r="F16" s="52" t="s">
        <v>276</v>
      </c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0</v>
      </c>
    </row>
    <row r="17" spans="1:8" ht="15" x14ac:dyDescent="0.4">
      <c r="A17" s="52"/>
      <c r="B17" s="52"/>
      <c r="C17" s="52"/>
      <c r="D17" s="52"/>
      <c r="E17" s="52"/>
      <c r="F17" s="52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2"/>
      <c r="D18" s="52"/>
      <c r="E18" s="52"/>
      <c r="F18" s="52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21</v>
      </c>
      <c r="D2" s="52">
        <v>18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1.4791666666666667E-2</v>
      </c>
    </row>
    <row r="3" spans="1:9" ht="15" x14ac:dyDescent="0.4">
      <c r="A3" s="52">
        <v>699</v>
      </c>
      <c r="B3" s="52">
        <v>0</v>
      </c>
      <c r="C3" s="52">
        <v>22</v>
      </c>
      <c r="D3" s="52">
        <v>3</v>
      </c>
      <c r="E3" s="52"/>
      <c r="F3" s="52"/>
      <c r="G3" s="54" t="str">
        <f>IF(ISBLANK($A3),"",IF($I3="X",A3,CONCATENATE(VLOOKUP(A3,competitors!$A3:$I651,3, FALSE)," ",VLOOKUP(A3,competitors!$A3:$I651,2,FALSE))))</f>
        <v>Jonathan Durnin</v>
      </c>
      <c r="H3" s="55">
        <f t="shared" si="0"/>
        <v>1.53125E-2</v>
      </c>
    </row>
    <row r="4" spans="1:9" ht="15" x14ac:dyDescent="0.4">
      <c r="A4" s="52">
        <v>38</v>
      </c>
      <c r="B4" s="52">
        <v>0</v>
      </c>
      <c r="C4" s="52">
        <v>22</v>
      </c>
      <c r="D4" s="52">
        <v>33</v>
      </c>
      <c r="E4" s="52"/>
      <c r="F4" s="52"/>
      <c r="G4" s="54" t="str">
        <f>IF(ISBLANK($A4),"",IF($I4="X",A4,CONCATENATE(VLOOKUP(A4,competitors!$A4:$I652,3, FALSE)," ",VLOOKUP(A4,competitors!$A4:$I652,2,FALSE))))</f>
        <v>Phil Rayner</v>
      </c>
      <c r="H4" s="55">
        <f t="shared" si="0"/>
        <v>1.5659722222222221E-2</v>
      </c>
    </row>
    <row r="5" spans="1:9" ht="15" x14ac:dyDescent="0.4">
      <c r="A5" s="52">
        <v>35</v>
      </c>
      <c r="B5" s="52">
        <v>0</v>
      </c>
      <c r="C5" s="52">
        <v>22</v>
      </c>
      <c r="D5" s="52">
        <v>50</v>
      </c>
      <c r="E5" s="52"/>
      <c r="F5" s="52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1.5856481481481482E-2</v>
      </c>
    </row>
    <row r="6" spans="1:9" ht="15" x14ac:dyDescent="0.4">
      <c r="A6" s="52" t="s">
        <v>213</v>
      </c>
      <c r="B6" s="52">
        <v>0</v>
      </c>
      <c r="C6" s="52">
        <v>22</v>
      </c>
      <c r="D6" s="52">
        <v>52</v>
      </c>
      <c r="E6" s="52"/>
      <c r="F6" s="52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1.5879629629629629E-2</v>
      </c>
    </row>
    <row r="7" spans="1:9" ht="15" x14ac:dyDescent="0.4">
      <c r="A7" s="52">
        <v>1192</v>
      </c>
      <c r="B7" s="52">
        <v>0</v>
      </c>
      <c r="C7" s="52">
        <v>23</v>
      </c>
      <c r="D7" s="52">
        <v>9</v>
      </c>
      <c r="E7" s="52"/>
      <c r="F7" s="52"/>
      <c r="G7" s="54" t="str">
        <f>IF(ISBLANK($A7),"",IF($I7="X",A7,CONCATENATE(VLOOKUP(A7,competitors!$A7:$I655,3, FALSE)," ",VLOOKUP(A7,competitors!$A7:$I655,2,FALSE))))</f>
        <v>Dale Norris</v>
      </c>
      <c r="H7" s="55">
        <f t="shared" si="0"/>
        <v>1.607638888888889E-2</v>
      </c>
    </row>
    <row r="8" spans="1:9" ht="15" x14ac:dyDescent="0.4">
      <c r="A8" s="52">
        <v>967</v>
      </c>
      <c r="B8" s="52">
        <v>0</v>
      </c>
      <c r="C8" s="52">
        <v>23</v>
      </c>
      <c r="D8" s="52">
        <v>20</v>
      </c>
      <c r="E8" s="52" t="s">
        <v>229</v>
      </c>
      <c r="F8" s="52"/>
      <c r="G8" s="54" t="str">
        <f>IF(ISBLANK($A8),"",IF($I8="X",A8,CONCATENATE(VLOOKUP(A8,competitors!$A8:$I656,3, FALSE)," ",VLOOKUP(A8,competitors!$A8:$I656,2,FALSE))))</f>
        <v>Daniel McDonnell</v>
      </c>
      <c r="H8" s="55">
        <f t="shared" si="0"/>
        <v>1.6203703703703703E-2</v>
      </c>
    </row>
    <row r="9" spans="1:9" ht="15" x14ac:dyDescent="0.4">
      <c r="A9" s="52" t="s">
        <v>199</v>
      </c>
      <c r="B9" s="52">
        <v>0</v>
      </c>
      <c r="C9" s="52">
        <v>23</v>
      </c>
      <c r="D9" s="52">
        <v>27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1.6284722222222221E-2</v>
      </c>
    </row>
    <row r="10" spans="1:9" ht="15" x14ac:dyDescent="0.4">
      <c r="A10" s="52">
        <v>756</v>
      </c>
      <c r="B10" s="52">
        <v>0</v>
      </c>
      <c r="C10" s="52">
        <v>23</v>
      </c>
      <c r="D10" s="52">
        <v>34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1.636574074074074E-2</v>
      </c>
    </row>
    <row r="11" spans="1:9" ht="15" x14ac:dyDescent="0.4">
      <c r="A11" s="52">
        <v>1055</v>
      </c>
      <c r="B11" s="52">
        <v>0</v>
      </c>
      <c r="C11" s="52">
        <v>23</v>
      </c>
      <c r="D11" s="52">
        <v>41</v>
      </c>
      <c r="E11" s="52"/>
      <c r="F11" s="52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1.6446759259259258E-2</v>
      </c>
    </row>
    <row r="12" spans="1:9" ht="15" x14ac:dyDescent="0.4">
      <c r="A12" s="52" t="s">
        <v>197</v>
      </c>
      <c r="B12" s="52">
        <v>0</v>
      </c>
      <c r="C12" s="52">
        <v>23</v>
      </c>
      <c r="D12" s="52">
        <v>42</v>
      </c>
      <c r="E12" s="52"/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1.6458333333333332E-2</v>
      </c>
    </row>
    <row r="13" spans="1:9" ht="15" x14ac:dyDescent="0.4">
      <c r="A13" s="52">
        <v>203</v>
      </c>
      <c r="B13" s="52">
        <v>0</v>
      </c>
      <c r="C13" s="52">
        <v>23</v>
      </c>
      <c r="D13" s="52">
        <v>46</v>
      </c>
      <c r="E13" s="52"/>
      <c r="F13" s="52"/>
      <c r="G13" s="54" t="str">
        <f>IF(ISBLANK($A13),"",IF($I13="X",A13,CONCATENATE(VLOOKUP(A13,competitors!$A13:$I661,3, FALSE)," ",VLOOKUP(A13,competitors!$A13:$I661,2,FALSE))))</f>
        <v>Adrian Killworth</v>
      </c>
      <c r="H13" s="55">
        <f t="shared" si="0"/>
        <v>1.650462962962963E-2</v>
      </c>
    </row>
    <row r="14" spans="1:9" ht="15" x14ac:dyDescent="0.4">
      <c r="A14" s="52">
        <v>846</v>
      </c>
      <c r="B14" s="52">
        <v>0</v>
      </c>
      <c r="C14" s="52">
        <v>23</v>
      </c>
      <c r="D14" s="52">
        <v>51</v>
      </c>
      <c r="E14" s="52"/>
      <c r="F14" s="52"/>
      <c r="G14" s="54" t="str">
        <f>IF(ISBLANK($A14),"",IF($I14="X",A14,CONCATENATE(VLOOKUP(A14,competitors!$A14:$I662,3, FALSE)," ",VLOOKUP(A14,competitors!$A14:$I662,2,FALSE))))</f>
        <v>Roger Kockelbergh</v>
      </c>
      <c r="H14" s="55">
        <f t="shared" si="0"/>
        <v>1.6562500000000001E-2</v>
      </c>
    </row>
    <row r="15" spans="1:9" ht="15" x14ac:dyDescent="0.4">
      <c r="A15" s="52" t="s">
        <v>250</v>
      </c>
      <c r="B15" s="52">
        <v>0</v>
      </c>
      <c r="C15" s="52">
        <v>23</v>
      </c>
      <c r="D15" s="52">
        <v>59</v>
      </c>
      <c r="E15" s="52"/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1.6655092592592593E-2</v>
      </c>
    </row>
    <row r="16" spans="1:9" ht="15" x14ac:dyDescent="0.4">
      <c r="A16" s="52">
        <v>1129</v>
      </c>
      <c r="B16" s="52">
        <v>0</v>
      </c>
      <c r="C16" s="52">
        <v>24</v>
      </c>
      <c r="D16" s="52">
        <v>5</v>
      </c>
      <c r="E16" s="52"/>
      <c r="F16" s="52"/>
      <c r="G16" s="54" t="str">
        <f>IF(ISBLANK($A16),"",IF($I16="X",A16,CONCATENATE(VLOOKUP(A16,competitors!$A16:$I664,3, FALSE)," ",VLOOKUP(A16,competitors!$A16:$I664,2,FALSE))))</f>
        <v>Doug Tincello</v>
      </c>
      <c r="H16" s="55">
        <f t="shared" si="0"/>
        <v>1.6724537037037038E-2</v>
      </c>
    </row>
    <row r="17" spans="1:8" ht="15" x14ac:dyDescent="0.4">
      <c r="A17" s="52">
        <v>1242</v>
      </c>
      <c r="B17" s="52">
        <v>0</v>
      </c>
      <c r="C17" s="52">
        <v>24</v>
      </c>
      <c r="D17" s="52">
        <v>39</v>
      </c>
      <c r="E17" s="52"/>
      <c r="F17" s="52"/>
      <c r="G17" s="54" t="str">
        <f>IF(ISBLANK($A17),"",IF($I17="X",A17,CONCATENATE(VLOOKUP(A17,competitors!$A17:$I665,3, FALSE)," ",VLOOKUP(A17,competitors!$A17:$I665,2,FALSE))))</f>
        <v>Mike Sirett</v>
      </c>
      <c r="H17" s="55">
        <f t="shared" si="0"/>
        <v>1.7118055555555556E-2</v>
      </c>
    </row>
    <row r="18" spans="1:8" ht="15" x14ac:dyDescent="0.4">
      <c r="A18" s="52">
        <v>23</v>
      </c>
      <c r="B18" s="52">
        <v>0</v>
      </c>
      <c r="C18" s="52">
        <v>24</v>
      </c>
      <c r="D18" s="52">
        <v>59</v>
      </c>
      <c r="E18" s="52"/>
      <c r="F18" s="52"/>
      <c r="G18" s="54" t="str">
        <f>IF(ISBLANK($A18),"",IF($I18="X",A18,CONCATENATE(VLOOKUP(A18,competitors!$A18:$I666,3, FALSE)," ",VLOOKUP(A18,competitors!$A18:$I666,2,FALSE))))</f>
        <v>Chris Hyde</v>
      </c>
      <c r="H18" s="55">
        <f t="shared" si="0"/>
        <v>1.7349537037037038E-2</v>
      </c>
    </row>
    <row r="19" spans="1:8" ht="15" x14ac:dyDescent="0.4">
      <c r="A19" s="52">
        <v>616</v>
      </c>
      <c r="B19" s="52">
        <v>0</v>
      </c>
      <c r="C19" s="52">
        <v>25</v>
      </c>
      <c r="D19" s="52">
        <v>12</v>
      </c>
      <c r="E19" s="52"/>
      <c r="F19" s="52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1.7500000000000002E-2</v>
      </c>
    </row>
    <row r="20" spans="1:8" ht="15" x14ac:dyDescent="0.4">
      <c r="A20" s="52" t="s">
        <v>205</v>
      </c>
      <c r="B20" s="52">
        <v>0</v>
      </c>
      <c r="C20" s="52">
        <v>25</v>
      </c>
      <c r="D20" s="52">
        <v>12</v>
      </c>
      <c r="E20" s="52"/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1.7500000000000002E-2</v>
      </c>
    </row>
    <row r="21" spans="1:8" ht="15" x14ac:dyDescent="0.4">
      <c r="A21" s="52">
        <v>1135</v>
      </c>
      <c r="B21" s="52">
        <v>0</v>
      </c>
      <c r="C21" s="52">
        <v>25</v>
      </c>
      <c r="D21" s="52">
        <v>29</v>
      </c>
      <c r="E21" s="52" t="s">
        <v>229</v>
      </c>
      <c r="F21" s="52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1.7696759259259259E-2</v>
      </c>
    </row>
    <row r="22" spans="1:8" ht="15" x14ac:dyDescent="0.4">
      <c r="A22" s="52">
        <v>1254</v>
      </c>
      <c r="B22" s="52">
        <v>0</v>
      </c>
      <c r="C22" s="52">
        <v>25</v>
      </c>
      <c r="D22" s="52">
        <v>42</v>
      </c>
      <c r="E22" s="52"/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1.7847222222222223E-2</v>
      </c>
    </row>
    <row r="23" spans="1:8" ht="15" x14ac:dyDescent="0.4">
      <c r="A23" s="52" t="s">
        <v>273</v>
      </c>
      <c r="B23" s="52">
        <v>0</v>
      </c>
      <c r="C23" s="52">
        <v>25</v>
      </c>
      <c r="D23" s="52">
        <v>48</v>
      </c>
      <c r="E23" s="52" t="s">
        <v>229</v>
      </c>
      <c r="F23" s="52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1.7916666666666668E-2</v>
      </c>
    </row>
    <row r="24" spans="1:8" ht="15" x14ac:dyDescent="0.4">
      <c r="A24" s="52">
        <v>704</v>
      </c>
      <c r="B24" s="52">
        <v>0</v>
      </c>
      <c r="C24" s="52">
        <v>25</v>
      </c>
      <c r="D24" s="52">
        <v>51</v>
      </c>
      <c r="E24" s="52" t="s">
        <v>229</v>
      </c>
      <c r="F24" s="52"/>
      <c r="G24" s="54" t="str">
        <f>IF(ISBLANK($A24),"",IF($I24="X",A24,CONCATENATE(VLOOKUP(A24,competitors!$A24:$I672,3, FALSE)," ",VLOOKUP(A24,competitors!$A24:$I672,2,FALSE))))</f>
        <v>Chris Dainty</v>
      </c>
      <c r="H24" s="55">
        <f t="shared" si="0"/>
        <v>1.7951388888888888E-2</v>
      </c>
    </row>
    <row r="25" spans="1:8" ht="15" x14ac:dyDescent="0.4">
      <c r="A25" s="52">
        <v>715</v>
      </c>
      <c r="B25" s="52">
        <v>0</v>
      </c>
      <c r="C25" s="52">
        <v>25</v>
      </c>
      <c r="D25" s="52">
        <v>52</v>
      </c>
      <c r="E25" s="52"/>
      <c r="F25" s="52"/>
      <c r="G25" s="54" t="str">
        <f>IF(ISBLANK($A25),"",IF($I25="X",A25,CONCATENATE(VLOOKUP(A25,competitors!$A25:$I673,3, FALSE)," ",VLOOKUP(A25,competitors!$A25:$I673,2,FALSE))))</f>
        <v>Steven Coulam</v>
      </c>
      <c r="H25" s="55">
        <f t="shared" si="0"/>
        <v>1.7962962962962962E-2</v>
      </c>
    </row>
    <row r="26" spans="1:8" ht="15" x14ac:dyDescent="0.4">
      <c r="A26" s="52" t="s">
        <v>201</v>
      </c>
      <c r="B26" s="52">
        <v>0</v>
      </c>
      <c r="C26" s="52">
        <v>26</v>
      </c>
      <c r="D26" s="52">
        <v>13</v>
      </c>
      <c r="E26" s="52" t="s">
        <v>229</v>
      </c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1.8206018518518517E-2</v>
      </c>
    </row>
    <row r="27" spans="1:8" ht="15" x14ac:dyDescent="0.4">
      <c r="A27" s="52" t="s">
        <v>280</v>
      </c>
      <c r="B27" s="52">
        <v>0</v>
      </c>
      <c r="C27" s="52">
        <v>26</v>
      </c>
      <c r="D27" s="52">
        <v>26</v>
      </c>
      <c r="E27" s="52" t="s">
        <v>229</v>
      </c>
      <c r="F27" s="52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1.8356481481481481E-2</v>
      </c>
    </row>
    <row r="28" spans="1:8" ht="15" x14ac:dyDescent="0.4">
      <c r="A28" s="52">
        <v>1107</v>
      </c>
      <c r="B28" s="52">
        <v>0</v>
      </c>
      <c r="C28" s="52">
        <v>26</v>
      </c>
      <c r="D28" s="52">
        <v>39</v>
      </c>
      <c r="E28" s="52" t="s">
        <v>229</v>
      </c>
      <c r="F28" s="52"/>
      <c r="G28" s="54" t="str">
        <f>IF(ISBLANK($A28),"",IF($I28="X",A28,CONCATENATE(VLOOKUP(A28,competitors!$A28:$I676,3, FALSE)," ",VLOOKUP(A28,competitors!$A28:$I676,2,FALSE))))</f>
        <v>Milly Pinnock</v>
      </c>
      <c r="H28" s="55">
        <f t="shared" si="0"/>
        <v>1.8506944444444444E-2</v>
      </c>
    </row>
    <row r="29" spans="1:8" ht="15" x14ac:dyDescent="0.4">
      <c r="A29" s="52" t="s">
        <v>203</v>
      </c>
      <c r="B29" s="52">
        <v>0</v>
      </c>
      <c r="C29" s="52">
        <v>28</v>
      </c>
      <c r="D29" s="52">
        <v>20</v>
      </c>
      <c r="E29" s="52" t="s">
        <v>229</v>
      </c>
      <c r="F29" s="52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1.9675925925925927E-2</v>
      </c>
    </row>
    <row r="30" spans="1:8" ht="15" x14ac:dyDescent="0.4">
      <c r="A30" s="52">
        <v>1194</v>
      </c>
      <c r="B30" s="52">
        <v>0</v>
      </c>
      <c r="C30" s="52">
        <v>28</v>
      </c>
      <c r="D30" s="52">
        <v>25</v>
      </c>
      <c r="E30" s="52" t="s">
        <v>229</v>
      </c>
      <c r="F30" s="52"/>
      <c r="G30" s="54" t="str">
        <f>IF(ISBLANK($A30),"",IF($I30="X",A30,CONCATENATE(VLOOKUP(A30,competitors!$A30:$I678,3, FALSE)," ",VLOOKUP(A30,competitors!$A30:$I678,2,FALSE))))</f>
        <v>Alex Hardwicke</v>
      </c>
      <c r="H30" s="55">
        <f t="shared" si="0"/>
        <v>1.9733796296296298E-2</v>
      </c>
    </row>
    <row r="31" spans="1:8" ht="15" x14ac:dyDescent="0.4">
      <c r="A31" s="52" t="s">
        <v>211</v>
      </c>
      <c r="B31" s="52">
        <v>0</v>
      </c>
      <c r="C31" s="52">
        <v>28</v>
      </c>
      <c r="D31" s="52">
        <v>49</v>
      </c>
      <c r="E31" s="52"/>
      <c r="F31" s="52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2.0011574074074074E-2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8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281</v>
      </c>
      <c r="B2" s="52">
        <v>0</v>
      </c>
      <c r="C2" s="52">
        <v>57</v>
      </c>
      <c r="D2" s="52">
        <v>8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3.9675925925925927E-2</v>
      </c>
    </row>
    <row r="3" spans="1:9" ht="15" x14ac:dyDescent="0.4">
      <c r="A3" s="52">
        <v>407</v>
      </c>
      <c r="B3" s="52">
        <v>0</v>
      </c>
      <c r="C3" s="52">
        <v>59</v>
      </c>
      <c r="D3" s="52">
        <v>47</v>
      </c>
      <c r="E3" s="52"/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4.1516203703703701E-2</v>
      </c>
    </row>
    <row r="4" spans="1:9" ht="15" x14ac:dyDescent="0.4">
      <c r="A4" s="52" t="s">
        <v>209</v>
      </c>
      <c r="B4" s="52">
        <v>1</v>
      </c>
      <c r="C4" s="52">
        <v>0</v>
      </c>
      <c r="D4" s="52">
        <v>4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4.1712962962962966E-2</v>
      </c>
    </row>
    <row r="5" spans="1:9" ht="15" x14ac:dyDescent="0.4">
      <c r="A5" s="52" t="s">
        <v>282</v>
      </c>
      <c r="B5" s="52">
        <v>1</v>
      </c>
      <c r="C5" s="52">
        <v>0</v>
      </c>
      <c r="D5" s="52">
        <v>51</v>
      </c>
      <c r="E5" s="52"/>
      <c r="F5" s="52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4.2256944444444444E-2</v>
      </c>
    </row>
    <row r="6" spans="1:9" ht="15" x14ac:dyDescent="0.4">
      <c r="A6" s="52">
        <v>1144</v>
      </c>
      <c r="B6" s="52">
        <v>1</v>
      </c>
      <c r="C6" s="52">
        <v>3</v>
      </c>
      <c r="D6" s="52">
        <v>11</v>
      </c>
      <c r="E6" s="52"/>
      <c r="F6" s="52"/>
      <c r="G6" s="54" t="str">
        <f>IF(ISBLANK($A6),"",IF($I6="X",A6,CONCATENATE(VLOOKUP(A6,competitors!$A6:$I654,3, FALSE)," ",VLOOKUP(A6,competitors!$A6:$I654,2,FALSE))))</f>
        <v>Jamie Kershaw</v>
      </c>
      <c r="H6" s="55">
        <f t="shared" si="0"/>
        <v>4.3877314814814813E-2</v>
      </c>
    </row>
    <row r="7" spans="1:9" ht="15" x14ac:dyDescent="0.4">
      <c r="A7" s="52" t="s">
        <v>206</v>
      </c>
      <c r="B7" s="52">
        <v>1</v>
      </c>
      <c r="C7" s="52">
        <v>3</v>
      </c>
      <c r="D7" s="52">
        <v>16</v>
      </c>
      <c r="E7" s="52"/>
      <c r="F7" s="52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4.3935185185185188E-2</v>
      </c>
    </row>
    <row r="8" spans="1:9" ht="15" x14ac:dyDescent="0.4">
      <c r="A8" s="52">
        <v>699</v>
      </c>
      <c r="B8" s="52">
        <v>1</v>
      </c>
      <c r="C8" s="52">
        <v>3</v>
      </c>
      <c r="D8" s="52">
        <v>58</v>
      </c>
      <c r="E8" s="52"/>
      <c r="F8" s="52"/>
      <c r="G8" s="54" t="str">
        <f>IF(ISBLANK($A8),"",IF($I8="X",A8,CONCATENATE(VLOOKUP(A8,competitors!$A8:$I656,3, FALSE)," ",VLOOKUP(A8,competitors!$A8:$I656,2,FALSE))))</f>
        <v>Jonathan Durnin</v>
      </c>
      <c r="H8" s="55">
        <f t="shared" si="0"/>
        <v>4.4421296296296299E-2</v>
      </c>
    </row>
    <row r="9" spans="1:9" ht="15" x14ac:dyDescent="0.4">
      <c r="A9" s="52" t="s">
        <v>213</v>
      </c>
      <c r="B9" s="52">
        <v>1</v>
      </c>
      <c r="C9" s="52">
        <v>4</v>
      </c>
      <c r="D9" s="52">
        <v>15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4.4618055555555557E-2</v>
      </c>
    </row>
    <row r="10" spans="1:9" ht="15" x14ac:dyDescent="0.4">
      <c r="A10" s="52">
        <v>967</v>
      </c>
      <c r="B10" s="52">
        <v>1</v>
      </c>
      <c r="C10" s="52">
        <v>4</v>
      </c>
      <c r="D10" s="52">
        <v>21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Daniel McDonnell</v>
      </c>
      <c r="H10" s="55">
        <f t="shared" si="0"/>
        <v>4.4687499999999998E-2</v>
      </c>
    </row>
    <row r="11" spans="1:9" ht="15" x14ac:dyDescent="0.4">
      <c r="A11" s="52" t="s">
        <v>239</v>
      </c>
      <c r="B11" s="52">
        <v>1</v>
      </c>
      <c r="C11" s="52">
        <v>4</v>
      </c>
      <c r="D11" s="52">
        <v>34</v>
      </c>
      <c r="E11" s="52"/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4.4837962962962961E-2</v>
      </c>
    </row>
    <row r="12" spans="1:9" ht="15" x14ac:dyDescent="0.4">
      <c r="A12" s="52" t="s">
        <v>212</v>
      </c>
      <c r="B12" s="52">
        <v>1</v>
      </c>
      <c r="C12" s="52">
        <v>5</v>
      </c>
      <c r="D12" s="52">
        <v>6</v>
      </c>
      <c r="E12" s="52" t="s">
        <v>229</v>
      </c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4.5208333333333336E-2</v>
      </c>
    </row>
    <row r="13" spans="1:9" ht="15" x14ac:dyDescent="0.4">
      <c r="A13" s="52">
        <v>415</v>
      </c>
      <c r="B13" s="52">
        <v>1</v>
      </c>
      <c r="C13" s="52">
        <v>5</v>
      </c>
      <c r="D13" s="52">
        <v>36</v>
      </c>
      <c r="E13" s="52"/>
      <c r="F13" s="52"/>
      <c r="G13" s="54" t="str">
        <f>IF(ISBLANK($A13),"",IF($I13="X",A13,CONCATENATE(VLOOKUP(A13,competitors!$A13:$I661,3, FALSE)," ",VLOOKUP(A13,competitors!$A13:$I661,2,FALSE))))</f>
        <v>Nik Kershaw</v>
      </c>
      <c r="H13" s="55">
        <f t="shared" si="0"/>
        <v>4.5555555555555557E-2</v>
      </c>
    </row>
    <row r="14" spans="1:9" ht="15" x14ac:dyDescent="0.4">
      <c r="A14" s="52">
        <v>35</v>
      </c>
      <c r="B14" s="52">
        <v>1</v>
      </c>
      <c r="C14" s="52">
        <v>5</v>
      </c>
      <c r="D14" s="52">
        <v>48</v>
      </c>
      <c r="E14" s="52"/>
      <c r="F14" s="52"/>
      <c r="G14" s="54" t="str">
        <f>IF(ISBLANK($A14),"",IF($I14="X",A14,CONCATENATE(VLOOKUP(A14,competitors!$A14:$I662,3, FALSE)," ",VLOOKUP(A14,competitors!$A14:$I662,2,FALSE))))</f>
        <v>Matt Plews</v>
      </c>
      <c r="H14" s="55">
        <f t="shared" si="0"/>
        <v>4.5694444444444447E-2</v>
      </c>
    </row>
    <row r="15" spans="1:9" ht="15" x14ac:dyDescent="0.4">
      <c r="A15" s="52">
        <v>1192</v>
      </c>
      <c r="B15" s="52">
        <v>1</v>
      </c>
      <c r="C15" s="52">
        <v>6</v>
      </c>
      <c r="D15" s="52">
        <v>21</v>
      </c>
      <c r="E15" s="52"/>
      <c r="F15" s="52"/>
      <c r="G15" s="54" t="str">
        <f>IF(ISBLANK($A15),"",IF($I15="X",A15,CONCATENATE(VLOOKUP(A15,competitors!$A15:$I663,3, FALSE)," ",VLOOKUP(A15,competitors!$A15:$I663,2,FALSE))))</f>
        <v>Dale Norris</v>
      </c>
      <c r="H15" s="55">
        <f t="shared" si="0"/>
        <v>4.6076388888888889E-2</v>
      </c>
    </row>
    <row r="16" spans="1:9" ht="15" x14ac:dyDescent="0.4">
      <c r="A16" s="52" t="s">
        <v>283</v>
      </c>
      <c r="B16" s="52">
        <v>1</v>
      </c>
      <c r="C16" s="52">
        <v>7</v>
      </c>
      <c r="D16" s="52">
        <v>21</v>
      </c>
      <c r="E16" s="52"/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4.6770833333333331E-2</v>
      </c>
    </row>
    <row r="17" spans="1:8" ht="15" x14ac:dyDescent="0.4">
      <c r="A17" s="52">
        <v>203</v>
      </c>
      <c r="B17" s="52">
        <v>1</v>
      </c>
      <c r="C17" s="52">
        <v>8</v>
      </c>
      <c r="D17" s="52">
        <v>46</v>
      </c>
      <c r="E17" s="52"/>
      <c r="F17" s="52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4.7754629629629633E-2</v>
      </c>
    </row>
    <row r="18" spans="1:8" ht="15" x14ac:dyDescent="0.4">
      <c r="A18" s="52" t="s">
        <v>284</v>
      </c>
      <c r="B18" s="52">
        <v>1</v>
      </c>
      <c r="C18" s="52">
        <v>11</v>
      </c>
      <c r="D18" s="52">
        <v>15</v>
      </c>
      <c r="E18" s="52"/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4.9479166666666664E-2</v>
      </c>
    </row>
    <row r="19" spans="1:8" ht="15" x14ac:dyDescent="0.4">
      <c r="A19" s="52" t="s">
        <v>285</v>
      </c>
      <c r="B19" s="52">
        <v>1</v>
      </c>
      <c r="C19" s="52">
        <v>11</v>
      </c>
      <c r="D19" s="52">
        <v>46</v>
      </c>
      <c r="E19" s="52"/>
      <c r="F19" s="52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4.9837962962962966E-2</v>
      </c>
    </row>
    <row r="20" spans="1:8" ht="15" x14ac:dyDescent="0.4">
      <c r="A20" s="52" t="s">
        <v>258</v>
      </c>
      <c r="B20" s="52">
        <v>1</v>
      </c>
      <c r="C20" s="52">
        <v>12</v>
      </c>
      <c r="D20" s="52">
        <v>3</v>
      </c>
      <c r="E20" s="52"/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5.0034722222222223E-2</v>
      </c>
    </row>
    <row r="21" spans="1:8" ht="15" x14ac:dyDescent="0.4">
      <c r="A21" s="52">
        <v>846</v>
      </c>
      <c r="B21" s="52">
        <v>1</v>
      </c>
      <c r="C21" s="52">
        <v>12</v>
      </c>
      <c r="D21" s="52">
        <v>20</v>
      </c>
      <c r="E21" s="52"/>
      <c r="F21" s="52"/>
      <c r="G21" s="54" t="str">
        <f>IF(ISBLANK($A21),"",IF($I21="X",A21,CONCATENATE(VLOOKUP(A21,competitors!$A21:$I669,3, FALSE)," ",VLOOKUP(A21,competitors!$A21:$I669,2,FALSE))))</f>
        <v>Roger Kockelbergh</v>
      </c>
      <c r="H21" s="55">
        <f t="shared" si="0"/>
        <v>5.0231481481481481E-2</v>
      </c>
    </row>
    <row r="22" spans="1:8" ht="15" x14ac:dyDescent="0.4">
      <c r="A22" s="52" t="s">
        <v>286</v>
      </c>
      <c r="B22" s="52">
        <v>1</v>
      </c>
      <c r="C22" s="52">
        <v>13</v>
      </c>
      <c r="D22" s="52">
        <v>1</v>
      </c>
      <c r="E22" s="52" t="s">
        <v>229</v>
      </c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5.0706018518518518E-2</v>
      </c>
    </row>
    <row r="23" spans="1:8" ht="15" x14ac:dyDescent="0.4">
      <c r="A23" s="52">
        <v>715</v>
      </c>
      <c r="B23" s="52">
        <v>1</v>
      </c>
      <c r="C23" s="52">
        <v>13</v>
      </c>
      <c r="D23" s="52">
        <v>22</v>
      </c>
      <c r="E23" s="52"/>
      <c r="F23" s="52"/>
      <c r="G23" s="54" t="str">
        <f>IF(ISBLANK($A23),"",IF($I23="X",A23,CONCATENATE(VLOOKUP(A23,competitors!$A23:$I671,3, FALSE)," ",VLOOKUP(A23,competitors!$A23:$I671,2,FALSE))))</f>
        <v>Steven Coulam</v>
      </c>
      <c r="H23" s="55">
        <f t="shared" si="0"/>
        <v>5.0949074074074077E-2</v>
      </c>
    </row>
    <row r="24" spans="1:8" ht="15" x14ac:dyDescent="0.4">
      <c r="A24" s="52" t="s">
        <v>287</v>
      </c>
      <c r="B24" s="52">
        <v>1</v>
      </c>
      <c r="C24" s="52">
        <v>17</v>
      </c>
      <c r="D24" s="52">
        <v>12</v>
      </c>
      <c r="E24" s="52" t="s">
        <v>229</v>
      </c>
      <c r="F24" s="52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5.3611111111111109E-2</v>
      </c>
    </row>
    <row r="25" spans="1:8" ht="15" x14ac:dyDescent="0.4">
      <c r="A25" s="52">
        <v>1195</v>
      </c>
      <c r="B25" s="52">
        <v>1</v>
      </c>
      <c r="C25" s="52">
        <v>18</v>
      </c>
      <c r="D25" s="52">
        <v>51</v>
      </c>
      <c r="E25" s="52" t="s">
        <v>229</v>
      </c>
      <c r="F25" s="52"/>
      <c r="G25" s="54" t="str">
        <f>IF(ISBLANK($A25),"",IF($I25="X",A25,CONCATENATE(VLOOKUP(A25,competitors!$A25:$I673,3, FALSE)," ",VLOOKUP(A25,competitors!$A25:$I673,2,FALSE))))</f>
        <v>Charlie Hardwicke</v>
      </c>
      <c r="H25" s="55">
        <f t="shared" si="0"/>
        <v>5.4756944444444441E-2</v>
      </c>
    </row>
    <row r="26" spans="1:8" ht="15" x14ac:dyDescent="0.4">
      <c r="A26" s="52" t="s">
        <v>211</v>
      </c>
      <c r="B26" s="52">
        <v>1</v>
      </c>
      <c r="C26" s="52">
        <v>19</v>
      </c>
      <c r="D26" s="52">
        <v>2</v>
      </c>
      <c r="E26" s="52"/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5.4884259259259258E-2</v>
      </c>
    </row>
    <row r="27" spans="1:8" ht="15" x14ac:dyDescent="0.4">
      <c r="A27" s="52" t="s">
        <v>250</v>
      </c>
      <c r="B27" s="52"/>
      <c r="C27" s="52"/>
      <c r="D27" s="52"/>
      <c r="E27" s="52"/>
      <c r="F27" s="52" t="s">
        <v>276</v>
      </c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26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1.4884259259259259E-2</v>
      </c>
    </row>
    <row r="3" spans="1:9" ht="15" x14ac:dyDescent="0.4">
      <c r="A3" s="52">
        <v>699</v>
      </c>
      <c r="B3" s="52">
        <v>0</v>
      </c>
      <c r="C3" s="53">
        <v>21</v>
      </c>
      <c r="D3" s="53">
        <v>56</v>
      </c>
      <c r="E3" s="53"/>
      <c r="F3" s="53"/>
      <c r="G3" s="54" t="str">
        <f>IF(ISBLANK($A3),"",IF($I3="X",A3,CONCATENATE(VLOOKUP(A3,competitors!$A3:$I651,3, FALSE)," ",VLOOKUP(A3,competitors!$A3:$I651,2,FALSE))))</f>
        <v>Jonathan Durnin</v>
      </c>
      <c r="H3" s="55">
        <f t="shared" si="0"/>
        <v>1.5231481481481481E-2</v>
      </c>
    </row>
    <row r="4" spans="1:9" ht="15" x14ac:dyDescent="0.4">
      <c r="A4" s="52" t="s">
        <v>206</v>
      </c>
      <c r="B4" s="52">
        <v>0</v>
      </c>
      <c r="C4" s="53">
        <v>22</v>
      </c>
      <c r="D4" s="53">
        <v>11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1.5405092592592592E-2</v>
      </c>
    </row>
    <row r="5" spans="1:9" ht="15" x14ac:dyDescent="0.4">
      <c r="A5" s="52" t="s">
        <v>213</v>
      </c>
      <c r="B5" s="52">
        <v>0</v>
      </c>
      <c r="C5" s="53">
        <v>22</v>
      </c>
      <c r="D5" s="53">
        <v>23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1.5543981481481482E-2</v>
      </c>
    </row>
    <row r="6" spans="1:9" ht="15" x14ac:dyDescent="0.4">
      <c r="A6" s="52">
        <v>38</v>
      </c>
      <c r="B6" s="52">
        <v>0</v>
      </c>
      <c r="C6" s="53">
        <v>22</v>
      </c>
      <c r="D6" s="53">
        <v>37</v>
      </c>
      <c r="E6" s="53"/>
      <c r="F6" s="53"/>
      <c r="G6" s="54" t="str">
        <f>IF(ISBLANK($A6),"",IF($I6="X",A6,CONCATENATE(VLOOKUP(A6,competitors!$A6:$I654,3, FALSE)," ",VLOOKUP(A6,competitors!$A6:$I654,2,FALSE))))</f>
        <v>Phil Rayner</v>
      </c>
      <c r="H6" s="55">
        <f t="shared" si="0"/>
        <v>1.5706018518518518E-2</v>
      </c>
    </row>
    <row r="7" spans="1:9" ht="15" x14ac:dyDescent="0.4">
      <c r="A7" s="52">
        <v>35</v>
      </c>
      <c r="B7" s="52">
        <v>0</v>
      </c>
      <c r="C7" s="53">
        <v>22</v>
      </c>
      <c r="D7" s="53">
        <v>47</v>
      </c>
      <c r="E7" s="53"/>
      <c r="F7" s="53"/>
      <c r="G7" s="54" t="str">
        <f>IF(ISBLANK($A7),"",IF($I7="X",A7,CONCATENATE(VLOOKUP(A7,competitors!$A7:$I655,3, FALSE)," ",VLOOKUP(A7,competitors!$A7:$I655,2,FALSE))))</f>
        <v>Matt Plews</v>
      </c>
      <c r="H7" s="55">
        <f t="shared" si="0"/>
        <v>1.5821759259259258E-2</v>
      </c>
    </row>
    <row r="8" spans="1:9" ht="15" x14ac:dyDescent="0.4">
      <c r="A8" s="52" t="s">
        <v>288</v>
      </c>
      <c r="B8" s="52">
        <v>0</v>
      </c>
      <c r="C8" s="53">
        <v>23</v>
      </c>
      <c r="D8" s="53">
        <v>29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1.6307870370370372E-2</v>
      </c>
    </row>
    <row r="9" spans="1:9" ht="15" x14ac:dyDescent="0.4">
      <c r="A9" s="52">
        <v>415</v>
      </c>
      <c r="B9" s="52">
        <v>0</v>
      </c>
      <c r="C9" s="53">
        <v>23</v>
      </c>
      <c r="D9" s="53">
        <v>31</v>
      </c>
      <c r="E9" s="53"/>
      <c r="F9" s="53"/>
      <c r="G9" s="54" t="str">
        <f>IF(ISBLANK($A9),"",IF($I9="X",A9,CONCATENATE(VLOOKUP(A9,competitors!$A9:$I657,3, FALSE)," ",VLOOKUP(A9,competitors!$A9:$I657,2,FALSE))))</f>
        <v>Nik Kershaw</v>
      </c>
      <c r="H9" s="55">
        <f t="shared" si="0"/>
        <v>1.6331018518518519E-2</v>
      </c>
    </row>
    <row r="10" spans="1:9" ht="15" x14ac:dyDescent="0.4">
      <c r="A10" s="52" t="s">
        <v>289</v>
      </c>
      <c r="B10" s="52">
        <v>0</v>
      </c>
      <c r="C10" s="53">
        <v>23</v>
      </c>
      <c r="D10" s="53">
        <v>40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1.6435185185185185E-2</v>
      </c>
    </row>
    <row r="11" spans="1:9" ht="15" x14ac:dyDescent="0.4">
      <c r="A11" s="52">
        <v>967</v>
      </c>
      <c r="B11" s="52">
        <v>0</v>
      </c>
      <c r="C11" s="53">
        <v>23</v>
      </c>
      <c r="D11" s="53">
        <v>43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Daniel McDonnell</v>
      </c>
      <c r="H11" s="55">
        <f t="shared" si="0"/>
        <v>1.6469907407407409E-2</v>
      </c>
    </row>
    <row r="12" spans="1:9" ht="15" x14ac:dyDescent="0.4">
      <c r="A12" s="52">
        <v>1135</v>
      </c>
      <c r="B12" s="52">
        <v>0</v>
      </c>
      <c r="C12" s="53">
        <v>23</v>
      </c>
      <c r="D12" s="53">
        <v>45</v>
      </c>
      <c r="E12" s="53" t="s">
        <v>229</v>
      </c>
      <c r="F12" s="53"/>
      <c r="G12" s="54" t="str">
        <f>IF(ISBLANK($A12),"",IF($I12="X",A12,CONCATENATE(VLOOKUP(A12,competitors!$A12:$I660,3, FALSE)," ",VLOOKUP(A12,competitors!$A12:$I660,2,FALSE))))</f>
        <v>Simon Askham</v>
      </c>
      <c r="H12" s="55">
        <f t="shared" si="0"/>
        <v>1.6493055555555556E-2</v>
      </c>
    </row>
    <row r="13" spans="1:9" ht="15" x14ac:dyDescent="0.4">
      <c r="A13" s="52">
        <v>846</v>
      </c>
      <c r="B13" s="52">
        <v>0</v>
      </c>
      <c r="C13" s="53">
        <v>24</v>
      </c>
      <c r="D13" s="53">
        <v>16</v>
      </c>
      <c r="E13" s="53"/>
      <c r="F13" s="53"/>
      <c r="G13" s="54" t="str">
        <f>IF(ISBLANK($A13),"",IF($I13="X",A13,CONCATENATE(VLOOKUP(A13,competitors!$A13:$I661,3, FALSE)," ",VLOOKUP(A13,competitors!$A13:$I661,2,FALSE))))</f>
        <v>Roger Kockelbergh</v>
      </c>
      <c r="H13" s="55">
        <f t="shared" si="0"/>
        <v>1.6851851851851851E-2</v>
      </c>
    </row>
    <row r="14" spans="1:9" ht="15" x14ac:dyDescent="0.4">
      <c r="A14" s="52">
        <v>203</v>
      </c>
      <c r="B14" s="52">
        <v>0</v>
      </c>
      <c r="C14" s="53">
        <v>24</v>
      </c>
      <c r="D14" s="53">
        <v>18</v>
      </c>
      <c r="E14" s="53"/>
      <c r="F14" s="53"/>
      <c r="G14" s="54" t="str">
        <f>IF(ISBLANK($A14),"",IF($I14="X",A14,CONCATENATE(VLOOKUP(A14,competitors!$A14:$I662,3, FALSE)," ",VLOOKUP(A14,competitors!$A14:$I662,2,FALSE))))</f>
        <v>Adrian Killworth</v>
      </c>
      <c r="H14" s="55">
        <f t="shared" si="0"/>
        <v>1.6875000000000001E-2</v>
      </c>
    </row>
    <row r="15" spans="1:9" ht="15" x14ac:dyDescent="0.4">
      <c r="A15" s="52">
        <v>1055</v>
      </c>
      <c r="B15" s="52">
        <v>0</v>
      </c>
      <c r="C15" s="53">
        <v>24</v>
      </c>
      <c r="D15" s="53">
        <v>18</v>
      </c>
      <c r="E15" s="53"/>
      <c r="F15" s="53"/>
      <c r="G15" s="54" t="str">
        <f>IF(ISBLANK($A15),"",IF($I15="X",A15,CONCATENATE(VLOOKUP(A15,competitors!$A15:$I663,3, FALSE)," ",VLOOKUP(A15,competitors!$A15:$I663,2,FALSE))))</f>
        <v>Austin Smith</v>
      </c>
      <c r="H15" s="55">
        <f t="shared" si="0"/>
        <v>1.6875000000000001E-2</v>
      </c>
    </row>
    <row r="16" spans="1:9" ht="15" x14ac:dyDescent="0.4">
      <c r="A16" s="52">
        <v>1254</v>
      </c>
      <c r="B16" s="52">
        <v>0</v>
      </c>
      <c r="C16" s="53">
        <v>24</v>
      </c>
      <c r="D16" s="53">
        <v>55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1.7303240740740741E-2</v>
      </c>
    </row>
    <row r="17" spans="1:8" ht="15" x14ac:dyDescent="0.4">
      <c r="A17" s="52">
        <v>616</v>
      </c>
      <c r="B17" s="52">
        <v>0</v>
      </c>
      <c r="C17" s="53">
        <v>24</v>
      </c>
      <c r="D17" s="53">
        <v>56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1.7314814814814814E-2</v>
      </c>
    </row>
    <row r="18" spans="1:8" ht="15" x14ac:dyDescent="0.4">
      <c r="A18" s="52">
        <v>23</v>
      </c>
      <c r="B18" s="52">
        <v>0</v>
      </c>
      <c r="C18" s="53">
        <v>25</v>
      </c>
      <c r="D18" s="53">
        <v>36</v>
      </c>
      <c r="E18" s="53"/>
      <c r="F18" s="53"/>
      <c r="G18" s="54" t="str">
        <f>IF(ISBLANK($A18),"",IF($I18="X",A18,CONCATENATE(VLOOKUP(A18,competitors!$A18:$I666,3, FALSE)," ",VLOOKUP(A18,competitors!$A18:$I666,2,FALSE))))</f>
        <v>Chris Hyde</v>
      </c>
      <c r="H18" s="55">
        <f t="shared" si="0"/>
        <v>1.7777777777777778E-2</v>
      </c>
    </row>
    <row r="19" spans="1:8" ht="15" x14ac:dyDescent="0.4">
      <c r="A19" s="52">
        <v>715</v>
      </c>
      <c r="B19" s="52">
        <v>0</v>
      </c>
      <c r="C19" s="53">
        <v>25</v>
      </c>
      <c r="D19" s="53">
        <v>41</v>
      </c>
      <c r="E19" s="53"/>
      <c r="F19" s="53"/>
      <c r="G19" s="54" t="str">
        <f>IF(ISBLANK($A19),"",IF($I19="X",A19,CONCATENATE(VLOOKUP(A19,competitors!$A19:$I667,3, FALSE)," ",VLOOKUP(A19,competitors!$A19:$I667,2,FALSE))))</f>
        <v>Steven Coulam</v>
      </c>
      <c r="H19" s="55">
        <f t="shared" si="0"/>
        <v>1.7835648148148149E-2</v>
      </c>
    </row>
    <row r="20" spans="1:8" ht="15" x14ac:dyDescent="0.4">
      <c r="A20" s="52">
        <v>1107</v>
      </c>
      <c r="B20" s="52">
        <v>0</v>
      </c>
      <c r="C20" s="53">
        <v>25</v>
      </c>
      <c r="D20" s="53">
        <v>59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Milly Pinnock</v>
      </c>
      <c r="H20" s="55">
        <f t="shared" si="0"/>
        <v>1.804398148148148E-2</v>
      </c>
    </row>
    <row r="21" spans="1:8" ht="15" x14ac:dyDescent="0.4">
      <c r="A21" s="52">
        <v>1357</v>
      </c>
      <c r="B21" s="52">
        <v>0</v>
      </c>
      <c r="C21" s="53">
        <v>26</v>
      </c>
      <c r="D21" s="53">
        <v>4</v>
      </c>
      <c r="E21" s="53" t="s">
        <v>229</v>
      </c>
      <c r="F21" s="53"/>
      <c r="G21" s="54" t="str">
        <f>IF(ISBLANK($A21),"",IF($I21="X",A21,CONCATENATE(VLOOKUP(A21,competitors!$A21:$I669,3, FALSE)," ",VLOOKUP(A21,competitors!$A21:$I669,2,FALSE))))</f>
        <v>Ian Parker</v>
      </c>
      <c r="H21" s="55">
        <f t="shared" si="0"/>
        <v>1.8101851851851852E-2</v>
      </c>
    </row>
    <row r="22" spans="1:8" ht="15" x14ac:dyDescent="0.4">
      <c r="A22" s="52">
        <v>1194</v>
      </c>
      <c r="B22" s="52">
        <v>0</v>
      </c>
      <c r="C22" s="53">
        <v>28</v>
      </c>
      <c r="D22" s="53">
        <v>44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Alex Hardwicke</v>
      </c>
      <c r="H22" s="55">
        <f t="shared" si="0"/>
        <v>1.9953703703703703E-2</v>
      </c>
    </row>
    <row r="23" spans="1:8" ht="15" x14ac:dyDescent="0.4">
      <c r="A23" s="52">
        <v>1385</v>
      </c>
      <c r="B23" s="52"/>
      <c r="C23" s="53"/>
      <c r="D23" s="53"/>
      <c r="E23" s="53"/>
      <c r="F23" s="53" t="s">
        <v>276</v>
      </c>
      <c r="G23" s="54" t="str">
        <f>IF(ISBLANK($A23),"",IF($I23="X",A23,CONCATENATE(VLOOKUP(A23,competitors!$A23:$I671,3, FALSE)," ",VLOOKUP(A23,competitors!$A23:$I671,2,FALSE))))</f>
        <v>Miles Marr</v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18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1.4791666666666667E-2</v>
      </c>
    </row>
    <row r="3" spans="1:9" ht="15" x14ac:dyDescent="0.4">
      <c r="A3" s="52" t="s">
        <v>290</v>
      </c>
      <c r="B3" s="52">
        <v>0</v>
      </c>
      <c r="C3" s="53">
        <v>22</v>
      </c>
      <c r="D3" s="53">
        <v>30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1.5625E-2</v>
      </c>
    </row>
    <row r="4" spans="1:9" ht="15" x14ac:dyDescent="0.4">
      <c r="A4" s="52">
        <v>35</v>
      </c>
      <c r="B4" s="52">
        <v>0</v>
      </c>
      <c r="C4" s="53">
        <v>22</v>
      </c>
      <c r="D4" s="53">
        <v>45</v>
      </c>
      <c r="E4" s="53"/>
      <c r="F4" s="53"/>
      <c r="G4" s="54" t="str">
        <f>IF(ISBLANK($A4),"",IF($I4="X",A4,CONCATENATE(VLOOKUP(A4,competitors!$A4:$I652,3, FALSE)," ",VLOOKUP(A4,competitors!$A4:$I652,2,FALSE))))</f>
        <v>Matt Plews</v>
      </c>
      <c r="H4" s="55">
        <f t="shared" si="0"/>
        <v>1.579861111111111E-2</v>
      </c>
    </row>
    <row r="5" spans="1:9" ht="15" x14ac:dyDescent="0.4">
      <c r="A5" s="52">
        <v>38</v>
      </c>
      <c r="B5" s="52">
        <v>0</v>
      </c>
      <c r="C5" s="53">
        <v>22</v>
      </c>
      <c r="D5" s="53">
        <v>55</v>
      </c>
      <c r="E5" s="53"/>
      <c r="F5" s="53"/>
      <c r="G5" s="54" t="str">
        <f>IF(ISBLANK($A5),"",IF($I5="X",A5,CONCATENATE(VLOOKUP(A5,competitors!$A5:$I653,3, FALSE)," ",VLOOKUP(A5,competitors!$A5:$I653,2,FALSE))))</f>
        <v>Phil Rayner</v>
      </c>
      <c r="H5" s="55">
        <f t="shared" si="0"/>
        <v>1.5914351851851853E-2</v>
      </c>
    </row>
    <row r="6" spans="1:9" ht="15" x14ac:dyDescent="0.4">
      <c r="A6" s="52">
        <v>967</v>
      </c>
      <c r="B6" s="52">
        <v>0</v>
      </c>
      <c r="C6" s="53">
        <v>23</v>
      </c>
      <c r="D6" s="53">
        <v>27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Daniel McDonnell</v>
      </c>
      <c r="H6" s="55">
        <f t="shared" si="0"/>
        <v>1.6284722222222221E-2</v>
      </c>
    </row>
    <row r="7" spans="1:9" ht="15" x14ac:dyDescent="0.4">
      <c r="A7" s="52">
        <v>1192</v>
      </c>
      <c r="B7" s="52">
        <v>0</v>
      </c>
      <c r="C7" s="53">
        <v>23</v>
      </c>
      <c r="D7" s="53">
        <v>45</v>
      </c>
      <c r="E7" s="53"/>
      <c r="F7" s="53"/>
      <c r="G7" s="54" t="str">
        <f>IF(ISBLANK($A7),"",IF($I7="X",A7,CONCATENATE(VLOOKUP(A7,competitors!$A7:$I655,3, FALSE)," ",VLOOKUP(A7,competitors!$A7:$I655,2,FALSE))))</f>
        <v>Dale Norris</v>
      </c>
      <c r="H7" s="55">
        <f t="shared" si="0"/>
        <v>1.6493055555555556E-2</v>
      </c>
    </row>
    <row r="8" spans="1:9" ht="15" x14ac:dyDescent="0.4">
      <c r="A8" s="52" t="s">
        <v>291</v>
      </c>
      <c r="B8" s="52">
        <v>0</v>
      </c>
      <c r="C8" s="53">
        <v>23</v>
      </c>
      <c r="D8" s="53">
        <v>52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1.6574074074074074E-2</v>
      </c>
    </row>
    <row r="9" spans="1:9" ht="15" x14ac:dyDescent="0.4">
      <c r="A9" s="52" t="s">
        <v>197</v>
      </c>
      <c r="B9" s="52">
        <v>0</v>
      </c>
      <c r="C9" s="53">
        <v>23</v>
      </c>
      <c r="D9" s="53">
        <v>53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1.6585648148148148E-2</v>
      </c>
    </row>
    <row r="10" spans="1:9" ht="15" x14ac:dyDescent="0.4">
      <c r="A10" s="52">
        <v>1055</v>
      </c>
      <c r="B10" s="52">
        <v>0</v>
      </c>
      <c r="C10" s="53">
        <v>23</v>
      </c>
      <c r="D10" s="53">
        <v>56</v>
      </c>
      <c r="E10" s="53"/>
      <c r="F10" s="53"/>
      <c r="G10" s="54" t="str">
        <f>IF(ISBLANK($A10),"",IF($I10="X",A10,CONCATENATE(VLOOKUP(A10,competitors!$A10:$I658,3, FALSE)," ",VLOOKUP(A10,competitors!$A10:$I658,2,FALSE))))</f>
        <v>Austin Smith</v>
      </c>
      <c r="H10" s="55">
        <f t="shared" si="0"/>
        <v>1.6620370370370369E-2</v>
      </c>
    </row>
    <row r="11" spans="1:9" ht="15" x14ac:dyDescent="0.4">
      <c r="A11" s="52">
        <v>1135</v>
      </c>
      <c r="B11" s="52">
        <v>0</v>
      </c>
      <c r="C11" s="53">
        <v>24</v>
      </c>
      <c r="D11" s="53">
        <v>3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Simon Askham</v>
      </c>
      <c r="H11" s="55">
        <f t="shared" si="0"/>
        <v>1.6701388888888891E-2</v>
      </c>
    </row>
    <row r="12" spans="1:9" ht="15" x14ac:dyDescent="0.4">
      <c r="A12" s="52">
        <v>203</v>
      </c>
      <c r="B12" s="52">
        <v>0</v>
      </c>
      <c r="C12" s="53">
        <v>24</v>
      </c>
      <c r="D12" s="53">
        <v>5</v>
      </c>
      <c r="E12" s="53"/>
      <c r="F12" s="53"/>
      <c r="G12" s="54" t="str">
        <f>IF(ISBLANK($A12),"",IF($I12="X",A12,CONCATENATE(VLOOKUP(A12,competitors!$A12:$I660,3, FALSE)," ",VLOOKUP(A12,competitors!$A12:$I660,2,FALSE))))</f>
        <v>Adrian Killworth</v>
      </c>
      <c r="H12" s="55">
        <f t="shared" si="0"/>
        <v>1.6724537037037038E-2</v>
      </c>
    </row>
    <row r="13" spans="1:9" ht="15" x14ac:dyDescent="0.4">
      <c r="A13" s="52" t="s">
        <v>292</v>
      </c>
      <c r="B13" s="52">
        <v>0</v>
      </c>
      <c r="C13" s="53">
        <v>24</v>
      </c>
      <c r="D13" s="53">
        <v>20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1.6898148148148148E-2</v>
      </c>
    </row>
    <row r="14" spans="1:9" ht="15" x14ac:dyDescent="0.4">
      <c r="A14" s="52">
        <v>1129</v>
      </c>
      <c r="B14" s="52">
        <v>0</v>
      </c>
      <c r="C14" s="53">
        <v>24</v>
      </c>
      <c r="D14" s="53">
        <v>26</v>
      </c>
      <c r="E14" s="53"/>
      <c r="F14" s="53"/>
      <c r="G14" s="54" t="str">
        <f>IF(ISBLANK($A14),"",IF($I14="X",A14,CONCATENATE(VLOOKUP(A14,competitors!$A14:$I662,3, FALSE)," ",VLOOKUP(A14,competitors!$A14:$I662,2,FALSE))))</f>
        <v>Doug Tincello</v>
      </c>
      <c r="H14" s="55">
        <f t="shared" si="0"/>
        <v>1.6967592592592593E-2</v>
      </c>
    </row>
    <row r="15" spans="1:9" ht="15" x14ac:dyDescent="0.4">
      <c r="A15" s="52">
        <v>707</v>
      </c>
      <c r="B15" s="52">
        <v>0</v>
      </c>
      <c r="C15" s="53">
        <v>24</v>
      </c>
      <c r="D15" s="53">
        <v>35</v>
      </c>
      <c r="E15" s="53" t="s">
        <v>229</v>
      </c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1.7071759259259259E-2</v>
      </c>
    </row>
    <row r="16" spans="1:9" ht="15" x14ac:dyDescent="0.4">
      <c r="A16" s="52">
        <v>1152</v>
      </c>
      <c r="B16" s="52">
        <v>0</v>
      </c>
      <c r="C16" s="53">
        <v>24</v>
      </c>
      <c r="D16" s="53">
        <v>38</v>
      </c>
      <c r="E16" s="53" t="s">
        <v>229</v>
      </c>
      <c r="F16" s="53"/>
      <c r="G16" s="54" t="str">
        <f>IF(ISBLANK($A16),"",IF($I16="X",A16,CONCATENATE(VLOOKUP(A16,competitors!$A16:$I664,3, FALSE)," ",VLOOKUP(A16,competitors!$A16:$I664,2,FALSE))))</f>
        <v>Ruby Isaac</v>
      </c>
      <c r="H16" s="55">
        <f t="shared" si="0"/>
        <v>1.7106481481481483E-2</v>
      </c>
    </row>
    <row r="17" spans="1:8" ht="15" x14ac:dyDescent="0.4">
      <c r="A17" s="52" t="s">
        <v>205</v>
      </c>
      <c r="B17" s="52">
        <v>0</v>
      </c>
      <c r="C17" s="53">
        <v>24</v>
      </c>
      <c r="D17" s="53">
        <v>39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1.7118055555555556E-2</v>
      </c>
    </row>
    <row r="18" spans="1:8" ht="15" x14ac:dyDescent="0.4">
      <c r="A18" s="52">
        <v>1254</v>
      </c>
      <c r="B18" s="52">
        <v>0</v>
      </c>
      <c r="C18" s="53">
        <v>24</v>
      </c>
      <c r="D18" s="53">
        <v>41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1.7141203703703704E-2</v>
      </c>
    </row>
    <row r="19" spans="1:8" ht="15" x14ac:dyDescent="0.4">
      <c r="A19" s="52" t="s">
        <v>201</v>
      </c>
      <c r="B19" s="52">
        <v>0</v>
      </c>
      <c r="C19" s="53">
        <v>24</v>
      </c>
      <c r="D19" s="53">
        <v>44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1.7175925925925924E-2</v>
      </c>
    </row>
    <row r="20" spans="1:8" ht="15" x14ac:dyDescent="0.4">
      <c r="A20" s="52">
        <v>1109</v>
      </c>
      <c r="B20" s="52">
        <v>0</v>
      </c>
      <c r="C20" s="53">
        <v>24</v>
      </c>
      <c r="D20" s="53">
        <v>51</v>
      </c>
      <c r="E20" s="53"/>
      <c r="F20" s="53"/>
      <c r="G20" s="54" t="str">
        <f>IF(ISBLANK($A20),"",IF($I20="X",A20,CONCATENATE(VLOOKUP(A20,competitors!$A20:$I668,3, FALSE)," ",VLOOKUP(A20,competitors!$A20:$I668,2,FALSE))))</f>
        <v>Stuart Haycox</v>
      </c>
      <c r="H20" s="55">
        <f t="shared" si="0"/>
        <v>1.7256944444444443E-2</v>
      </c>
    </row>
    <row r="21" spans="1:8" ht="15" x14ac:dyDescent="0.4">
      <c r="A21" s="52">
        <v>704</v>
      </c>
      <c r="B21" s="52">
        <v>0</v>
      </c>
      <c r="C21" s="53">
        <v>25</v>
      </c>
      <c r="D21" s="53">
        <v>1</v>
      </c>
      <c r="E21" s="53"/>
      <c r="F21" s="53"/>
      <c r="G21" s="54" t="str">
        <f>IF(ISBLANK($A21),"",IF($I21="X",A21,CONCATENATE(VLOOKUP(A21,competitors!$A21:$I669,3, FALSE)," ",VLOOKUP(A21,competitors!$A21:$I669,2,FALSE))))</f>
        <v>Chris Dainty</v>
      </c>
      <c r="H21" s="55">
        <f t="shared" si="0"/>
        <v>1.7372685185185185E-2</v>
      </c>
    </row>
    <row r="22" spans="1:8" ht="15" x14ac:dyDescent="0.4">
      <c r="A22" s="52" t="s">
        <v>202</v>
      </c>
      <c r="B22" s="52">
        <v>0</v>
      </c>
      <c r="C22" s="53">
        <v>25</v>
      </c>
      <c r="D22" s="53">
        <v>20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1.7592592592592594E-2</v>
      </c>
    </row>
    <row r="23" spans="1:8" ht="15" x14ac:dyDescent="0.4">
      <c r="A23" s="52">
        <v>23</v>
      </c>
      <c r="B23" s="52">
        <v>0</v>
      </c>
      <c r="C23" s="53">
        <v>25</v>
      </c>
      <c r="D23" s="53">
        <v>59</v>
      </c>
      <c r="E23" s="53"/>
      <c r="F23" s="53"/>
      <c r="G23" s="54" t="str">
        <f>IF(ISBLANK($A23),"",IF($I23="X",A23,CONCATENATE(VLOOKUP(A23,competitors!$A23:$I671,3, FALSE)," ",VLOOKUP(A23,competitors!$A23:$I671,2,FALSE))))</f>
        <v>Chris Hyde</v>
      </c>
      <c r="H23" s="55">
        <f t="shared" si="0"/>
        <v>1.804398148148148E-2</v>
      </c>
    </row>
    <row r="24" spans="1:8" ht="15" x14ac:dyDescent="0.4">
      <c r="A24" s="52">
        <v>1107</v>
      </c>
      <c r="B24" s="52">
        <v>0</v>
      </c>
      <c r="C24" s="53">
        <v>26</v>
      </c>
      <c r="D24" s="53">
        <v>15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Milly Pinnock</v>
      </c>
      <c r="H24" s="55">
        <f t="shared" si="0"/>
        <v>1.8229166666666668E-2</v>
      </c>
    </row>
    <row r="25" spans="1:8" ht="15" x14ac:dyDescent="0.4">
      <c r="A25" s="52">
        <v>1194</v>
      </c>
      <c r="B25" s="52">
        <v>0</v>
      </c>
      <c r="C25" s="53">
        <v>28</v>
      </c>
      <c r="D25" s="53">
        <v>15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Alex Hardwicke</v>
      </c>
      <c r="H25" s="55">
        <f t="shared" si="0"/>
        <v>1.9618055555555555E-2</v>
      </c>
    </row>
    <row r="26" spans="1:8" ht="15" x14ac:dyDescent="0.4">
      <c r="A26" s="52" t="s">
        <v>196</v>
      </c>
      <c r="B26" s="52">
        <v>0</v>
      </c>
      <c r="C26" s="53">
        <v>29</v>
      </c>
      <c r="D26" s="53">
        <v>4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2.0185185185185184E-2</v>
      </c>
    </row>
    <row r="27" spans="1:8" ht="15" x14ac:dyDescent="0.4">
      <c r="A27" s="52">
        <v>1332</v>
      </c>
      <c r="B27" s="52">
        <v>0</v>
      </c>
      <c r="C27" s="53">
        <v>29</v>
      </c>
      <c r="D27" s="53">
        <v>37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Jo Eaton</v>
      </c>
      <c r="H27" s="55">
        <f t="shared" si="0"/>
        <v>2.056712962962963E-2</v>
      </c>
    </row>
    <row r="28" spans="1:8" ht="15" x14ac:dyDescent="0.4">
      <c r="A28" s="52">
        <v>935</v>
      </c>
      <c r="B28" s="52">
        <v>0</v>
      </c>
      <c r="C28" s="53">
        <v>32</v>
      </c>
      <c r="D28" s="53">
        <v>29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2.255787037037037E-2</v>
      </c>
    </row>
    <row r="29" spans="1:8" ht="15" x14ac:dyDescent="0.4">
      <c r="A29" s="52" t="s">
        <v>273</v>
      </c>
      <c r="B29" s="52"/>
      <c r="C29" s="53"/>
      <c r="D29" s="53"/>
      <c r="E29" s="53"/>
      <c r="F29" s="53" t="s">
        <v>265</v>
      </c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0</v>
      </c>
    </row>
    <row r="30" spans="1:8" ht="15" x14ac:dyDescent="0.4">
      <c r="A30" s="52" t="s">
        <v>293</v>
      </c>
      <c r="B30" s="52"/>
      <c r="C30" s="53"/>
      <c r="D30" s="53"/>
      <c r="E30" s="53"/>
      <c r="F30" s="53" t="s">
        <v>265</v>
      </c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20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1.4814814814814815E-2</v>
      </c>
    </row>
    <row r="3" spans="1:9" ht="15" x14ac:dyDescent="0.4">
      <c r="A3" s="52">
        <v>1144</v>
      </c>
      <c r="B3" s="52">
        <v>0</v>
      </c>
      <c r="C3" s="53">
        <v>21</v>
      </c>
      <c r="D3" s="53">
        <v>59</v>
      </c>
      <c r="E3" s="53"/>
      <c r="F3" s="53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1.5266203703703704E-2</v>
      </c>
    </row>
    <row r="4" spans="1:9" ht="15" x14ac:dyDescent="0.4">
      <c r="A4" s="52">
        <v>699</v>
      </c>
      <c r="B4" s="52">
        <v>0</v>
      </c>
      <c r="C4" s="53">
        <v>22</v>
      </c>
      <c r="D4" s="53">
        <v>13</v>
      </c>
      <c r="E4" s="53"/>
      <c r="F4" s="53"/>
      <c r="G4" s="54" t="str">
        <f>IF(ISBLANK($A4),"",IF($I4="X",A4,CONCATENATE(VLOOKUP(A4,competitors!$A4:$I652,3, FALSE)," ",VLOOKUP(A4,competitors!$A4:$I652,2,FALSE))))</f>
        <v>Jonathan Durnin</v>
      </c>
      <c r="H4" s="55">
        <f t="shared" si="0"/>
        <v>1.5428240740740741E-2</v>
      </c>
    </row>
    <row r="5" spans="1:9" ht="15" x14ac:dyDescent="0.4">
      <c r="A5" s="52" t="s">
        <v>213</v>
      </c>
      <c r="B5" s="52">
        <v>0</v>
      </c>
      <c r="C5" s="53">
        <v>22</v>
      </c>
      <c r="D5" s="53">
        <v>15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1.545138888888889E-2</v>
      </c>
    </row>
    <row r="6" spans="1:9" ht="15" x14ac:dyDescent="0.4">
      <c r="A6" s="52" t="s">
        <v>294</v>
      </c>
      <c r="B6" s="52">
        <v>0</v>
      </c>
      <c r="C6" s="53">
        <v>22</v>
      </c>
      <c r="D6" s="53">
        <v>27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1.5590277777777778E-2</v>
      </c>
    </row>
    <row r="7" spans="1:9" ht="15" x14ac:dyDescent="0.4">
      <c r="A7" s="52">
        <v>35</v>
      </c>
      <c r="B7" s="52">
        <v>0</v>
      </c>
      <c r="C7" s="53">
        <v>22</v>
      </c>
      <c r="D7" s="53">
        <v>39</v>
      </c>
      <c r="E7" s="53"/>
      <c r="F7" s="53"/>
      <c r="G7" s="54" t="str">
        <f>IF(ISBLANK($A7),"",IF($I7="X",A7,CONCATENATE(VLOOKUP(A7,competitors!$A7:$I655,3, FALSE)," ",VLOOKUP(A7,competitors!$A7:$I655,2,FALSE))))</f>
        <v>Matt Plews</v>
      </c>
      <c r="H7" s="55">
        <f t="shared" si="0"/>
        <v>1.5729166666666666E-2</v>
      </c>
    </row>
    <row r="8" spans="1:9" ht="15" x14ac:dyDescent="0.4">
      <c r="A8" s="52" t="s">
        <v>295</v>
      </c>
      <c r="B8" s="52">
        <v>0</v>
      </c>
      <c r="C8" s="53">
        <v>22</v>
      </c>
      <c r="D8" s="53">
        <v>52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1.5879629629629629E-2</v>
      </c>
    </row>
    <row r="9" spans="1:9" ht="15" x14ac:dyDescent="0.4">
      <c r="A9" s="52">
        <v>38</v>
      </c>
      <c r="B9" s="52">
        <v>0</v>
      </c>
      <c r="C9" s="53">
        <v>23</v>
      </c>
      <c r="D9" s="53">
        <v>1</v>
      </c>
      <c r="E9" s="53"/>
      <c r="F9" s="53"/>
      <c r="G9" s="54" t="str">
        <f>IF(ISBLANK($A9),"",IF($I9="X",A9,CONCATENATE(VLOOKUP(A9,competitors!$A9:$I657,3, FALSE)," ",VLOOKUP(A9,competitors!$A9:$I657,2,FALSE))))</f>
        <v>Phil Rayner</v>
      </c>
      <c r="H9" s="55">
        <f t="shared" si="0"/>
        <v>1.5983796296296298E-2</v>
      </c>
    </row>
    <row r="10" spans="1:9" ht="15" x14ac:dyDescent="0.4">
      <c r="A10" s="52">
        <v>989</v>
      </c>
      <c r="B10" s="52">
        <v>0</v>
      </c>
      <c r="C10" s="53">
        <v>23</v>
      </c>
      <c r="D10" s="53">
        <v>8</v>
      </c>
      <c r="E10" s="53" t="s">
        <v>229</v>
      </c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1.6064814814814816E-2</v>
      </c>
    </row>
    <row r="11" spans="1:9" ht="15" x14ac:dyDescent="0.4">
      <c r="A11" s="52">
        <v>1339</v>
      </c>
      <c r="B11" s="52">
        <v>0</v>
      </c>
      <c r="C11" s="53">
        <v>23</v>
      </c>
      <c r="D11" s="53">
        <v>30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Jack Shewring</v>
      </c>
      <c r="H11" s="55">
        <f t="shared" si="0"/>
        <v>1.6319444444444445E-2</v>
      </c>
    </row>
    <row r="12" spans="1:9" ht="15" x14ac:dyDescent="0.4">
      <c r="A12" s="52">
        <v>1192</v>
      </c>
      <c r="B12" s="52">
        <v>0</v>
      </c>
      <c r="C12" s="53">
        <v>23</v>
      </c>
      <c r="D12" s="53">
        <v>44</v>
      </c>
      <c r="E12" s="53"/>
      <c r="F12" s="53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1.6481481481481482E-2</v>
      </c>
    </row>
    <row r="13" spans="1:9" ht="15" x14ac:dyDescent="0.4">
      <c r="A13" s="52">
        <v>203</v>
      </c>
      <c r="B13" s="52">
        <v>0</v>
      </c>
      <c r="C13" s="53">
        <v>23</v>
      </c>
      <c r="D13" s="53">
        <v>49</v>
      </c>
      <c r="E13" s="53"/>
      <c r="F13" s="53"/>
      <c r="G13" s="54" t="str">
        <f>IF(ISBLANK($A13),"",IF($I13="X",A13,CONCATENATE(VLOOKUP(A13,competitors!$A13:$I661,3, FALSE)," ",VLOOKUP(A13,competitors!$A13:$I661,2,FALSE))))</f>
        <v>Adrian Killworth</v>
      </c>
      <c r="H13" s="55">
        <f t="shared" si="0"/>
        <v>1.653935185185185E-2</v>
      </c>
    </row>
    <row r="14" spans="1:9" ht="15" x14ac:dyDescent="0.4">
      <c r="A14" s="52">
        <v>1055</v>
      </c>
      <c r="B14" s="52">
        <v>0</v>
      </c>
      <c r="C14" s="53">
        <v>23</v>
      </c>
      <c r="D14" s="53">
        <v>57</v>
      </c>
      <c r="E14" s="53"/>
      <c r="F14" s="53"/>
      <c r="G14" s="54" t="str">
        <f>IF(ISBLANK($A14),"",IF($I14="X",A14,CONCATENATE(VLOOKUP(A14,competitors!$A14:$I662,3, FALSE)," ",VLOOKUP(A14,competitors!$A14:$I662,2,FALSE))))</f>
        <v>Austin Smith</v>
      </c>
      <c r="H14" s="55">
        <f t="shared" si="0"/>
        <v>1.6631944444444446E-2</v>
      </c>
    </row>
    <row r="15" spans="1:9" ht="15" x14ac:dyDescent="0.4">
      <c r="A15" s="52" t="s">
        <v>292</v>
      </c>
      <c r="B15" s="52">
        <v>0</v>
      </c>
      <c r="C15" s="53">
        <v>24</v>
      </c>
      <c r="D15" s="53">
        <v>2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1.6689814814814814E-2</v>
      </c>
    </row>
    <row r="16" spans="1:9" ht="15" x14ac:dyDescent="0.4">
      <c r="A16" s="52" t="s">
        <v>197</v>
      </c>
      <c r="B16" s="52">
        <v>0</v>
      </c>
      <c r="C16" s="53">
        <v>24</v>
      </c>
      <c r="D16" s="53">
        <v>3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1.6701388888888891E-2</v>
      </c>
    </row>
    <row r="17" spans="1:8" ht="15" x14ac:dyDescent="0.4">
      <c r="A17" s="52">
        <v>415</v>
      </c>
      <c r="B17" s="52">
        <v>0</v>
      </c>
      <c r="C17" s="53">
        <v>24</v>
      </c>
      <c r="D17" s="53">
        <v>4</v>
      </c>
      <c r="E17" s="53" t="s">
        <v>229</v>
      </c>
      <c r="F17" s="53"/>
      <c r="G17" s="54" t="str">
        <f>IF(ISBLANK($A17),"",IF($I17="X",A17,CONCATENATE(VLOOKUP(A17,competitors!$A17:$I665,3, FALSE)," ",VLOOKUP(A17,competitors!$A17:$I665,2,FALSE))))</f>
        <v>Nik Kershaw</v>
      </c>
      <c r="H17" s="55">
        <f t="shared" si="0"/>
        <v>1.6712962962962964E-2</v>
      </c>
    </row>
    <row r="18" spans="1:8" ht="15" x14ac:dyDescent="0.4">
      <c r="A18" s="52">
        <v>1129</v>
      </c>
      <c r="B18" s="52">
        <v>0</v>
      </c>
      <c r="C18" s="53">
        <v>24</v>
      </c>
      <c r="D18" s="53">
        <v>6</v>
      </c>
      <c r="E18" s="53"/>
      <c r="F18" s="53"/>
      <c r="G18" s="54" t="str">
        <f>IF(ISBLANK($A18),"",IF($I18="X",A18,CONCATENATE(VLOOKUP(A18,competitors!$A18:$I666,3, FALSE)," ",VLOOKUP(A18,competitors!$A18:$I666,2,FALSE))))</f>
        <v>Doug Tincello</v>
      </c>
      <c r="H18" s="55">
        <f t="shared" si="0"/>
        <v>1.6736111111111111E-2</v>
      </c>
    </row>
    <row r="19" spans="1:8" ht="15" x14ac:dyDescent="0.4">
      <c r="A19" s="52">
        <v>707</v>
      </c>
      <c r="B19" s="52">
        <v>0</v>
      </c>
      <c r="C19" s="53">
        <v>24</v>
      </c>
      <c r="D19" s="53">
        <v>26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1.6967592592592593E-2</v>
      </c>
    </row>
    <row r="20" spans="1:8" ht="15" x14ac:dyDescent="0.4">
      <c r="A20" s="52" t="s">
        <v>291</v>
      </c>
      <c r="B20" s="52">
        <v>0</v>
      </c>
      <c r="C20" s="53">
        <v>24</v>
      </c>
      <c r="D20" s="53">
        <v>31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1.7025462962962964E-2</v>
      </c>
    </row>
    <row r="21" spans="1:8" ht="15" x14ac:dyDescent="0.4">
      <c r="A21" s="52">
        <v>1237</v>
      </c>
      <c r="B21" s="52">
        <v>0</v>
      </c>
      <c r="C21" s="53">
        <v>24</v>
      </c>
      <c r="D21" s="53">
        <v>47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1.7210648148148149E-2</v>
      </c>
    </row>
    <row r="22" spans="1:8" ht="15" x14ac:dyDescent="0.4">
      <c r="A22" s="52">
        <v>23</v>
      </c>
      <c r="B22" s="52">
        <v>0</v>
      </c>
      <c r="C22" s="53">
        <v>24</v>
      </c>
      <c r="D22" s="53">
        <v>57</v>
      </c>
      <c r="E22" s="53"/>
      <c r="F22" s="53"/>
      <c r="G22" s="54" t="str">
        <f>IF(ISBLANK($A22),"",IF($I22="X",A22,CONCATENATE(VLOOKUP(A22,competitors!$A22:$I670,3, FALSE)," ",VLOOKUP(A22,competitors!$A22:$I670,2,FALSE))))</f>
        <v>Chris Hyde</v>
      </c>
      <c r="H22" s="55">
        <f t="shared" si="0"/>
        <v>1.7326388888888888E-2</v>
      </c>
    </row>
    <row r="23" spans="1:8" ht="15" x14ac:dyDescent="0.4">
      <c r="A23" s="52" t="s">
        <v>205</v>
      </c>
      <c r="B23" s="52">
        <v>0</v>
      </c>
      <c r="C23" s="53">
        <v>24</v>
      </c>
      <c r="D23" s="53">
        <v>59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1.7349537037037038E-2</v>
      </c>
    </row>
    <row r="24" spans="1:8" ht="15" x14ac:dyDescent="0.4">
      <c r="A24" s="52">
        <v>616</v>
      </c>
      <c r="B24" s="52">
        <v>0</v>
      </c>
      <c r="C24" s="53">
        <v>25</v>
      </c>
      <c r="D24" s="53">
        <v>5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1.7418981481481483E-2</v>
      </c>
    </row>
    <row r="25" spans="1:8" ht="15" x14ac:dyDescent="0.4">
      <c r="A25" s="52">
        <v>1109</v>
      </c>
      <c r="B25" s="52">
        <v>0</v>
      </c>
      <c r="C25" s="53">
        <v>25</v>
      </c>
      <c r="D25" s="53">
        <v>15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Stuart Haycox</v>
      </c>
      <c r="H25" s="55">
        <f t="shared" si="0"/>
        <v>1.7534722222222222E-2</v>
      </c>
    </row>
    <row r="26" spans="1:8" ht="15" x14ac:dyDescent="0.4">
      <c r="A26" s="52">
        <v>1385</v>
      </c>
      <c r="B26" s="52">
        <v>0</v>
      </c>
      <c r="C26" s="53">
        <v>25</v>
      </c>
      <c r="D26" s="53">
        <v>27</v>
      </c>
      <c r="E26" s="53" t="s">
        <v>229</v>
      </c>
      <c r="F26" s="53"/>
      <c r="G26" s="54" t="str">
        <f>IF(ISBLANK($A26),"",IF($I26="X",A26,CONCATENATE(VLOOKUP(A26,competitors!$A26:$I674,3, FALSE)," ",VLOOKUP(A26,competitors!$A26:$I674,2,FALSE))))</f>
        <v>Miles Marr</v>
      </c>
      <c r="H26" s="55">
        <f t="shared" si="0"/>
        <v>1.7673611111111112E-2</v>
      </c>
    </row>
    <row r="27" spans="1:8" ht="15" x14ac:dyDescent="0.4">
      <c r="A27" s="52">
        <v>715</v>
      </c>
      <c r="B27" s="52">
        <v>0</v>
      </c>
      <c r="C27" s="53">
        <v>25</v>
      </c>
      <c r="D27" s="53">
        <v>32</v>
      </c>
      <c r="E27" s="53"/>
      <c r="F27" s="53"/>
      <c r="G27" s="54" t="str">
        <f>IF(ISBLANK($A27),"",IF($I27="X",A27,CONCATENATE(VLOOKUP(A27,competitors!$A27:$I675,3, FALSE)," ",VLOOKUP(A27,competitors!$A27:$I675,2,FALSE))))</f>
        <v>Steven Coulam</v>
      </c>
      <c r="H27" s="55">
        <f t="shared" si="0"/>
        <v>1.773148148148148E-2</v>
      </c>
    </row>
    <row r="28" spans="1:8" ht="15" x14ac:dyDescent="0.4">
      <c r="A28" s="52" t="s">
        <v>296</v>
      </c>
      <c r="B28" s="52">
        <v>0</v>
      </c>
      <c r="C28" s="53">
        <v>25</v>
      </c>
      <c r="D28" s="53">
        <v>37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1.7789351851851851E-2</v>
      </c>
    </row>
    <row r="29" spans="1:8" ht="15" x14ac:dyDescent="0.4">
      <c r="A29" s="52" t="s">
        <v>202</v>
      </c>
      <c r="B29" s="52">
        <v>0</v>
      </c>
      <c r="C29" s="53">
        <v>25</v>
      </c>
      <c r="D29" s="53">
        <v>52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1.7962962962962962E-2</v>
      </c>
    </row>
    <row r="30" spans="1:8" ht="15" x14ac:dyDescent="0.4">
      <c r="A30" s="52">
        <v>1107</v>
      </c>
      <c r="B30" s="52">
        <v>0</v>
      </c>
      <c r="C30" s="53">
        <v>25</v>
      </c>
      <c r="D30" s="53">
        <v>57</v>
      </c>
      <c r="E30" s="53" t="s">
        <v>229</v>
      </c>
      <c r="F30" s="53"/>
      <c r="G30" s="54" t="str">
        <f>IF(ISBLANK($A30),"",IF($I30="X",A30,CONCATENATE(VLOOKUP(A30,competitors!$A30:$I678,3, FALSE)," ",VLOOKUP(A30,competitors!$A30:$I678,2,FALSE))))</f>
        <v>Milly Pinnock</v>
      </c>
      <c r="H30" s="55">
        <f t="shared" si="0"/>
        <v>1.8020833333333333E-2</v>
      </c>
    </row>
    <row r="31" spans="1:8" ht="15" x14ac:dyDescent="0.4">
      <c r="A31" s="52">
        <v>120</v>
      </c>
      <c r="B31" s="52">
        <v>0</v>
      </c>
      <c r="C31" s="53">
        <v>26</v>
      </c>
      <c r="D31" s="53">
        <v>7</v>
      </c>
      <c r="E31" s="53"/>
      <c r="F31" s="53"/>
      <c r="G31" s="54" t="str">
        <f>IF(ISBLANK($A31),"",IF($I31="X",A31,CONCATENATE(VLOOKUP(A31,competitors!$A31:$I679,3, FALSE)," ",VLOOKUP(A31,competitors!$A31:$I679,2,FALSE))))</f>
        <v>Linda Hubbard</v>
      </c>
      <c r="H31" s="55">
        <f t="shared" si="0"/>
        <v>1.8136574074074076E-2</v>
      </c>
    </row>
    <row r="32" spans="1:8" ht="15" x14ac:dyDescent="0.4">
      <c r="A32" s="52" t="s">
        <v>211</v>
      </c>
      <c r="B32" s="52">
        <v>0</v>
      </c>
      <c r="C32" s="53">
        <v>27</v>
      </c>
      <c r="D32" s="53">
        <v>30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1.9097222222222224E-2</v>
      </c>
    </row>
    <row r="33" spans="1:8" ht="15" x14ac:dyDescent="0.4">
      <c r="A33" s="52">
        <v>1194</v>
      </c>
      <c r="B33" s="52">
        <v>0</v>
      </c>
      <c r="C33" s="53">
        <v>28</v>
      </c>
      <c r="D33" s="53">
        <v>10</v>
      </c>
      <c r="E33" s="53" t="s">
        <v>229</v>
      </c>
      <c r="F33" s="53"/>
      <c r="G33" s="54" t="str">
        <f>IF(ISBLANK($A33),"",IF($I33="X",A33,CONCATENATE(VLOOKUP(A33,competitors!$A33:$I681,3, FALSE)," ",VLOOKUP(A33,competitors!$A33:$I681,2,FALSE))))</f>
        <v>Alex Hardwicke</v>
      </c>
      <c r="H33" s="55">
        <f t="shared" si="0"/>
        <v>1.9560185185185184E-2</v>
      </c>
    </row>
    <row r="34" spans="1:8" ht="15" x14ac:dyDescent="0.4">
      <c r="A34" s="52" t="s">
        <v>196</v>
      </c>
      <c r="B34" s="52">
        <v>0</v>
      </c>
      <c r="C34" s="53">
        <v>28</v>
      </c>
      <c r="D34" s="53">
        <v>28</v>
      </c>
      <c r="E34" s="53" t="s">
        <v>229</v>
      </c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1.9768518518518519E-2</v>
      </c>
    </row>
    <row r="35" spans="1:8" ht="15" x14ac:dyDescent="0.4">
      <c r="A35" s="52">
        <v>1244</v>
      </c>
      <c r="B35" s="52">
        <v>0</v>
      </c>
      <c r="C35" s="53">
        <v>28</v>
      </c>
      <c r="D35" s="53">
        <v>43</v>
      </c>
      <c r="E35" s="53" t="s">
        <v>229</v>
      </c>
      <c r="F35" s="53"/>
      <c r="G35" s="54" t="str">
        <f>IF(ISBLANK($A35),"",IF($I35="X",A35,CONCATENATE(VLOOKUP(A35,competitors!$A35:$I683,3, FALSE)," ",VLOOKUP(A35,competitors!$A35:$I683,2,FALSE))))</f>
        <v>Steven Latham</v>
      </c>
      <c r="H35" s="55">
        <f t="shared" si="1"/>
        <v>1.9942129629629629E-2</v>
      </c>
    </row>
    <row r="36" spans="1:8" ht="15" x14ac:dyDescent="0.4">
      <c r="A36" s="52">
        <v>1379</v>
      </c>
      <c r="B36" s="52">
        <v>0</v>
      </c>
      <c r="C36" s="53">
        <v>28</v>
      </c>
      <c r="D36" s="53">
        <v>52</v>
      </c>
      <c r="E36" s="53" t="s">
        <v>229</v>
      </c>
      <c r="F36" s="53"/>
      <c r="G36" s="54" t="str">
        <f>IF(ISBLANK($A36),"",IF($I36="X",A36,CONCATENATE(VLOOKUP(A36,competitors!$A36:$I684,3, FALSE)," ",VLOOKUP(A36,competitors!$A36:$I684,2,FALSE))))</f>
        <v>Michaela Latham</v>
      </c>
      <c r="H36" s="55">
        <f t="shared" si="1"/>
        <v>2.0046296296296295E-2</v>
      </c>
    </row>
    <row r="37" spans="1:8" ht="15" x14ac:dyDescent="0.4">
      <c r="A37" s="52" t="s">
        <v>203</v>
      </c>
      <c r="B37" s="52">
        <v>0</v>
      </c>
      <c r="C37" s="53">
        <v>29</v>
      </c>
      <c r="D37" s="53">
        <v>11</v>
      </c>
      <c r="E37" s="53" t="s">
        <v>229</v>
      </c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2.0266203703703703E-2</v>
      </c>
    </row>
    <row r="38" spans="1:8" ht="15" x14ac:dyDescent="0.4">
      <c r="A38" s="52">
        <v>1298</v>
      </c>
      <c r="B38" s="52">
        <v>0</v>
      </c>
      <c r="C38" s="53">
        <v>29</v>
      </c>
      <c r="D38" s="53">
        <v>41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Jane Moore</v>
      </c>
      <c r="H38" s="55">
        <f t="shared" si="1"/>
        <v>2.0613425925925927E-2</v>
      </c>
    </row>
    <row r="39" spans="1:8" ht="15" x14ac:dyDescent="0.4">
      <c r="A39" s="52">
        <v>935</v>
      </c>
      <c r="B39" s="52">
        <v>0</v>
      </c>
      <c r="C39" s="53">
        <v>32</v>
      </c>
      <c r="D39" s="53">
        <v>24</v>
      </c>
      <c r="E39" s="53"/>
      <c r="F39" s="53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2.2499999999999999E-2</v>
      </c>
    </row>
    <row r="40" spans="1:8" ht="15" x14ac:dyDescent="0.4">
      <c r="A40" s="52">
        <v>1254</v>
      </c>
      <c r="B40" s="52"/>
      <c r="C40" s="53"/>
      <c r="D40" s="53"/>
      <c r="E40" s="53"/>
      <c r="F40" s="53" t="s">
        <v>275</v>
      </c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23</v>
      </c>
      <c r="D2" s="53">
        <v>39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1.6423611111111111E-2</v>
      </c>
    </row>
    <row r="3" spans="1:9" ht="15" x14ac:dyDescent="0.4">
      <c r="A3" s="52" t="s">
        <v>297</v>
      </c>
      <c r="B3" s="52">
        <v>0</v>
      </c>
      <c r="C3" s="53">
        <v>23</v>
      </c>
      <c r="D3" s="53">
        <v>47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1.6516203703703703E-2</v>
      </c>
    </row>
    <row r="4" spans="1:9" ht="15" x14ac:dyDescent="0.4">
      <c r="A4" s="52" t="s">
        <v>298</v>
      </c>
      <c r="B4" s="52">
        <v>0</v>
      </c>
      <c r="C4" s="53">
        <v>23</v>
      </c>
      <c r="D4" s="53">
        <v>51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1.6562500000000001E-2</v>
      </c>
    </row>
    <row r="5" spans="1:9" ht="15" x14ac:dyDescent="0.4">
      <c r="A5" s="52">
        <v>747</v>
      </c>
      <c r="B5" s="52">
        <v>0</v>
      </c>
      <c r="C5" s="53">
        <v>24</v>
      </c>
      <c r="D5" s="53">
        <v>4</v>
      </c>
      <c r="E5" s="53"/>
      <c r="F5" s="53"/>
      <c r="G5" s="54" t="str">
        <f>IF(ISBLANK($A5),"",IF($I5="X",A5,CONCATENATE(VLOOKUP(A5,competitors!$A5:$I653,3, FALSE)," ",VLOOKUP(A5,competitors!$A5:$I653,2,FALSE))))</f>
        <v>James Moore</v>
      </c>
      <c r="H5" s="55">
        <f t="shared" si="0"/>
        <v>1.6712962962962964E-2</v>
      </c>
    </row>
    <row r="6" spans="1:9" ht="15" x14ac:dyDescent="0.4">
      <c r="A6" s="52" t="s">
        <v>299</v>
      </c>
      <c r="B6" s="52">
        <v>0</v>
      </c>
      <c r="C6" s="53">
        <v>24</v>
      </c>
      <c r="D6" s="53">
        <v>10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1.6782407407407409E-2</v>
      </c>
    </row>
    <row r="7" spans="1:9" ht="15" x14ac:dyDescent="0.4">
      <c r="A7" s="52" t="s">
        <v>300</v>
      </c>
      <c r="B7" s="52">
        <v>0</v>
      </c>
      <c r="C7" s="53">
        <v>24</v>
      </c>
      <c r="D7" s="53">
        <v>19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1.6886574074074075E-2</v>
      </c>
    </row>
    <row r="8" spans="1:9" ht="15" x14ac:dyDescent="0.4">
      <c r="A8" s="52">
        <v>1144</v>
      </c>
      <c r="B8" s="52">
        <v>0</v>
      </c>
      <c r="C8" s="53">
        <v>24</v>
      </c>
      <c r="D8" s="53">
        <v>22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Jamie Kershaw</v>
      </c>
      <c r="H8" s="55">
        <f t="shared" si="0"/>
        <v>1.6921296296296295E-2</v>
      </c>
    </row>
    <row r="9" spans="1:9" ht="15" x14ac:dyDescent="0.4">
      <c r="A9" s="52" t="s">
        <v>301</v>
      </c>
      <c r="B9" s="52">
        <v>0</v>
      </c>
      <c r="C9" s="53">
        <v>24</v>
      </c>
      <c r="D9" s="53">
        <v>45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1.7187500000000001E-2</v>
      </c>
    </row>
    <row r="10" spans="1:9" ht="15" x14ac:dyDescent="0.4">
      <c r="A10" s="52" t="s">
        <v>302</v>
      </c>
      <c r="B10" s="52">
        <v>0</v>
      </c>
      <c r="C10" s="53">
        <v>25</v>
      </c>
      <c r="D10" s="53">
        <v>2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1.7384259259259259E-2</v>
      </c>
    </row>
    <row r="11" spans="1:9" ht="15" x14ac:dyDescent="0.4">
      <c r="A11" s="52">
        <v>1055</v>
      </c>
      <c r="B11" s="52">
        <v>0</v>
      </c>
      <c r="C11" s="53">
        <v>25</v>
      </c>
      <c r="D11" s="53">
        <v>25</v>
      </c>
      <c r="E11" s="53"/>
      <c r="F11" s="53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1.7650462962962962E-2</v>
      </c>
    </row>
    <row r="12" spans="1:9" ht="15" x14ac:dyDescent="0.4">
      <c r="A12" s="52">
        <v>1192</v>
      </c>
      <c r="B12" s="52">
        <v>0</v>
      </c>
      <c r="C12" s="53">
        <v>25</v>
      </c>
      <c r="D12" s="53">
        <v>34</v>
      </c>
      <c r="E12" s="53"/>
      <c r="F12" s="53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1.7754629629629631E-2</v>
      </c>
    </row>
    <row r="13" spans="1:9" ht="15" x14ac:dyDescent="0.4">
      <c r="A13" s="52" t="s">
        <v>212</v>
      </c>
      <c r="B13" s="52">
        <v>0</v>
      </c>
      <c r="C13" s="53">
        <v>25</v>
      </c>
      <c r="D13" s="53">
        <v>48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1.7916666666666668E-2</v>
      </c>
    </row>
    <row r="14" spans="1:9" ht="15" x14ac:dyDescent="0.4">
      <c r="A14" s="52" t="s">
        <v>303</v>
      </c>
      <c r="B14" s="52">
        <v>0</v>
      </c>
      <c r="C14" s="53">
        <v>25</v>
      </c>
      <c r="D14" s="53">
        <v>58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1.8032407407407407E-2</v>
      </c>
    </row>
    <row r="15" spans="1:9" ht="15" x14ac:dyDescent="0.4">
      <c r="A15" s="52" t="s">
        <v>304</v>
      </c>
      <c r="B15" s="52">
        <v>0</v>
      </c>
      <c r="C15" s="53">
        <v>26</v>
      </c>
      <c r="D15" s="53">
        <v>6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1.8124999999999999E-2</v>
      </c>
    </row>
    <row r="16" spans="1:9" ht="15" x14ac:dyDescent="0.4">
      <c r="A16" s="52" t="s">
        <v>305</v>
      </c>
      <c r="B16" s="52">
        <v>0</v>
      </c>
      <c r="C16" s="53">
        <v>26</v>
      </c>
      <c r="D16" s="53">
        <v>10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1.8171296296296297E-2</v>
      </c>
    </row>
    <row r="17" spans="1:8" ht="15" x14ac:dyDescent="0.4">
      <c r="A17" s="52">
        <v>415</v>
      </c>
      <c r="B17" s="52">
        <v>0</v>
      </c>
      <c r="C17" s="53">
        <v>26</v>
      </c>
      <c r="D17" s="53">
        <v>23</v>
      </c>
      <c r="E17" s="53" t="s">
        <v>229</v>
      </c>
      <c r="F17" s="53"/>
      <c r="G17" s="54" t="str">
        <f>IF(ISBLANK($A17),"",IF($I17="X",A17,CONCATENATE(VLOOKUP(A17,competitors!$A17:$I665,3, FALSE)," ",VLOOKUP(A17,competitors!$A17:$I665,2,FALSE))))</f>
        <v>Nik Kershaw</v>
      </c>
      <c r="H17" s="55">
        <f t="shared" si="0"/>
        <v>1.832175925925926E-2</v>
      </c>
    </row>
    <row r="18" spans="1:8" ht="15" x14ac:dyDescent="0.4">
      <c r="A18" s="52" t="s">
        <v>306</v>
      </c>
      <c r="B18" s="52">
        <v>0</v>
      </c>
      <c r="C18" s="53">
        <v>26</v>
      </c>
      <c r="D18" s="53">
        <v>39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1.8506944444444444E-2</v>
      </c>
    </row>
    <row r="19" spans="1:8" ht="15" x14ac:dyDescent="0.4">
      <c r="A19" s="52">
        <v>1383</v>
      </c>
      <c r="B19" s="52">
        <v>0</v>
      </c>
      <c r="C19" s="53">
        <v>27</v>
      </c>
      <c r="D19" s="53">
        <v>13</v>
      </c>
      <c r="E19" s="53"/>
      <c r="F19" s="53"/>
      <c r="G19" s="54" t="str">
        <f>IF(ISBLANK($A19),"",IF($I19="X",A19,CONCATENATE(VLOOKUP(A19,competitors!$A19:$I667,3, FALSE)," ",VLOOKUP(A19,competitors!$A19:$I667,2,FALSE))))</f>
        <v>Evan Collett</v>
      </c>
      <c r="H19" s="55">
        <f t="shared" si="0"/>
        <v>1.8900462962962963E-2</v>
      </c>
    </row>
    <row r="20" spans="1:8" ht="15" x14ac:dyDescent="0.4">
      <c r="A20" s="52" t="s">
        <v>307</v>
      </c>
      <c r="B20" s="52">
        <v>0</v>
      </c>
      <c r="C20" s="53">
        <v>27</v>
      </c>
      <c r="D20" s="53">
        <v>17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1.894675925925926E-2</v>
      </c>
    </row>
    <row r="21" spans="1:8" ht="15" x14ac:dyDescent="0.4">
      <c r="A21" s="52" t="s">
        <v>308</v>
      </c>
      <c r="B21" s="52">
        <v>0</v>
      </c>
      <c r="C21" s="53">
        <v>27</v>
      </c>
      <c r="D21" s="53">
        <v>19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1.8969907407407408E-2</v>
      </c>
    </row>
    <row r="22" spans="1:8" ht="15" x14ac:dyDescent="0.4">
      <c r="A22" s="52" t="s">
        <v>309</v>
      </c>
      <c r="B22" s="52">
        <v>0</v>
      </c>
      <c r="C22" s="53">
        <v>27</v>
      </c>
      <c r="D22" s="53">
        <v>24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1.9027777777777779E-2</v>
      </c>
    </row>
    <row r="23" spans="1:8" ht="15" x14ac:dyDescent="0.4">
      <c r="A23" s="52" t="s">
        <v>310</v>
      </c>
      <c r="B23" s="52">
        <v>0</v>
      </c>
      <c r="C23" s="53">
        <v>27</v>
      </c>
      <c r="D23" s="53">
        <v>33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1.9131944444444444E-2</v>
      </c>
    </row>
    <row r="24" spans="1:8" ht="15" x14ac:dyDescent="0.4">
      <c r="A24" s="52">
        <v>567</v>
      </c>
      <c r="B24" s="52">
        <v>0</v>
      </c>
      <c r="C24" s="53">
        <v>27</v>
      </c>
      <c r="D24" s="53">
        <v>40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Lawrence Cox</v>
      </c>
      <c r="H24" s="55">
        <f t="shared" si="0"/>
        <v>1.9212962962962963E-2</v>
      </c>
    </row>
    <row r="25" spans="1:8" ht="15" x14ac:dyDescent="0.4">
      <c r="A25" s="52">
        <v>1326</v>
      </c>
      <c r="B25" s="52">
        <v>0</v>
      </c>
      <c r="C25" s="53">
        <v>28</v>
      </c>
      <c r="D25" s="53">
        <v>4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Laoise Bennis</v>
      </c>
      <c r="H25" s="55">
        <f t="shared" si="0"/>
        <v>1.9490740740740739E-2</v>
      </c>
    </row>
    <row r="26" spans="1:8" ht="15" x14ac:dyDescent="0.4">
      <c r="A26" s="52">
        <v>1107</v>
      </c>
      <c r="B26" s="52">
        <v>0</v>
      </c>
      <c r="C26" s="53">
        <v>28</v>
      </c>
      <c r="D26" s="53">
        <v>18</v>
      </c>
      <c r="E26" s="53" t="s">
        <v>229</v>
      </c>
      <c r="F26" s="53"/>
      <c r="G26" s="54" t="str">
        <f>IF(ISBLANK($A26),"",IF($I26="X",A26,CONCATENATE(VLOOKUP(A26,competitors!$A26:$I674,3, FALSE)," ",VLOOKUP(A26,competitors!$A26:$I674,2,FALSE))))</f>
        <v>Milly Pinnock</v>
      </c>
      <c r="H26" s="55">
        <f t="shared" si="0"/>
        <v>1.9652777777777779E-2</v>
      </c>
    </row>
    <row r="27" spans="1:8" ht="15" x14ac:dyDescent="0.4">
      <c r="A27" s="52">
        <v>1129</v>
      </c>
      <c r="B27" s="52">
        <v>0</v>
      </c>
      <c r="C27" s="53">
        <v>28</v>
      </c>
      <c r="D27" s="53">
        <v>21</v>
      </c>
      <c r="E27" s="53"/>
      <c r="F27" s="53"/>
      <c r="G27" s="54" t="str">
        <f>IF(ISBLANK($A27),"",IF($I27="X",A27,CONCATENATE(VLOOKUP(A27,competitors!$A27:$I675,3, FALSE)," ",VLOOKUP(A27,competitors!$A27:$I675,2,FALSE))))</f>
        <v>Doug Tincello</v>
      </c>
      <c r="H27" s="55">
        <f t="shared" si="0"/>
        <v>1.96875E-2</v>
      </c>
    </row>
    <row r="28" spans="1:8" ht="15" x14ac:dyDescent="0.4">
      <c r="A28" s="52" t="s">
        <v>311</v>
      </c>
      <c r="B28" s="52">
        <v>0</v>
      </c>
      <c r="C28" s="53">
        <v>28</v>
      </c>
      <c r="D28" s="53">
        <v>44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1.9953703703703703E-2</v>
      </c>
    </row>
    <row r="29" spans="1:8" ht="15" x14ac:dyDescent="0.4">
      <c r="A29" s="52">
        <v>704</v>
      </c>
      <c r="B29" s="52">
        <v>0</v>
      </c>
      <c r="C29" s="53">
        <v>28</v>
      </c>
      <c r="D29" s="53">
        <v>56</v>
      </c>
      <c r="E29" s="53" t="s">
        <v>229</v>
      </c>
      <c r="F29" s="53"/>
      <c r="G29" s="54" t="str">
        <f>IF(ISBLANK($A29),"",IF($I29="X",A29,CONCATENATE(VLOOKUP(A29,competitors!$A29:$I677,3, FALSE)," ",VLOOKUP(A29,competitors!$A29:$I677,2,FALSE))))</f>
        <v>Chris Dainty</v>
      </c>
      <c r="H29" s="55">
        <f t="shared" si="0"/>
        <v>2.0092592592592592E-2</v>
      </c>
    </row>
    <row r="30" spans="1:8" ht="15" x14ac:dyDescent="0.4">
      <c r="A30" s="52" t="s">
        <v>312</v>
      </c>
      <c r="B30" s="52">
        <v>0</v>
      </c>
      <c r="C30" s="53">
        <v>29</v>
      </c>
      <c r="D30" s="53">
        <v>15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2.0312500000000001E-2</v>
      </c>
    </row>
    <row r="31" spans="1:8" ht="15" x14ac:dyDescent="0.4">
      <c r="A31" s="52" t="s">
        <v>313</v>
      </c>
      <c r="B31" s="52">
        <v>0</v>
      </c>
      <c r="C31" s="53">
        <v>29</v>
      </c>
      <c r="D31" s="53">
        <v>46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2.0671296296296295E-2</v>
      </c>
    </row>
    <row r="32" spans="1:8" ht="15" x14ac:dyDescent="0.4">
      <c r="A32" s="52">
        <v>1195</v>
      </c>
      <c r="B32" s="52">
        <v>0</v>
      </c>
      <c r="C32" s="53">
        <v>29</v>
      </c>
      <c r="D32" s="53">
        <v>55</v>
      </c>
      <c r="E32" s="53" t="s">
        <v>229</v>
      </c>
      <c r="F32" s="53"/>
      <c r="G32" s="54" t="str">
        <f>IF(ISBLANK($A32),"",IF($I32="X",A32,CONCATENATE(VLOOKUP(A32,competitors!$A32:$I680,3, FALSE)," ",VLOOKUP(A32,competitors!$A32:$I680,2,FALSE))))</f>
        <v>Charlie Hardwicke</v>
      </c>
      <c r="H32" s="55">
        <f t="shared" si="0"/>
        <v>2.0775462962962964E-2</v>
      </c>
    </row>
    <row r="33" spans="1:8" ht="15" x14ac:dyDescent="0.4">
      <c r="A33" s="52" t="s">
        <v>287</v>
      </c>
      <c r="B33" s="52">
        <v>0</v>
      </c>
      <c r="C33" s="53">
        <v>30</v>
      </c>
      <c r="D33" s="53">
        <v>1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2.0844907407407406E-2</v>
      </c>
    </row>
    <row r="34" spans="1:8" ht="15" x14ac:dyDescent="0.4">
      <c r="A34" s="52">
        <v>1386</v>
      </c>
      <c r="B34" s="52">
        <v>0</v>
      </c>
      <c r="C34" s="53">
        <v>30</v>
      </c>
      <c r="D34" s="53">
        <v>27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Mea Moore</v>
      </c>
      <c r="H34" s="55">
        <f t="shared" ref="H34:H65" si="1">IF(LEFT($E34,1)="D",UPPER($E34),TIME(B34,C34,D34))</f>
        <v>2.1145833333333332E-2</v>
      </c>
    </row>
    <row r="35" spans="1:8" ht="15" x14ac:dyDescent="0.4">
      <c r="A35" s="52" t="s">
        <v>314</v>
      </c>
      <c r="B35" s="52">
        <v>0</v>
      </c>
      <c r="C35" s="53">
        <v>30</v>
      </c>
      <c r="D35" s="53">
        <v>36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2.1250000000000002E-2</v>
      </c>
    </row>
    <row r="36" spans="1:8" ht="15" x14ac:dyDescent="0.4">
      <c r="A36" s="52" t="s">
        <v>315</v>
      </c>
      <c r="B36" s="52">
        <v>0</v>
      </c>
      <c r="C36" s="53">
        <v>31</v>
      </c>
      <c r="D36" s="53">
        <v>17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2.1724537037037039E-2</v>
      </c>
    </row>
    <row r="37" spans="1:8" ht="15" x14ac:dyDescent="0.4">
      <c r="A37" s="52" t="s">
        <v>294</v>
      </c>
      <c r="B37" s="52">
        <v>0</v>
      </c>
      <c r="C37" s="53">
        <v>32</v>
      </c>
      <c r="D37" s="53">
        <v>36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2.2638888888888889E-2</v>
      </c>
    </row>
    <row r="38" spans="1:8" ht="15" x14ac:dyDescent="0.4">
      <c r="A38" s="52" t="s">
        <v>316</v>
      </c>
      <c r="B38" s="52">
        <v>0</v>
      </c>
      <c r="C38" s="53">
        <v>32</v>
      </c>
      <c r="D38" s="53">
        <v>43</v>
      </c>
      <c r="E38" s="53"/>
      <c r="F38" s="53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2.2719907407407407E-2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298</v>
      </c>
      <c r="B2" s="52">
        <v>0</v>
      </c>
      <c r="C2" s="53">
        <v>22</v>
      </c>
      <c r="D2" s="53">
        <v>58</v>
      </c>
      <c r="E2" s="53" t="s">
        <v>229</v>
      </c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3" si="0">IF(LEFT($E2,1)="D",UPPER($E2),(B2*3600+C2*60+D2)/86400)</f>
        <v>1.5949074074074074E-2</v>
      </c>
    </row>
    <row r="3" spans="1:9" ht="15" x14ac:dyDescent="0.4">
      <c r="A3" s="52" t="s">
        <v>299</v>
      </c>
      <c r="B3" s="52">
        <v>0</v>
      </c>
      <c r="C3" s="53">
        <v>23</v>
      </c>
      <c r="D3" s="53">
        <v>29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1.6307870370370372E-2</v>
      </c>
    </row>
    <row r="4" spans="1:9" ht="15" x14ac:dyDescent="0.4">
      <c r="A4" s="52">
        <v>747</v>
      </c>
      <c r="B4" s="52">
        <v>0</v>
      </c>
      <c r="C4" s="53">
        <v>23</v>
      </c>
      <c r="D4" s="53">
        <v>33</v>
      </c>
      <c r="E4" s="53"/>
      <c r="F4" s="53"/>
      <c r="G4" s="54" t="str">
        <f>IF(ISBLANK($A4),"",IF($I4="X",A4,CONCATENATE(VLOOKUP(A4,competitors!$A4:$I652,3, FALSE)," ",VLOOKUP(A4,competitors!$A4:$I652,2,FALSE))))</f>
        <v>James Moore</v>
      </c>
      <c r="H4" s="61">
        <f t="shared" si="0"/>
        <v>1.6354166666666666E-2</v>
      </c>
    </row>
    <row r="5" spans="1:9" ht="15" x14ac:dyDescent="0.4">
      <c r="A5" s="52" t="s">
        <v>317</v>
      </c>
      <c r="B5" s="52">
        <v>0</v>
      </c>
      <c r="C5" s="53">
        <v>23</v>
      </c>
      <c r="D5" s="53">
        <v>39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61">
        <f t="shared" si="0"/>
        <v>1.6423611111111111E-2</v>
      </c>
    </row>
    <row r="6" spans="1:9" ht="15" x14ac:dyDescent="0.4">
      <c r="A6" s="52">
        <v>1144</v>
      </c>
      <c r="B6" s="52">
        <v>0</v>
      </c>
      <c r="C6" s="53">
        <v>23</v>
      </c>
      <c r="D6" s="53">
        <v>56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Jamie Kershaw</v>
      </c>
      <c r="H6" s="61">
        <f t="shared" si="0"/>
        <v>1.6620370370370369E-2</v>
      </c>
    </row>
    <row r="7" spans="1:9" ht="15" x14ac:dyDescent="0.4">
      <c r="A7" s="52" t="s">
        <v>318</v>
      </c>
      <c r="B7" s="52">
        <v>0</v>
      </c>
      <c r="C7" s="53">
        <v>25</v>
      </c>
      <c r="D7" s="53">
        <v>6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61">
        <f t="shared" si="0"/>
        <v>1.7430555555555557E-2</v>
      </c>
    </row>
    <row r="8" spans="1:9" ht="15" x14ac:dyDescent="0.4">
      <c r="A8" s="52">
        <v>1055</v>
      </c>
      <c r="B8" s="52">
        <v>0</v>
      </c>
      <c r="C8" s="53">
        <v>25</v>
      </c>
      <c r="D8" s="53">
        <v>19</v>
      </c>
      <c r="E8" s="53"/>
      <c r="F8" s="53"/>
      <c r="G8" s="54" t="str">
        <f>IF(ISBLANK($A8),"",IF($I8="X",A8,CONCATENATE(VLOOKUP(A8,competitors!$A8:$I656,3, FALSE)," ",VLOOKUP(A8,competitors!$A8:$I656,2,FALSE))))</f>
        <v>Austin Smith</v>
      </c>
      <c r="H8" s="61">
        <f t="shared" si="0"/>
        <v>1.758101851851852E-2</v>
      </c>
    </row>
    <row r="9" spans="1:9" ht="15" x14ac:dyDescent="0.4">
      <c r="A9" s="52">
        <v>415</v>
      </c>
      <c r="B9" s="52">
        <v>0</v>
      </c>
      <c r="C9" s="53">
        <v>25</v>
      </c>
      <c r="D9" s="53">
        <v>21</v>
      </c>
      <c r="E9" s="53" t="s">
        <v>229</v>
      </c>
      <c r="F9" s="53"/>
      <c r="G9" s="54" t="str">
        <f>IF(ISBLANK($A9),"",IF($I9="X",A9,CONCATENATE(VLOOKUP(A9,competitors!$A9:$I657,3, FALSE)," ",VLOOKUP(A9,competitors!$A9:$I657,2,FALSE))))</f>
        <v>Nik Kershaw</v>
      </c>
      <c r="H9" s="61">
        <f t="shared" si="0"/>
        <v>1.7604166666666667E-2</v>
      </c>
    </row>
    <row r="10" spans="1:9" ht="15" x14ac:dyDescent="0.4">
      <c r="A10" s="52" t="s">
        <v>319</v>
      </c>
      <c r="B10" s="52">
        <v>0</v>
      </c>
      <c r="C10" s="53">
        <v>25</v>
      </c>
      <c r="D10" s="53">
        <v>30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61">
        <f t="shared" si="0"/>
        <v>1.7708333333333333E-2</v>
      </c>
    </row>
    <row r="11" spans="1:9" ht="15" x14ac:dyDescent="0.4">
      <c r="A11" s="52">
        <v>1192</v>
      </c>
      <c r="B11" s="52">
        <v>0</v>
      </c>
      <c r="C11" s="53">
        <v>25</v>
      </c>
      <c r="D11" s="53">
        <v>41</v>
      </c>
      <c r="E11" s="53"/>
      <c r="F11" s="53"/>
      <c r="G11" s="54" t="str">
        <f>IF(ISBLANK($A11),"",IF($I11="X",A11,CONCATENATE(VLOOKUP(A11,competitors!$A11:$I659,3, FALSE)," ",VLOOKUP(A11,competitors!$A11:$I659,2,FALSE))))</f>
        <v>Dale Norris</v>
      </c>
      <c r="H11" s="61">
        <f t="shared" si="0"/>
        <v>1.7835648148148149E-2</v>
      </c>
    </row>
    <row r="12" spans="1:9" ht="15" x14ac:dyDescent="0.4">
      <c r="A12" s="52">
        <v>203</v>
      </c>
      <c r="B12" s="52">
        <v>0</v>
      </c>
      <c r="C12" s="53">
        <v>26</v>
      </c>
      <c r="D12" s="53">
        <v>0</v>
      </c>
      <c r="E12" s="53"/>
      <c r="F12" s="53"/>
      <c r="G12" s="54" t="str">
        <f>IF(ISBLANK($A12),"",IF($I12="X",A12,CONCATENATE(VLOOKUP(A12,competitors!$A12:$I660,3, FALSE)," ",VLOOKUP(A12,competitors!$A12:$I660,2,FALSE))))</f>
        <v>Adrian Killworth</v>
      </c>
      <c r="H12" s="61">
        <f t="shared" si="0"/>
        <v>1.8055555555555554E-2</v>
      </c>
    </row>
    <row r="13" spans="1:9" ht="15" x14ac:dyDescent="0.4">
      <c r="A13" s="52">
        <v>1254</v>
      </c>
      <c r="B13" s="52">
        <v>0</v>
      </c>
      <c r="C13" s="53">
        <v>26</v>
      </c>
      <c r="D13" s="53">
        <v>4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61">
        <f t="shared" si="0"/>
        <v>1.8101851851851852E-2</v>
      </c>
    </row>
    <row r="14" spans="1:9" ht="15" x14ac:dyDescent="0.4">
      <c r="A14" s="52">
        <v>1383</v>
      </c>
      <c r="B14" s="52">
        <v>0</v>
      </c>
      <c r="C14" s="53">
        <v>26</v>
      </c>
      <c r="D14" s="53">
        <v>9</v>
      </c>
      <c r="E14" s="53"/>
      <c r="F14" s="53"/>
      <c r="G14" s="54" t="str">
        <f>IF(ISBLANK($A14),"",IF($I14="X",A14,CONCATENATE(VLOOKUP(A14,competitors!$A14:$I662,3, FALSE)," ",VLOOKUP(A14,competitors!$A14:$I662,2,FALSE))))</f>
        <v>Evan Collett</v>
      </c>
      <c r="H14" s="61">
        <f t="shared" si="0"/>
        <v>1.8159722222222223E-2</v>
      </c>
    </row>
    <row r="15" spans="1:9" ht="15" x14ac:dyDescent="0.4">
      <c r="A15" s="52" t="s">
        <v>311</v>
      </c>
      <c r="B15" s="52">
        <v>0</v>
      </c>
      <c r="C15" s="53">
        <v>26</v>
      </c>
      <c r="D15" s="53">
        <v>11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1.818287037037037E-2</v>
      </c>
    </row>
    <row r="16" spans="1:9" ht="15" x14ac:dyDescent="0.4">
      <c r="A16" s="52" t="s">
        <v>205</v>
      </c>
      <c r="B16" s="52">
        <v>0</v>
      </c>
      <c r="C16" s="53">
        <v>26</v>
      </c>
      <c r="D16" s="53">
        <v>21</v>
      </c>
      <c r="E16" s="53" t="s">
        <v>229</v>
      </c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1.8298611111111113E-2</v>
      </c>
    </row>
    <row r="17" spans="1:8" ht="15" x14ac:dyDescent="0.4">
      <c r="A17" s="52">
        <v>1112</v>
      </c>
      <c r="B17" s="52">
        <v>0</v>
      </c>
      <c r="C17" s="53">
        <v>26</v>
      </c>
      <c r="D17" s="53">
        <v>47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1.8599537037037036E-2</v>
      </c>
    </row>
    <row r="18" spans="1:8" ht="15" x14ac:dyDescent="0.4">
      <c r="A18" s="52">
        <v>1109</v>
      </c>
      <c r="B18" s="52">
        <v>0</v>
      </c>
      <c r="C18" s="53">
        <v>26</v>
      </c>
      <c r="D18" s="53">
        <v>49</v>
      </c>
      <c r="E18" s="53"/>
      <c r="F18" s="53"/>
      <c r="G18" s="54" t="str">
        <f>IF(ISBLANK($A18),"",IF($I18="X",A18,CONCATENATE(VLOOKUP(A18,competitors!$A18:$I666,3, FALSE)," ",VLOOKUP(A18,competitors!$A18:$I666,2,FALSE))))</f>
        <v>Stuart Haycox</v>
      </c>
      <c r="H18" s="61">
        <f t="shared" si="0"/>
        <v>1.8622685185185187E-2</v>
      </c>
    </row>
    <row r="19" spans="1:8" ht="15" x14ac:dyDescent="0.4">
      <c r="A19" s="52">
        <v>846</v>
      </c>
      <c r="B19" s="52">
        <v>0</v>
      </c>
      <c r="C19" s="53">
        <v>26</v>
      </c>
      <c r="D19" s="53">
        <v>53</v>
      </c>
      <c r="E19" s="53"/>
      <c r="F19" s="53"/>
      <c r="G19" s="54" t="str">
        <f>IF(ISBLANK($A19),"",IF($I19="X",A19,CONCATENATE(VLOOKUP(A19,competitors!$A19:$I667,3, FALSE)," ",VLOOKUP(A19,competitors!$A19:$I667,2,FALSE))))</f>
        <v>Roger Kockelbergh</v>
      </c>
      <c r="H19" s="61">
        <f t="shared" si="0"/>
        <v>1.8668981481481481E-2</v>
      </c>
    </row>
    <row r="20" spans="1:8" ht="15" x14ac:dyDescent="0.4">
      <c r="A20" s="52">
        <v>1385</v>
      </c>
      <c r="B20" s="52">
        <v>0</v>
      </c>
      <c r="C20" s="53">
        <v>27</v>
      </c>
      <c r="D20" s="53">
        <v>5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Miles Marr</v>
      </c>
      <c r="H20" s="61">
        <f t="shared" si="0"/>
        <v>1.8807870370370371E-2</v>
      </c>
    </row>
    <row r="21" spans="1:8" ht="15" x14ac:dyDescent="0.4">
      <c r="A21" s="52">
        <v>1237</v>
      </c>
      <c r="B21" s="52">
        <v>0</v>
      </c>
      <c r="C21" s="53">
        <v>27</v>
      </c>
      <c r="D21" s="53">
        <v>6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1.8819444444444444E-2</v>
      </c>
    </row>
    <row r="22" spans="1:8" ht="15" x14ac:dyDescent="0.4">
      <c r="A22" s="52">
        <v>1107</v>
      </c>
      <c r="B22" s="52">
        <v>0</v>
      </c>
      <c r="C22" s="53">
        <v>27</v>
      </c>
      <c r="D22" s="53">
        <v>9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Milly Pinnock</v>
      </c>
      <c r="H22" s="61">
        <f t="shared" si="0"/>
        <v>1.8854166666666668E-2</v>
      </c>
    </row>
    <row r="23" spans="1:8" ht="15" x14ac:dyDescent="0.4">
      <c r="A23" s="52">
        <v>1326</v>
      </c>
      <c r="B23" s="52">
        <v>0</v>
      </c>
      <c r="C23" s="53">
        <v>27</v>
      </c>
      <c r="D23" s="53">
        <v>16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Laoise Bennis</v>
      </c>
      <c r="H23" s="61">
        <f t="shared" si="0"/>
        <v>1.8935185185185187E-2</v>
      </c>
    </row>
    <row r="24" spans="1:8" ht="15" x14ac:dyDescent="0.4">
      <c r="A24" s="52" t="s">
        <v>202</v>
      </c>
      <c r="B24" s="52">
        <v>0</v>
      </c>
      <c r="C24" s="53">
        <v>27</v>
      </c>
      <c r="D24" s="53">
        <v>23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61">
        <f t="shared" si="0"/>
        <v>1.9016203703703705E-2</v>
      </c>
    </row>
    <row r="25" spans="1:8" ht="15" x14ac:dyDescent="0.4">
      <c r="A25" s="52">
        <v>1195</v>
      </c>
      <c r="B25" s="52">
        <v>0</v>
      </c>
      <c r="C25" s="53">
        <v>27</v>
      </c>
      <c r="D25" s="53">
        <v>51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Charlie Hardwicke</v>
      </c>
      <c r="H25" s="61">
        <f t="shared" si="0"/>
        <v>1.9340277777777779E-2</v>
      </c>
    </row>
    <row r="26" spans="1:8" ht="15" x14ac:dyDescent="0.4">
      <c r="A26" s="52">
        <v>616</v>
      </c>
      <c r="B26" s="52">
        <v>0</v>
      </c>
      <c r="C26" s="53">
        <v>28</v>
      </c>
      <c r="D26" s="53">
        <v>18</v>
      </c>
      <c r="E26" s="53"/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1.9652777777777779E-2</v>
      </c>
    </row>
    <row r="27" spans="1:8" ht="15" x14ac:dyDescent="0.4">
      <c r="A27" s="52">
        <v>1386</v>
      </c>
      <c r="B27" s="52">
        <v>0</v>
      </c>
      <c r="C27" s="53">
        <v>28</v>
      </c>
      <c r="D27" s="53">
        <v>57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Mea Moore</v>
      </c>
      <c r="H27" s="61">
        <f t="shared" si="0"/>
        <v>2.0104166666666666E-2</v>
      </c>
    </row>
    <row r="28" spans="1:8" ht="15" x14ac:dyDescent="0.4">
      <c r="A28" s="52" t="s">
        <v>314</v>
      </c>
      <c r="B28" s="52">
        <v>0</v>
      </c>
      <c r="C28" s="53">
        <v>29</v>
      </c>
      <c r="D28" s="53">
        <v>25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61">
        <f t="shared" si="0"/>
        <v>2.042824074074074E-2</v>
      </c>
    </row>
    <row r="29" spans="1:8" ht="15" x14ac:dyDescent="0.4">
      <c r="A29" s="52" t="s">
        <v>196</v>
      </c>
      <c r="B29" s="52">
        <v>0</v>
      </c>
      <c r="C29" s="53">
        <v>30</v>
      </c>
      <c r="D29" s="53">
        <v>24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2.1111111111111112E-2</v>
      </c>
    </row>
    <row r="30" spans="1:8" ht="15" x14ac:dyDescent="0.4">
      <c r="A30" s="52" t="s">
        <v>320</v>
      </c>
      <c r="B30" s="52">
        <v>0</v>
      </c>
      <c r="C30" s="53">
        <v>30</v>
      </c>
      <c r="D30" s="53">
        <v>33</v>
      </c>
      <c r="E30" s="53" t="s">
        <v>229</v>
      </c>
      <c r="F30" s="53"/>
      <c r="G30" s="54" t="e">
        <f>IF(ISBLANK($A30),"",IF($I30="X",A30,CONCATENATE(VLOOKUP(A30,competitors!$A30:$I678,3, FALSE)," ",VLOOKUP(A30,competitors!$A30:$I678,2,FALSE))))</f>
        <v>#N/A</v>
      </c>
      <c r="H30" s="61">
        <f t="shared" si="0"/>
        <v>2.1215277777777777E-2</v>
      </c>
    </row>
    <row r="31" spans="1:8" ht="15" x14ac:dyDescent="0.4">
      <c r="A31" s="52" t="s">
        <v>316</v>
      </c>
      <c r="B31" s="52">
        <v>0</v>
      </c>
      <c r="C31" s="53">
        <v>30</v>
      </c>
      <c r="D31" s="53">
        <v>38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61">
        <f t="shared" si="0"/>
        <v>2.1273148148148149E-2</v>
      </c>
    </row>
    <row r="32" spans="1:8" ht="15" x14ac:dyDescent="0.4">
      <c r="A32" s="52">
        <v>7</v>
      </c>
      <c r="B32" s="52">
        <v>0</v>
      </c>
      <c r="C32" s="53">
        <v>32</v>
      </c>
      <c r="D32" s="53">
        <v>48</v>
      </c>
      <c r="E32" s="53" t="s">
        <v>229</v>
      </c>
      <c r="F32" s="53"/>
      <c r="G32" s="54" t="e">
        <f>IF(ISBLANK($A32),"",IF($I32="X",A32,CONCATENATE(VLOOKUP(A32,competitors!$A32:$I680,3, FALSE)," ",VLOOKUP(A32,competitors!$A32:$I680,2,FALSE))))</f>
        <v>#N/A</v>
      </c>
      <c r="H32" s="61">
        <f t="shared" si="0"/>
        <v>2.2777777777777779E-2</v>
      </c>
    </row>
    <row r="33" spans="1:8" ht="15" x14ac:dyDescent="0.4">
      <c r="A33" s="52">
        <v>935</v>
      </c>
      <c r="B33" s="52">
        <v>0</v>
      </c>
      <c r="C33" s="53">
        <v>32</v>
      </c>
      <c r="D33" s="53">
        <v>57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61">
        <f t="shared" si="0"/>
        <v>2.2881944444444444E-2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61">
        <f t="shared" ref="H34:H65" si="1">IF(LEFT($E34,1)="D",UPPER($E34),(B34*3600+C34*60+D34)/86400)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61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61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61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61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61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61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61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61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61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61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61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61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61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61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61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61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61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61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61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61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61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61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61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61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61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61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61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61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61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61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61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61">
        <f t="shared" ref="H66:H101" si="2">IF(LEFT($E66,1)="D",UPPER($E66),(B66*3600+C66*60+D66)/86400)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61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61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61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61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61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61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61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61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61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61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61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61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61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61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61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61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61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61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61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61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61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61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61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61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61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61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61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61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61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61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61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61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61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61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61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298</v>
      </c>
      <c r="B2" s="52">
        <v>0</v>
      </c>
      <c r="C2" s="53">
        <v>23</v>
      </c>
      <c r="D2" s="53">
        <v>29</v>
      </c>
      <c r="E2" s="53" t="s">
        <v>229</v>
      </c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1.6307870370370372E-2</v>
      </c>
    </row>
    <row r="3" spans="1:9" ht="15" x14ac:dyDescent="0.4">
      <c r="A3" s="52" t="s">
        <v>300</v>
      </c>
      <c r="B3" s="52">
        <v>0</v>
      </c>
      <c r="C3" s="53">
        <v>23</v>
      </c>
      <c r="D3" s="53">
        <v>54</v>
      </c>
      <c r="E3" s="53" t="s">
        <v>229</v>
      </c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1.6597222222222222E-2</v>
      </c>
    </row>
    <row r="4" spans="1:9" ht="15" x14ac:dyDescent="0.4">
      <c r="A4" s="52">
        <v>747</v>
      </c>
      <c r="B4" s="52">
        <v>0</v>
      </c>
      <c r="C4" s="53">
        <v>24</v>
      </c>
      <c r="D4" s="53">
        <v>5</v>
      </c>
      <c r="E4" s="53"/>
      <c r="F4" s="53"/>
      <c r="G4" s="54" t="str">
        <f>IF(ISBLANK($A4),"",IF($I4="X",A4,CONCATENATE(VLOOKUP(A4,competitors!$A4:$I652,3, FALSE)," ",VLOOKUP(A4,competitors!$A4:$I652,2,FALSE))))</f>
        <v>James Moore</v>
      </c>
      <c r="H4" s="55">
        <f t="shared" si="0"/>
        <v>1.6724537037037038E-2</v>
      </c>
    </row>
    <row r="5" spans="1:9" ht="15" x14ac:dyDescent="0.4">
      <c r="A5" s="52">
        <v>989</v>
      </c>
      <c r="B5" s="52">
        <v>0</v>
      </c>
      <c r="C5" s="53">
        <v>24</v>
      </c>
      <c r="D5" s="53">
        <v>31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1.7025462962962964E-2</v>
      </c>
    </row>
    <row r="6" spans="1:9" ht="15" x14ac:dyDescent="0.4">
      <c r="A6" s="52" t="s">
        <v>299</v>
      </c>
      <c r="B6" s="52">
        <v>0</v>
      </c>
      <c r="C6" s="53">
        <v>24</v>
      </c>
      <c r="D6" s="53">
        <v>35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1.7071759259259259E-2</v>
      </c>
    </row>
    <row r="7" spans="1:9" ht="15" x14ac:dyDescent="0.4">
      <c r="A7" s="52" t="s">
        <v>317</v>
      </c>
      <c r="B7" s="52">
        <v>0</v>
      </c>
      <c r="C7" s="53">
        <v>24</v>
      </c>
      <c r="D7" s="53">
        <v>57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1.7326388888888888E-2</v>
      </c>
    </row>
    <row r="8" spans="1:9" ht="15" x14ac:dyDescent="0.4">
      <c r="A8" s="52" t="s">
        <v>303</v>
      </c>
      <c r="B8" s="52">
        <v>0</v>
      </c>
      <c r="C8" s="53">
        <v>25</v>
      </c>
      <c r="D8" s="53">
        <v>7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1.744212962962963E-2</v>
      </c>
    </row>
    <row r="9" spans="1:9" ht="15" x14ac:dyDescent="0.4">
      <c r="A9" s="52">
        <v>1055</v>
      </c>
      <c r="B9" s="52">
        <v>0</v>
      </c>
      <c r="C9" s="53">
        <v>25</v>
      </c>
      <c r="D9" s="53">
        <v>17</v>
      </c>
      <c r="E9" s="53"/>
      <c r="F9" s="53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1.755787037037037E-2</v>
      </c>
    </row>
    <row r="10" spans="1:9" ht="15" x14ac:dyDescent="0.4">
      <c r="A10" s="52" t="s">
        <v>321</v>
      </c>
      <c r="B10" s="52">
        <v>0</v>
      </c>
      <c r="C10" s="53">
        <v>25</v>
      </c>
      <c r="D10" s="53">
        <v>24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1.7638888888888888E-2</v>
      </c>
    </row>
    <row r="11" spans="1:9" ht="15" x14ac:dyDescent="0.4">
      <c r="A11" s="52">
        <v>1192</v>
      </c>
      <c r="B11" s="52">
        <v>0</v>
      </c>
      <c r="C11" s="53">
        <v>25</v>
      </c>
      <c r="D11" s="53">
        <v>39</v>
      </c>
      <c r="E11" s="53"/>
      <c r="F11" s="53"/>
      <c r="G11" s="54" t="str">
        <f>IF(ISBLANK($A11),"",IF($I11="X",A11,CONCATENATE(VLOOKUP(A11,competitors!$A11:$I659,3, FALSE)," ",VLOOKUP(A11,competitors!$A11:$I659,2,FALSE))))</f>
        <v>Dale Norris</v>
      </c>
      <c r="H11" s="55">
        <f t="shared" si="0"/>
        <v>1.7812499999999998E-2</v>
      </c>
    </row>
    <row r="12" spans="1:9" ht="15" x14ac:dyDescent="0.4">
      <c r="A12" s="52" t="s">
        <v>212</v>
      </c>
      <c r="B12" s="52">
        <v>0</v>
      </c>
      <c r="C12" s="53">
        <v>25</v>
      </c>
      <c r="D12" s="53">
        <v>44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1.787037037037037E-2</v>
      </c>
    </row>
    <row r="13" spans="1:9" ht="15" x14ac:dyDescent="0.4">
      <c r="A13" s="52">
        <v>38</v>
      </c>
      <c r="B13" s="52">
        <v>0</v>
      </c>
      <c r="C13" s="53">
        <v>25</v>
      </c>
      <c r="D13" s="53">
        <v>52</v>
      </c>
      <c r="E13" s="53"/>
      <c r="F13" s="53"/>
      <c r="G13" s="54" t="str">
        <f>IF(ISBLANK($A13),"",IF($I13="X",A13,CONCATENATE(VLOOKUP(A13,competitors!$A13:$I661,3, FALSE)," ",VLOOKUP(A13,competitors!$A13:$I661,2,FALSE))))</f>
        <v>Phil Rayner</v>
      </c>
      <c r="H13" s="55">
        <f t="shared" si="0"/>
        <v>1.7962962962962962E-2</v>
      </c>
    </row>
    <row r="14" spans="1:9" ht="15" x14ac:dyDescent="0.4">
      <c r="A14" s="52" t="s">
        <v>322</v>
      </c>
      <c r="B14" s="52">
        <v>0</v>
      </c>
      <c r="C14" s="53">
        <v>26</v>
      </c>
      <c r="D14" s="53">
        <v>23</v>
      </c>
      <c r="E14" s="53" t="s">
        <v>229</v>
      </c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1.832175925925926E-2</v>
      </c>
    </row>
    <row r="15" spans="1:9" ht="15" x14ac:dyDescent="0.4">
      <c r="A15" s="52">
        <v>699</v>
      </c>
      <c r="B15" s="52">
        <v>0</v>
      </c>
      <c r="C15" s="53">
        <v>26</v>
      </c>
      <c r="D15" s="53">
        <v>24</v>
      </c>
      <c r="E15" s="53"/>
      <c r="F15" s="53"/>
      <c r="G15" s="54" t="str">
        <f>IF(ISBLANK($A15),"",IF($I15="X",A15,CONCATENATE(VLOOKUP(A15,competitors!$A15:$I663,3, FALSE)," ",VLOOKUP(A15,competitors!$A15:$I663,2,FALSE))))</f>
        <v>Jonathan Durnin</v>
      </c>
      <c r="H15" s="55">
        <f t="shared" si="0"/>
        <v>1.8333333333333333E-2</v>
      </c>
    </row>
    <row r="16" spans="1:9" ht="15" x14ac:dyDescent="0.4">
      <c r="A16" s="52" t="s">
        <v>318</v>
      </c>
      <c r="B16" s="52">
        <v>0</v>
      </c>
      <c r="C16" s="53">
        <v>26</v>
      </c>
      <c r="D16" s="53">
        <v>59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1.8738425925925926E-2</v>
      </c>
    </row>
    <row r="17" spans="1:8" ht="15" x14ac:dyDescent="0.4">
      <c r="A17" s="52" t="s">
        <v>323</v>
      </c>
      <c r="B17" s="52">
        <v>0</v>
      </c>
      <c r="C17" s="53">
        <v>27</v>
      </c>
      <c r="D17" s="53">
        <v>11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1.8877314814814816E-2</v>
      </c>
    </row>
    <row r="18" spans="1:8" ht="15" x14ac:dyDescent="0.4">
      <c r="A18" s="52" t="s">
        <v>319</v>
      </c>
      <c r="B18" s="52">
        <v>0</v>
      </c>
      <c r="C18" s="53">
        <v>27</v>
      </c>
      <c r="D18" s="53">
        <v>17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1.894675925925926E-2</v>
      </c>
    </row>
    <row r="19" spans="1:8" ht="15" x14ac:dyDescent="0.4">
      <c r="A19" s="52">
        <v>1237</v>
      </c>
      <c r="B19" s="52">
        <v>0</v>
      </c>
      <c r="C19" s="53">
        <v>27</v>
      </c>
      <c r="D19" s="53">
        <v>32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1.9120370370370371E-2</v>
      </c>
    </row>
    <row r="20" spans="1:8" ht="15" x14ac:dyDescent="0.4">
      <c r="A20" s="52" t="s">
        <v>296</v>
      </c>
      <c r="B20" s="52">
        <v>0</v>
      </c>
      <c r="C20" s="53">
        <v>28</v>
      </c>
      <c r="D20" s="53">
        <v>5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1.9502314814814816E-2</v>
      </c>
    </row>
    <row r="21" spans="1:8" ht="15" x14ac:dyDescent="0.4">
      <c r="A21" s="52">
        <v>1385</v>
      </c>
      <c r="B21" s="52">
        <v>0</v>
      </c>
      <c r="C21" s="53">
        <v>28</v>
      </c>
      <c r="D21" s="53">
        <v>6</v>
      </c>
      <c r="E21" s="53" t="s">
        <v>229</v>
      </c>
      <c r="F21" s="53"/>
      <c r="G21" s="54" t="str">
        <f>IF(ISBLANK($A21),"",IF($I21="X",A21,CONCATENATE(VLOOKUP(A21,competitors!$A21:$I669,3, FALSE)," ",VLOOKUP(A21,competitors!$A21:$I669,2,FALSE))))</f>
        <v>Miles Marr</v>
      </c>
      <c r="H21" s="55">
        <f t="shared" si="0"/>
        <v>1.951388888888889E-2</v>
      </c>
    </row>
    <row r="22" spans="1:8" ht="15" x14ac:dyDescent="0.4">
      <c r="A22" s="52" t="s">
        <v>205</v>
      </c>
      <c r="B22" s="52">
        <v>0</v>
      </c>
      <c r="C22" s="53">
        <v>28</v>
      </c>
      <c r="D22" s="53">
        <v>10</v>
      </c>
      <c r="E22" s="53" t="s">
        <v>229</v>
      </c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1.9560185185185184E-2</v>
      </c>
    </row>
    <row r="23" spans="1:8" ht="15" x14ac:dyDescent="0.4">
      <c r="A23" s="52">
        <v>1386</v>
      </c>
      <c r="B23" s="52">
        <v>0</v>
      </c>
      <c r="C23" s="53">
        <v>28</v>
      </c>
      <c r="D23" s="53">
        <v>11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Mea Moore</v>
      </c>
      <c r="H23" s="55">
        <f t="shared" si="0"/>
        <v>1.9571759259259261E-2</v>
      </c>
    </row>
    <row r="24" spans="1:8" ht="15" x14ac:dyDescent="0.4">
      <c r="A24" s="52">
        <v>846</v>
      </c>
      <c r="B24" s="52">
        <v>0</v>
      </c>
      <c r="C24" s="53">
        <v>28</v>
      </c>
      <c r="D24" s="53">
        <v>11</v>
      </c>
      <c r="E24" s="53"/>
      <c r="F24" s="53"/>
      <c r="G24" s="54" t="str">
        <f>IF(ISBLANK($A24),"",IF($I24="X",A24,CONCATENATE(VLOOKUP(A24,competitors!$A24:$I672,3, FALSE)," ",VLOOKUP(A24,competitors!$A24:$I672,2,FALSE))))</f>
        <v>Roger Kockelbergh</v>
      </c>
      <c r="H24" s="55">
        <f t="shared" si="0"/>
        <v>1.9571759259259261E-2</v>
      </c>
    </row>
    <row r="25" spans="1:8" ht="15" x14ac:dyDescent="0.4">
      <c r="A25" s="52">
        <v>1107</v>
      </c>
      <c r="B25" s="52">
        <v>0</v>
      </c>
      <c r="C25" s="53">
        <v>28</v>
      </c>
      <c r="D25" s="53">
        <v>23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1.9710648148148147E-2</v>
      </c>
    </row>
    <row r="26" spans="1:8" ht="15" x14ac:dyDescent="0.4">
      <c r="A26" s="52">
        <v>120</v>
      </c>
      <c r="B26" s="52">
        <v>0</v>
      </c>
      <c r="C26" s="53">
        <v>28</v>
      </c>
      <c r="D26" s="53">
        <v>32</v>
      </c>
      <c r="E26" s="53"/>
      <c r="F26" s="53"/>
      <c r="G26" s="54" t="str">
        <f>IF(ISBLANK($A26),"",IF($I26="X",A26,CONCATENATE(VLOOKUP(A26,competitors!$A26:$I674,3, FALSE)," ",VLOOKUP(A26,competitors!$A26:$I674,2,FALSE))))</f>
        <v>Linda Hubbard</v>
      </c>
      <c r="H26" s="55">
        <f t="shared" si="0"/>
        <v>1.9814814814814816E-2</v>
      </c>
    </row>
    <row r="27" spans="1:8" ht="15" x14ac:dyDescent="0.4">
      <c r="A27" s="52">
        <v>1326</v>
      </c>
      <c r="B27" s="52">
        <v>0</v>
      </c>
      <c r="C27" s="53">
        <v>28</v>
      </c>
      <c r="D27" s="53">
        <v>36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1.9861111111111111E-2</v>
      </c>
    </row>
    <row r="28" spans="1:8" ht="15" x14ac:dyDescent="0.4">
      <c r="A28" s="52" t="s">
        <v>324</v>
      </c>
      <c r="B28" s="52">
        <v>0</v>
      </c>
      <c r="C28" s="53">
        <v>28</v>
      </c>
      <c r="D28" s="53">
        <v>42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1.9930555555555556E-2</v>
      </c>
    </row>
    <row r="29" spans="1:8" ht="15" x14ac:dyDescent="0.4">
      <c r="A29" s="52" t="s">
        <v>311</v>
      </c>
      <c r="B29" s="52">
        <v>0</v>
      </c>
      <c r="C29" s="53">
        <v>29</v>
      </c>
      <c r="D29" s="53">
        <v>12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2.0277777777777777E-2</v>
      </c>
    </row>
    <row r="30" spans="1:8" ht="15" x14ac:dyDescent="0.4">
      <c r="A30" s="52">
        <v>616</v>
      </c>
      <c r="B30" s="52">
        <v>0</v>
      </c>
      <c r="C30" s="53">
        <v>29</v>
      </c>
      <c r="D30" s="53">
        <v>22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2.0393518518518519E-2</v>
      </c>
    </row>
    <row r="31" spans="1:8" ht="15" x14ac:dyDescent="0.4">
      <c r="A31" s="52">
        <v>704</v>
      </c>
      <c r="B31" s="52">
        <v>0</v>
      </c>
      <c r="C31" s="53">
        <v>29</v>
      </c>
      <c r="D31" s="53">
        <v>50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Chris Dainty</v>
      </c>
      <c r="H31" s="55">
        <f t="shared" si="0"/>
        <v>2.0717592592592593E-2</v>
      </c>
    </row>
    <row r="32" spans="1:8" ht="15" x14ac:dyDescent="0.4">
      <c r="A32" s="52" t="s">
        <v>314</v>
      </c>
      <c r="B32" s="52">
        <v>0</v>
      </c>
      <c r="C32" s="53">
        <v>30</v>
      </c>
      <c r="D32" s="53">
        <v>2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2.0856481481481483E-2</v>
      </c>
    </row>
    <row r="33" spans="1:8" ht="15" x14ac:dyDescent="0.4">
      <c r="A33" s="52">
        <v>1194</v>
      </c>
      <c r="B33" s="52">
        <v>0</v>
      </c>
      <c r="C33" s="53">
        <v>30</v>
      </c>
      <c r="D33" s="53">
        <v>39</v>
      </c>
      <c r="E33" s="53" t="s">
        <v>229</v>
      </c>
      <c r="F33" s="53"/>
      <c r="G33" s="54" t="str">
        <f>IF(ISBLANK($A33),"",IF($I33="X",A33,CONCATENATE(VLOOKUP(A33,competitors!$A33:$I681,3, FALSE)," ",VLOOKUP(A33,competitors!$A33:$I681,2,FALSE))))</f>
        <v>Alex Hardwicke</v>
      </c>
      <c r="H33" s="55">
        <f t="shared" si="0"/>
        <v>2.1284722222222222E-2</v>
      </c>
    </row>
    <row r="34" spans="1:8" ht="15" x14ac:dyDescent="0.4">
      <c r="A34" s="52" t="s">
        <v>325</v>
      </c>
      <c r="B34" s="52">
        <v>0</v>
      </c>
      <c r="C34" s="53">
        <v>30</v>
      </c>
      <c r="D34" s="53">
        <v>48</v>
      </c>
      <c r="E34" s="53" t="s">
        <v>229</v>
      </c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2.1388888888888888E-2</v>
      </c>
    </row>
    <row r="35" spans="1:8" ht="15" x14ac:dyDescent="0.4">
      <c r="A35" s="52" t="s">
        <v>316</v>
      </c>
      <c r="B35" s="52">
        <v>0</v>
      </c>
      <c r="C35" s="53">
        <v>31</v>
      </c>
      <c r="D35" s="53">
        <v>50</v>
      </c>
      <c r="E35" s="53" t="s">
        <v>229</v>
      </c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2.210648148148148E-2</v>
      </c>
    </row>
    <row r="36" spans="1:8" ht="15" x14ac:dyDescent="0.4">
      <c r="A36" s="52">
        <v>7</v>
      </c>
      <c r="B36" s="52">
        <v>0</v>
      </c>
      <c r="C36" s="53">
        <v>32</v>
      </c>
      <c r="D36" s="53">
        <v>53</v>
      </c>
      <c r="E36" s="53" t="s">
        <v>229</v>
      </c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2.2835648148148147E-2</v>
      </c>
    </row>
    <row r="37" spans="1:8" ht="15" x14ac:dyDescent="0.4">
      <c r="A37" s="52">
        <v>935</v>
      </c>
      <c r="B37" s="52">
        <v>0</v>
      </c>
      <c r="C37" s="53">
        <v>34</v>
      </c>
      <c r="D37" s="53">
        <v>3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2.3645833333333335E-2</v>
      </c>
    </row>
    <row r="38" spans="1:8" ht="15" x14ac:dyDescent="0.4">
      <c r="A38" s="52">
        <v>23</v>
      </c>
      <c r="B38" s="52"/>
      <c r="C38" s="53"/>
      <c r="D38" s="53"/>
      <c r="E38" s="53"/>
      <c r="F38" s="53" t="s">
        <v>265</v>
      </c>
      <c r="G38" s="54" t="str">
        <f>IF(ISBLANK($A38),"",IF($I38="X",A38,CONCATENATE(VLOOKUP(A38,competitors!$A38:$I686,3, FALSE)," ",VLOOKUP(A38,competitors!$A38:$I686,2,FALSE))))</f>
        <v>Chris Hyde</v>
      </c>
      <c r="H38" s="55">
        <f t="shared" si="1"/>
        <v>0</v>
      </c>
    </row>
    <row r="39" spans="1:8" ht="15" x14ac:dyDescent="0.4">
      <c r="A39" s="52" t="s">
        <v>294</v>
      </c>
      <c r="B39" s="52"/>
      <c r="C39" s="53"/>
      <c r="D39" s="53"/>
      <c r="E39" s="53"/>
      <c r="F39" s="53" t="s">
        <v>265</v>
      </c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22</v>
      </c>
      <c r="D2" s="53">
        <v>57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1.59375E-2</v>
      </c>
    </row>
    <row r="3" spans="1:9" ht="15" x14ac:dyDescent="0.4">
      <c r="A3" s="52" t="s">
        <v>298</v>
      </c>
      <c r="B3" s="52">
        <v>0</v>
      </c>
      <c r="C3" s="53">
        <v>23</v>
      </c>
      <c r="D3" s="53">
        <v>15</v>
      </c>
      <c r="E3" s="53" t="s">
        <v>229</v>
      </c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1.6145833333333335E-2</v>
      </c>
    </row>
    <row r="4" spans="1:9" ht="15" x14ac:dyDescent="0.4">
      <c r="A4" s="52" t="s">
        <v>326</v>
      </c>
      <c r="B4" s="52">
        <v>0</v>
      </c>
      <c r="C4" s="53">
        <v>23</v>
      </c>
      <c r="D4" s="53">
        <v>35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1.6377314814814813E-2</v>
      </c>
    </row>
    <row r="5" spans="1:9" ht="15" x14ac:dyDescent="0.4">
      <c r="A5" s="52" t="s">
        <v>300</v>
      </c>
      <c r="B5" s="52">
        <v>0</v>
      </c>
      <c r="C5" s="53">
        <v>23</v>
      </c>
      <c r="D5" s="53">
        <v>46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1.650462962962963E-2</v>
      </c>
    </row>
    <row r="6" spans="1:9" ht="15" x14ac:dyDescent="0.4">
      <c r="A6" s="52">
        <v>747</v>
      </c>
      <c r="B6" s="52">
        <v>0</v>
      </c>
      <c r="C6" s="53">
        <v>23</v>
      </c>
      <c r="D6" s="53">
        <v>47</v>
      </c>
      <c r="E6" s="53"/>
      <c r="F6" s="53"/>
      <c r="G6" s="54" t="str">
        <f>IF(ISBLANK($A6),"",IF($I6="X",A6,CONCATENATE(VLOOKUP(A6,competitors!$A6:$I654,3, FALSE)," ",VLOOKUP(A6,competitors!$A6:$I654,2,FALSE))))</f>
        <v>James Moore</v>
      </c>
      <c r="H6" s="55">
        <f t="shared" si="0"/>
        <v>1.6516203703703703E-2</v>
      </c>
    </row>
    <row r="7" spans="1:9" ht="15" x14ac:dyDescent="0.4">
      <c r="A7" s="52" t="s">
        <v>299</v>
      </c>
      <c r="B7" s="52">
        <v>0</v>
      </c>
      <c r="C7" s="53">
        <v>24</v>
      </c>
      <c r="D7" s="53">
        <v>0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1.6666666666666666E-2</v>
      </c>
    </row>
    <row r="8" spans="1:9" ht="15" x14ac:dyDescent="0.4">
      <c r="A8" s="52" t="s">
        <v>317</v>
      </c>
      <c r="B8" s="52">
        <v>0</v>
      </c>
      <c r="C8" s="53">
        <v>24</v>
      </c>
      <c r="D8" s="53">
        <v>16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1.6851851851851851E-2</v>
      </c>
    </row>
    <row r="9" spans="1:9" ht="15" x14ac:dyDescent="0.4">
      <c r="A9" s="52">
        <v>699</v>
      </c>
      <c r="B9" s="52">
        <v>0</v>
      </c>
      <c r="C9" s="53">
        <v>24</v>
      </c>
      <c r="D9" s="53">
        <v>22</v>
      </c>
      <c r="E9" s="53"/>
      <c r="F9" s="53"/>
      <c r="G9" s="54" t="str">
        <f>IF(ISBLANK($A9),"",IF($I9="X",A9,CONCATENATE(VLOOKUP(A9,competitors!$A9:$I657,3, FALSE)," ",VLOOKUP(A9,competitors!$A9:$I657,2,FALSE))))</f>
        <v>Jonathan Durnin</v>
      </c>
      <c r="H9" s="55">
        <f t="shared" si="0"/>
        <v>1.6921296296296295E-2</v>
      </c>
    </row>
    <row r="10" spans="1:9" ht="15" x14ac:dyDescent="0.4">
      <c r="A10" s="52" t="s">
        <v>327</v>
      </c>
      <c r="B10" s="52">
        <v>0</v>
      </c>
      <c r="C10" s="53">
        <v>24</v>
      </c>
      <c r="D10" s="53">
        <v>34</v>
      </c>
      <c r="E10" s="53" t="s">
        <v>229</v>
      </c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1.7060185185185185E-2</v>
      </c>
    </row>
    <row r="11" spans="1:9" ht="15" x14ac:dyDescent="0.4">
      <c r="A11" s="52" t="s">
        <v>328</v>
      </c>
      <c r="B11" s="52">
        <v>0</v>
      </c>
      <c r="C11" s="53">
        <v>24</v>
      </c>
      <c r="D11" s="53">
        <v>45</v>
      </c>
      <c r="E11" s="53" t="s">
        <v>229</v>
      </c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1.7187500000000001E-2</v>
      </c>
    </row>
    <row r="12" spans="1:9" ht="15" x14ac:dyDescent="0.4">
      <c r="A12" s="52">
        <v>1161</v>
      </c>
      <c r="B12" s="52">
        <v>0</v>
      </c>
      <c r="C12" s="53">
        <v>24</v>
      </c>
      <c r="D12" s="53">
        <v>53</v>
      </c>
      <c r="E12" s="53"/>
      <c r="F12" s="53"/>
      <c r="G12" s="54" t="str">
        <f>IF(ISBLANK($A12),"",IF($I12="X",A12,CONCATENATE(VLOOKUP(A12,competitors!$A12:$I660,3, FALSE)," ",VLOOKUP(A12,competitors!$A12:$I660,2,FALSE))))</f>
        <v>Maciej Suchocki</v>
      </c>
      <c r="H12" s="55">
        <f t="shared" si="0"/>
        <v>1.7280092592592593E-2</v>
      </c>
    </row>
    <row r="13" spans="1:9" ht="15" x14ac:dyDescent="0.4">
      <c r="A13" s="52" t="s">
        <v>278</v>
      </c>
      <c r="B13" s="52">
        <v>0</v>
      </c>
      <c r="C13" s="53">
        <v>25</v>
      </c>
      <c r="D13" s="53">
        <v>15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1.7534722222222222E-2</v>
      </c>
    </row>
    <row r="14" spans="1:9" ht="15" x14ac:dyDescent="0.4">
      <c r="A14" s="52">
        <v>967</v>
      </c>
      <c r="B14" s="52">
        <v>0</v>
      </c>
      <c r="C14" s="53">
        <v>25</v>
      </c>
      <c r="D14" s="53">
        <v>24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Daniel McDonnell</v>
      </c>
      <c r="H14" s="55">
        <f t="shared" si="0"/>
        <v>1.7638888888888888E-2</v>
      </c>
    </row>
    <row r="15" spans="1:9" ht="15" x14ac:dyDescent="0.4">
      <c r="A15" s="52">
        <v>1109</v>
      </c>
      <c r="B15" s="52">
        <v>0</v>
      </c>
      <c r="C15" s="53">
        <v>26</v>
      </c>
      <c r="D15" s="53">
        <v>7</v>
      </c>
      <c r="E15" s="53"/>
      <c r="F15" s="53"/>
      <c r="G15" s="54" t="str">
        <f>IF(ISBLANK($A15),"",IF($I15="X",A15,CONCATENATE(VLOOKUP(A15,competitors!$A15:$I663,3, FALSE)," ",VLOOKUP(A15,competitors!$A15:$I663,2,FALSE))))</f>
        <v>Stuart Haycox</v>
      </c>
      <c r="H15" s="55">
        <f t="shared" si="0"/>
        <v>1.8136574074074076E-2</v>
      </c>
    </row>
    <row r="16" spans="1:9" ht="15" x14ac:dyDescent="0.4">
      <c r="A16" s="52">
        <v>1237</v>
      </c>
      <c r="B16" s="52">
        <v>0</v>
      </c>
      <c r="C16" s="53">
        <v>26</v>
      </c>
      <c r="D16" s="53">
        <v>8</v>
      </c>
      <c r="E16" s="53" t="s">
        <v>229</v>
      </c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1.8148148148148149E-2</v>
      </c>
    </row>
    <row r="17" spans="1:8" ht="15" x14ac:dyDescent="0.4">
      <c r="A17" s="52">
        <v>1192</v>
      </c>
      <c r="B17" s="52">
        <v>0</v>
      </c>
      <c r="C17" s="53">
        <v>26</v>
      </c>
      <c r="D17" s="53">
        <v>9</v>
      </c>
      <c r="E17" s="53"/>
      <c r="F17" s="53"/>
      <c r="G17" s="54" t="str">
        <f>IF(ISBLANK($A17),"",IF($I17="X",A17,CONCATENATE(VLOOKUP(A17,competitors!$A17:$I665,3, FALSE)," ",VLOOKUP(A17,competitors!$A17:$I665,2,FALSE))))</f>
        <v>Dale Norris</v>
      </c>
      <c r="H17" s="55">
        <f t="shared" si="0"/>
        <v>1.8159722222222223E-2</v>
      </c>
    </row>
    <row r="18" spans="1:8" ht="15" x14ac:dyDescent="0.4">
      <c r="A18" s="52" t="s">
        <v>323</v>
      </c>
      <c r="B18" s="52">
        <v>0</v>
      </c>
      <c r="C18" s="53">
        <v>26</v>
      </c>
      <c r="D18" s="53">
        <v>35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1.846064814814815E-2</v>
      </c>
    </row>
    <row r="19" spans="1:8" ht="15" x14ac:dyDescent="0.4">
      <c r="A19" s="52">
        <v>203</v>
      </c>
      <c r="B19" s="52">
        <v>0</v>
      </c>
      <c r="C19" s="53">
        <v>26</v>
      </c>
      <c r="D19" s="53">
        <v>50</v>
      </c>
      <c r="E19" s="53"/>
      <c r="F19" s="53"/>
      <c r="G19" s="54" t="str">
        <f>IF(ISBLANK($A19),"",IF($I19="X",A19,CONCATENATE(VLOOKUP(A19,competitors!$A19:$I667,3, FALSE)," ",VLOOKUP(A19,competitors!$A19:$I667,2,FALSE))))</f>
        <v>Adrian Killworth</v>
      </c>
      <c r="H19" s="55">
        <f t="shared" si="0"/>
        <v>1.863425925925926E-2</v>
      </c>
    </row>
    <row r="20" spans="1:8" ht="15" x14ac:dyDescent="0.4">
      <c r="A20" s="52" t="s">
        <v>311</v>
      </c>
      <c r="B20" s="52">
        <v>0</v>
      </c>
      <c r="C20" s="53">
        <v>26</v>
      </c>
      <c r="D20" s="53">
        <v>52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1.8657407407407407E-2</v>
      </c>
    </row>
    <row r="21" spans="1:8" ht="15" x14ac:dyDescent="0.4">
      <c r="A21" s="52">
        <v>1383</v>
      </c>
      <c r="B21" s="52">
        <v>0</v>
      </c>
      <c r="C21" s="53">
        <v>26</v>
      </c>
      <c r="D21" s="53">
        <v>54</v>
      </c>
      <c r="E21" s="53"/>
      <c r="F21" s="53"/>
      <c r="G21" s="54" t="str">
        <f>IF(ISBLANK($A21),"",IF($I21="X",A21,CONCATENATE(VLOOKUP(A21,competitors!$A21:$I669,3, FALSE)," ",VLOOKUP(A21,competitors!$A21:$I669,2,FALSE))))</f>
        <v>Evan Collett</v>
      </c>
      <c r="H21" s="55">
        <f t="shared" si="0"/>
        <v>1.8680555555555554E-2</v>
      </c>
    </row>
    <row r="22" spans="1:8" ht="15" x14ac:dyDescent="0.4">
      <c r="A22" s="52" t="s">
        <v>205</v>
      </c>
      <c r="B22" s="52">
        <v>0</v>
      </c>
      <c r="C22" s="53">
        <v>26</v>
      </c>
      <c r="D22" s="53">
        <v>55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1.8692129629629628E-2</v>
      </c>
    </row>
    <row r="23" spans="1:8" ht="15" x14ac:dyDescent="0.4">
      <c r="A23" s="52">
        <v>1112</v>
      </c>
      <c r="B23" s="52">
        <v>0</v>
      </c>
      <c r="C23" s="53">
        <v>26</v>
      </c>
      <c r="D23" s="53">
        <v>58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1.8726851851851852E-2</v>
      </c>
    </row>
    <row r="24" spans="1:8" ht="15" x14ac:dyDescent="0.4">
      <c r="A24" s="52">
        <v>23</v>
      </c>
      <c r="B24" s="52">
        <v>0</v>
      </c>
      <c r="C24" s="53">
        <v>27</v>
      </c>
      <c r="D24" s="53">
        <v>1</v>
      </c>
      <c r="E24" s="53"/>
      <c r="F24" s="53"/>
      <c r="G24" s="54" t="str">
        <f>IF(ISBLANK($A24),"",IF($I24="X",A24,CONCATENATE(VLOOKUP(A24,competitors!$A24:$I672,3, FALSE)," ",VLOOKUP(A24,competitors!$A24:$I672,2,FALSE))))</f>
        <v>Chris Hyde</v>
      </c>
      <c r="H24" s="55">
        <f t="shared" si="0"/>
        <v>1.8761574074074073E-2</v>
      </c>
    </row>
    <row r="25" spans="1:8" ht="15" x14ac:dyDescent="0.4">
      <c r="A25" s="52">
        <v>1107</v>
      </c>
      <c r="B25" s="52">
        <v>0</v>
      </c>
      <c r="C25" s="53">
        <v>27</v>
      </c>
      <c r="D25" s="53">
        <v>38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1.9189814814814816E-2</v>
      </c>
    </row>
    <row r="26" spans="1:8" ht="15" x14ac:dyDescent="0.4">
      <c r="A26" s="52" t="s">
        <v>202</v>
      </c>
      <c r="B26" s="52">
        <v>0</v>
      </c>
      <c r="C26" s="53">
        <v>27</v>
      </c>
      <c r="D26" s="53">
        <v>48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1.9305555555555555E-2</v>
      </c>
    </row>
    <row r="27" spans="1:8" ht="15" x14ac:dyDescent="0.4">
      <c r="A27" s="52" t="s">
        <v>200</v>
      </c>
      <c r="B27" s="52">
        <v>0</v>
      </c>
      <c r="C27" s="53">
        <v>28</v>
      </c>
      <c r="D27" s="53">
        <v>1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1.9456018518518518E-2</v>
      </c>
    </row>
    <row r="28" spans="1:8" ht="15" x14ac:dyDescent="0.4">
      <c r="A28" s="52">
        <v>1254</v>
      </c>
      <c r="B28" s="52">
        <v>0</v>
      </c>
      <c r="C28" s="53">
        <v>28</v>
      </c>
      <c r="D28" s="53">
        <v>8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1.9537037037037037E-2</v>
      </c>
    </row>
    <row r="29" spans="1:8" ht="15" x14ac:dyDescent="0.4">
      <c r="A29" s="52" t="s">
        <v>258</v>
      </c>
      <c r="B29" s="52">
        <v>0</v>
      </c>
      <c r="C29" s="53">
        <v>28</v>
      </c>
      <c r="D29" s="53">
        <v>11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1.9571759259259261E-2</v>
      </c>
    </row>
    <row r="30" spans="1:8" ht="15" x14ac:dyDescent="0.4">
      <c r="A30" s="52" t="s">
        <v>329</v>
      </c>
      <c r="B30" s="52">
        <v>0</v>
      </c>
      <c r="C30" s="53">
        <v>28</v>
      </c>
      <c r="D30" s="53">
        <v>14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1.9606481481481482E-2</v>
      </c>
    </row>
    <row r="31" spans="1:8" ht="15" x14ac:dyDescent="0.4">
      <c r="A31" s="52">
        <v>1195</v>
      </c>
      <c r="B31" s="52">
        <v>0</v>
      </c>
      <c r="C31" s="53">
        <v>28</v>
      </c>
      <c r="D31" s="53">
        <v>58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Charlie Hardwicke</v>
      </c>
      <c r="H31" s="55">
        <f t="shared" si="0"/>
        <v>2.011574074074074E-2</v>
      </c>
    </row>
    <row r="32" spans="1:8" ht="15" x14ac:dyDescent="0.4">
      <c r="A32" s="52">
        <v>704</v>
      </c>
      <c r="B32" s="52">
        <v>0</v>
      </c>
      <c r="C32" s="53">
        <v>29</v>
      </c>
      <c r="D32" s="53">
        <v>12</v>
      </c>
      <c r="E32" s="53" t="s">
        <v>229</v>
      </c>
      <c r="F32" s="53"/>
      <c r="G32" s="54" t="str">
        <f>IF(ISBLANK($A32),"",IF($I32="X",A32,CONCATENATE(VLOOKUP(A32,competitors!$A32:$I680,3, FALSE)," ",VLOOKUP(A32,competitors!$A32:$I680,2,FALSE))))</f>
        <v>Chris Dainty</v>
      </c>
      <c r="H32" s="55">
        <f t="shared" si="0"/>
        <v>2.0277777777777777E-2</v>
      </c>
    </row>
    <row r="33" spans="1:8" ht="15" x14ac:dyDescent="0.4">
      <c r="A33" s="52" t="s">
        <v>314</v>
      </c>
      <c r="B33" s="52">
        <v>0</v>
      </c>
      <c r="C33" s="53">
        <v>29</v>
      </c>
      <c r="D33" s="53">
        <v>17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2.0335648148148148E-2</v>
      </c>
    </row>
    <row r="34" spans="1:8" ht="15" x14ac:dyDescent="0.4">
      <c r="A34" s="52">
        <v>1386</v>
      </c>
      <c r="B34" s="52">
        <v>0</v>
      </c>
      <c r="C34" s="53">
        <v>30</v>
      </c>
      <c r="D34" s="53">
        <v>16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Mea Moore</v>
      </c>
      <c r="H34" s="55">
        <f t="shared" ref="H34:H38" si="1">IF(LEFT($E34,1)="D",UPPER($E34),TIME(B34,C34,D34))</f>
        <v>2.101851851851852E-2</v>
      </c>
    </row>
    <row r="35" spans="1:8" ht="15" x14ac:dyDescent="0.4">
      <c r="A35" s="52">
        <v>1332</v>
      </c>
      <c r="B35" s="52">
        <v>0</v>
      </c>
      <c r="C35" s="53">
        <v>30</v>
      </c>
      <c r="D35" s="53">
        <v>56</v>
      </c>
      <c r="E35" s="53" t="s">
        <v>229</v>
      </c>
      <c r="F35" s="53"/>
      <c r="G35" s="54" t="str">
        <f>IF(ISBLANK($A35),"",IF($I35="X",A35,CONCATENATE(VLOOKUP(A35,competitors!$A35:$I683,3, FALSE)," ",VLOOKUP(A35,competitors!$A35:$I683,2,FALSE))))</f>
        <v>Jo Eaton</v>
      </c>
      <c r="H35" s="55">
        <f t="shared" si="1"/>
        <v>2.148148148148148E-2</v>
      </c>
    </row>
    <row r="36" spans="1:8" ht="15" x14ac:dyDescent="0.4">
      <c r="A36" s="52">
        <v>7</v>
      </c>
      <c r="B36" s="52">
        <v>0</v>
      </c>
      <c r="C36" s="53">
        <v>32</v>
      </c>
      <c r="D36" s="53">
        <v>15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2.2395833333333334E-2</v>
      </c>
    </row>
    <row r="37" spans="1:8" ht="15" x14ac:dyDescent="0.4">
      <c r="A37" s="52">
        <v>935</v>
      </c>
      <c r="B37" s="52">
        <v>0</v>
      </c>
      <c r="C37" s="53">
        <v>33</v>
      </c>
      <c r="D37" s="53">
        <v>31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2.3275462962962963E-2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ref="H39:H101" si="2">IF(LEFT($E39,1)="D",UPPER($E39),TIME(B39,C39,D39))</f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2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2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2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2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2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2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2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2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2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2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2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2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2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2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2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2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2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2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2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2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2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2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2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2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2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2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si="2"/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219</v>
      </c>
      <c r="B2" s="52">
        <v>0</v>
      </c>
      <c r="C2" s="53">
        <v>20</v>
      </c>
      <c r="D2" s="53">
        <v>53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1.4502314814814815E-2</v>
      </c>
    </row>
    <row r="3" spans="1:9" ht="15" x14ac:dyDescent="0.4">
      <c r="A3" s="52" t="s">
        <v>217</v>
      </c>
      <c r="B3" s="52">
        <v>0</v>
      </c>
      <c r="C3" s="53">
        <v>21</v>
      </c>
      <c r="D3" s="53">
        <v>19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1.480324074074074E-2</v>
      </c>
    </row>
    <row r="4" spans="1:9" ht="15" x14ac:dyDescent="0.4">
      <c r="A4" s="52" t="s">
        <v>330</v>
      </c>
      <c r="B4" s="52">
        <v>0</v>
      </c>
      <c r="C4" s="53">
        <v>21</v>
      </c>
      <c r="D4" s="53">
        <v>26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1.4884259259259259E-2</v>
      </c>
    </row>
    <row r="5" spans="1:9" ht="15" x14ac:dyDescent="0.4">
      <c r="A5" s="52" t="s">
        <v>331</v>
      </c>
      <c r="B5" s="52">
        <v>0</v>
      </c>
      <c r="C5" s="53">
        <v>21</v>
      </c>
      <c r="D5" s="53">
        <v>57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1.5243055555555555E-2</v>
      </c>
    </row>
    <row r="6" spans="1:9" ht="15" x14ac:dyDescent="0.4">
      <c r="A6" s="52" t="s">
        <v>332</v>
      </c>
      <c r="B6" s="52">
        <v>0</v>
      </c>
      <c r="C6" s="53">
        <v>21</v>
      </c>
      <c r="D6" s="53">
        <v>59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1.5266203703703704E-2</v>
      </c>
    </row>
    <row r="7" spans="1:9" ht="15" x14ac:dyDescent="0.4">
      <c r="A7" s="52" t="s">
        <v>299</v>
      </c>
      <c r="B7" s="52">
        <v>0</v>
      </c>
      <c r="C7" s="53">
        <v>22</v>
      </c>
      <c r="D7" s="53">
        <v>10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1.5393518518518518E-2</v>
      </c>
    </row>
    <row r="8" spans="1:9" ht="15" x14ac:dyDescent="0.4">
      <c r="A8" s="52">
        <v>407</v>
      </c>
      <c r="B8" s="52">
        <v>0</v>
      </c>
      <c r="C8" s="53">
        <v>22</v>
      </c>
      <c r="D8" s="53">
        <v>12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1.5416666666666667E-2</v>
      </c>
    </row>
    <row r="9" spans="1:9" ht="15" x14ac:dyDescent="0.4">
      <c r="A9" s="52">
        <v>747</v>
      </c>
      <c r="B9" s="52">
        <v>0</v>
      </c>
      <c r="C9" s="53">
        <v>22</v>
      </c>
      <c r="D9" s="53">
        <v>26</v>
      </c>
      <c r="E9" s="53"/>
      <c r="F9" s="53"/>
      <c r="G9" s="54" t="str">
        <f>IF(ISBLANK($A9),"",IF($I9="X",A9,CONCATENATE(VLOOKUP(A9,competitors!$A9:$I657,3, FALSE)," ",VLOOKUP(A9,competitors!$A9:$I657,2,FALSE))))</f>
        <v>James Moore</v>
      </c>
      <c r="H9" s="55">
        <f t="shared" si="0"/>
        <v>1.5578703703703704E-2</v>
      </c>
    </row>
    <row r="10" spans="1:9" ht="15" x14ac:dyDescent="0.4">
      <c r="A10" s="52" t="s">
        <v>333</v>
      </c>
      <c r="B10" s="52">
        <v>0</v>
      </c>
      <c r="C10" s="53">
        <v>22</v>
      </c>
      <c r="D10" s="53">
        <v>30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1.5625E-2</v>
      </c>
    </row>
    <row r="11" spans="1:9" ht="15" x14ac:dyDescent="0.4">
      <c r="A11" s="52" t="s">
        <v>213</v>
      </c>
      <c r="B11" s="52">
        <v>0</v>
      </c>
      <c r="C11" s="53">
        <v>22</v>
      </c>
      <c r="D11" s="53">
        <v>50</v>
      </c>
      <c r="E11" s="53"/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1.5856481481481482E-2</v>
      </c>
    </row>
    <row r="12" spans="1:9" ht="15" x14ac:dyDescent="0.4">
      <c r="A12" s="52">
        <v>699</v>
      </c>
      <c r="B12" s="52">
        <v>0</v>
      </c>
      <c r="C12" s="53">
        <v>22</v>
      </c>
      <c r="D12" s="53">
        <v>58</v>
      </c>
      <c r="E12" s="53"/>
      <c r="F12" s="53"/>
      <c r="G12" s="54" t="str">
        <f>IF(ISBLANK($A12),"",IF($I12="X",A12,CONCATENATE(VLOOKUP(A12,competitors!$A12:$I660,3, FALSE)," ",VLOOKUP(A12,competitors!$A12:$I660,2,FALSE))))</f>
        <v>Jonathan Durnin</v>
      </c>
      <c r="H12" s="55">
        <f t="shared" si="0"/>
        <v>1.5949074074074074E-2</v>
      </c>
    </row>
    <row r="13" spans="1:9" ht="15" x14ac:dyDescent="0.4">
      <c r="A13" s="52">
        <v>989</v>
      </c>
      <c r="B13" s="52">
        <v>0</v>
      </c>
      <c r="C13" s="53">
        <v>23</v>
      </c>
      <c r="D13" s="53">
        <v>31</v>
      </c>
      <c r="E13" s="53" t="s">
        <v>229</v>
      </c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1.6331018518518519E-2</v>
      </c>
    </row>
    <row r="14" spans="1:9" ht="15" x14ac:dyDescent="0.4">
      <c r="A14" s="52">
        <v>35</v>
      </c>
      <c r="B14" s="52">
        <v>0</v>
      </c>
      <c r="C14" s="53">
        <v>23</v>
      </c>
      <c r="D14" s="53">
        <v>46</v>
      </c>
      <c r="E14" s="53"/>
      <c r="F14" s="53"/>
      <c r="G14" s="54" t="str">
        <f>IF(ISBLANK($A14),"",IF($I14="X",A14,CONCATENATE(VLOOKUP(A14,competitors!$A14:$I662,3, FALSE)," ",VLOOKUP(A14,competitors!$A14:$I662,2,FALSE))))</f>
        <v>Matt Plews</v>
      </c>
      <c r="H14" s="55">
        <f t="shared" si="0"/>
        <v>1.650462962962963E-2</v>
      </c>
    </row>
    <row r="15" spans="1:9" ht="15" x14ac:dyDescent="0.4">
      <c r="A15" s="52">
        <v>415</v>
      </c>
      <c r="B15" s="52">
        <v>0</v>
      </c>
      <c r="C15" s="53">
        <v>24</v>
      </c>
      <c r="D15" s="53">
        <v>21</v>
      </c>
      <c r="E15" s="53" t="s">
        <v>229</v>
      </c>
      <c r="F15" s="53"/>
      <c r="G15" s="54" t="str">
        <f>IF(ISBLANK($A15),"",IF($I15="X",A15,CONCATENATE(VLOOKUP(A15,competitors!$A15:$I663,3, FALSE)," ",VLOOKUP(A15,competitors!$A15:$I663,2,FALSE))))</f>
        <v>Nik Kershaw</v>
      </c>
      <c r="H15" s="55">
        <f t="shared" si="0"/>
        <v>1.6909722222222222E-2</v>
      </c>
    </row>
    <row r="16" spans="1:9" ht="15" x14ac:dyDescent="0.4">
      <c r="A16" s="52" t="s">
        <v>334</v>
      </c>
      <c r="B16" s="52">
        <v>0</v>
      </c>
      <c r="C16" s="53">
        <v>24</v>
      </c>
      <c r="D16" s="53">
        <v>24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1.6944444444444446E-2</v>
      </c>
    </row>
    <row r="17" spans="1:8" ht="15" x14ac:dyDescent="0.4">
      <c r="A17" s="52" t="s">
        <v>335</v>
      </c>
      <c r="B17" s="52">
        <v>0</v>
      </c>
      <c r="C17" s="53">
        <v>24</v>
      </c>
      <c r="D17" s="53">
        <v>24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1.6944444444444446E-2</v>
      </c>
    </row>
    <row r="18" spans="1:8" ht="15" x14ac:dyDescent="0.4">
      <c r="A18" s="52">
        <v>1192</v>
      </c>
      <c r="B18" s="52">
        <v>0</v>
      </c>
      <c r="C18" s="53">
        <v>24</v>
      </c>
      <c r="D18" s="53">
        <v>30</v>
      </c>
      <c r="E18" s="53"/>
      <c r="F18" s="53"/>
      <c r="G18" s="54" t="str">
        <f>IF(ISBLANK($A18),"",IF($I18="X",A18,CONCATENATE(VLOOKUP(A18,competitors!$A18:$I666,3, FALSE)," ",VLOOKUP(A18,competitors!$A18:$I666,2,FALSE))))</f>
        <v>Dale Norris</v>
      </c>
      <c r="H18" s="55">
        <f t="shared" si="0"/>
        <v>1.7013888888888887E-2</v>
      </c>
    </row>
    <row r="19" spans="1:8" ht="15" x14ac:dyDescent="0.4">
      <c r="A19" s="52">
        <v>38</v>
      </c>
      <c r="B19" s="52">
        <v>0</v>
      </c>
      <c r="C19" s="53">
        <v>24</v>
      </c>
      <c r="D19" s="53">
        <v>31</v>
      </c>
      <c r="E19" s="53"/>
      <c r="F19" s="53"/>
      <c r="G19" s="54" t="str">
        <f>IF(ISBLANK($A19),"",IF($I19="X",A19,CONCATENATE(VLOOKUP(A19,competitors!$A19:$I667,3, FALSE)," ",VLOOKUP(A19,competitors!$A19:$I667,2,FALSE))))</f>
        <v>Phil Rayner</v>
      </c>
      <c r="H19" s="55">
        <f t="shared" si="0"/>
        <v>1.7025462962962964E-2</v>
      </c>
    </row>
    <row r="20" spans="1:8" ht="15" x14ac:dyDescent="0.4">
      <c r="A20" s="52" t="s">
        <v>311</v>
      </c>
      <c r="B20" s="52">
        <v>0</v>
      </c>
      <c r="C20" s="53">
        <v>24</v>
      </c>
      <c r="D20" s="53">
        <v>38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1.7106481481481483E-2</v>
      </c>
    </row>
    <row r="21" spans="1:8" ht="15" x14ac:dyDescent="0.4">
      <c r="A21" s="52" t="s">
        <v>323</v>
      </c>
      <c r="B21" s="52">
        <v>0</v>
      </c>
      <c r="C21" s="53">
        <v>24</v>
      </c>
      <c r="D21" s="53">
        <v>57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1.7326388888888888E-2</v>
      </c>
    </row>
    <row r="22" spans="1:8" ht="15" x14ac:dyDescent="0.4">
      <c r="A22" s="52">
        <v>23</v>
      </c>
      <c r="B22" s="52">
        <v>0</v>
      </c>
      <c r="C22" s="53">
        <v>25</v>
      </c>
      <c r="D22" s="53">
        <v>7</v>
      </c>
      <c r="E22" s="53"/>
      <c r="F22" s="53"/>
      <c r="G22" s="54" t="str">
        <f>IF(ISBLANK($A22),"",IF($I22="X",A22,CONCATENATE(VLOOKUP(A22,competitors!$A22:$I670,3, FALSE)," ",VLOOKUP(A22,competitors!$A22:$I670,2,FALSE))))</f>
        <v>Chris Hyde</v>
      </c>
      <c r="H22" s="55">
        <f t="shared" si="0"/>
        <v>1.744212962962963E-2</v>
      </c>
    </row>
    <row r="23" spans="1:8" ht="15" x14ac:dyDescent="0.4">
      <c r="A23" s="52" t="s">
        <v>224</v>
      </c>
      <c r="B23" s="52">
        <v>0</v>
      </c>
      <c r="C23" s="53">
        <v>25</v>
      </c>
      <c r="D23" s="53">
        <v>8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1.7453703703703704E-2</v>
      </c>
    </row>
    <row r="24" spans="1:8" ht="15" x14ac:dyDescent="0.4">
      <c r="A24" s="52">
        <v>1254</v>
      </c>
      <c r="B24" s="52">
        <v>0</v>
      </c>
      <c r="C24" s="53">
        <v>25</v>
      </c>
      <c r="D24" s="53">
        <v>11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1.7488425925925925E-2</v>
      </c>
    </row>
    <row r="25" spans="1:8" ht="15" x14ac:dyDescent="0.4">
      <c r="A25" s="52">
        <v>1237</v>
      </c>
      <c r="B25" s="52">
        <v>0</v>
      </c>
      <c r="C25" s="53">
        <v>25</v>
      </c>
      <c r="D25" s="53">
        <v>11</v>
      </c>
      <c r="E25" s="53" t="s">
        <v>229</v>
      </c>
      <c r="F25" s="53"/>
      <c r="G25" s="54" t="e">
        <f>IF(ISBLANK($A25),"",IF($I25="X",A25,CONCATENATE(VLOOKUP(A25,competitors!$A25:$I673,3, FALSE)," ",VLOOKUP(A25,competitors!$A25:$I673,2,FALSE))))</f>
        <v>#N/A</v>
      </c>
      <c r="H25" s="55">
        <f t="shared" si="0"/>
        <v>1.7488425925925925E-2</v>
      </c>
    </row>
    <row r="26" spans="1:8" ht="15" x14ac:dyDescent="0.4">
      <c r="A26" s="52">
        <v>1109</v>
      </c>
      <c r="B26" s="52">
        <v>0</v>
      </c>
      <c r="C26" s="53">
        <v>25</v>
      </c>
      <c r="D26" s="53">
        <v>29</v>
      </c>
      <c r="E26" s="53"/>
      <c r="F26" s="53"/>
      <c r="G26" s="54" t="str">
        <f>IF(ISBLANK($A26),"",IF($I26="X",A26,CONCATENATE(VLOOKUP(A26,competitors!$A26:$I674,3, FALSE)," ",VLOOKUP(A26,competitors!$A26:$I674,2,FALSE))))</f>
        <v>Stuart Haycox</v>
      </c>
      <c r="H26" s="55">
        <f t="shared" si="0"/>
        <v>1.7696759259259259E-2</v>
      </c>
    </row>
    <row r="27" spans="1:8" ht="15" x14ac:dyDescent="0.4">
      <c r="A27" s="52">
        <v>1112</v>
      </c>
      <c r="B27" s="52">
        <v>0</v>
      </c>
      <c r="C27" s="53">
        <v>25</v>
      </c>
      <c r="D27" s="53">
        <v>40</v>
      </c>
      <c r="E27" s="53"/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1.7824074074074076E-2</v>
      </c>
    </row>
    <row r="28" spans="1:8" ht="15" x14ac:dyDescent="0.4">
      <c r="A28" s="52" t="s">
        <v>336</v>
      </c>
      <c r="B28" s="52">
        <v>0</v>
      </c>
      <c r="C28" s="53">
        <v>25</v>
      </c>
      <c r="D28" s="53">
        <v>51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1.7951388888888888E-2</v>
      </c>
    </row>
    <row r="29" spans="1:8" ht="15" x14ac:dyDescent="0.4">
      <c r="A29" s="52">
        <v>1242</v>
      </c>
      <c r="B29" s="52">
        <v>0</v>
      </c>
      <c r="C29" s="53">
        <v>25</v>
      </c>
      <c r="D29" s="53">
        <v>56</v>
      </c>
      <c r="E29" s="53"/>
      <c r="F29" s="53"/>
      <c r="G29" s="54" t="str">
        <f>IF(ISBLANK($A29),"",IF($I29="X",A29,CONCATENATE(VLOOKUP(A29,competitors!$A29:$I677,3, FALSE)," ",VLOOKUP(A29,competitors!$A29:$I677,2,FALSE))))</f>
        <v>Mike Sirett</v>
      </c>
      <c r="H29" s="55">
        <f t="shared" si="0"/>
        <v>1.800925925925926E-2</v>
      </c>
    </row>
    <row r="30" spans="1:8" ht="15" x14ac:dyDescent="0.4">
      <c r="A30" s="52" t="s">
        <v>215</v>
      </c>
      <c r="B30" s="52">
        <v>0</v>
      </c>
      <c r="C30" s="53">
        <v>25</v>
      </c>
      <c r="D30" s="53">
        <v>57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1.8020833333333333E-2</v>
      </c>
    </row>
    <row r="31" spans="1:8" ht="15" x14ac:dyDescent="0.4">
      <c r="A31" s="52">
        <v>1385</v>
      </c>
      <c r="B31" s="52">
        <v>0</v>
      </c>
      <c r="C31" s="53">
        <v>26</v>
      </c>
      <c r="D31" s="53">
        <v>7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Miles Marr</v>
      </c>
      <c r="H31" s="55">
        <f t="shared" si="0"/>
        <v>1.8136574074074076E-2</v>
      </c>
    </row>
    <row r="32" spans="1:8" ht="15" x14ac:dyDescent="0.4">
      <c r="A32" s="52">
        <v>1383</v>
      </c>
      <c r="B32" s="52">
        <v>0</v>
      </c>
      <c r="C32" s="53">
        <v>26</v>
      </c>
      <c r="D32" s="53">
        <v>20</v>
      </c>
      <c r="E32" s="53"/>
      <c r="F32" s="53"/>
      <c r="G32" s="54" t="str">
        <f>IF(ISBLANK($A32),"",IF($I32="X",A32,CONCATENATE(VLOOKUP(A32,competitors!$A32:$I680,3, FALSE)," ",VLOOKUP(A32,competitors!$A32:$I680,2,FALSE))))</f>
        <v>Evan Collett</v>
      </c>
      <c r="H32" s="55">
        <f t="shared" si="0"/>
        <v>1.8287037037037036E-2</v>
      </c>
    </row>
    <row r="33" spans="1:8" ht="15" x14ac:dyDescent="0.4">
      <c r="A33" s="52" t="s">
        <v>337</v>
      </c>
      <c r="B33" s="52">
        <v>0</v>
      </c>
      <c r="C33" s="53">
        <v>26</v>
      </c>
      <c r="D33" s="53">
        <v>35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1.846064814814815E-2</v>
      </c>
    </row>
    <row r="34" spans="1:8" ht="15" x14ac:dyDescent="0.4">
      <c r="A34" s="52">
        <v>1107</v>
      </c>
      <c r="B34" s="52">
        <v>0</v>
      </c>
      <c r="C34" s="53">
        <v>26</v>
      </c>
      <c r="D34" s="53">
        <v>37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Milly Pinnock</v>
      </c>
      <c r="H34" s="55">
        <f t="shared" ref="H34:H65" si="1">IF(LEFT($E34,1)="D",UPPER($E34),TIME(B34,C34,D34))</f>
        <v>1.8483796296296297E-2</v>
      </c>
    </row>
    <row r="35" spans="1:8" ht="15" x14ac:dyDescent="0.4">
      <c r="A35" s="52" t="s">
        <v>338</v>
      </c>
      <c r="B35" s="52">
        <v>0</v>
      </c>
      <c r="C35" s="53">
        <v>26</v>
      </c>
      <c r="D35" s="53">
        <v>38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1.849537037037037E-2</v>
      </c>
    </row>
    <row r="36" spans="1:8" ht="15" x14ac:dyDescent="0.4">
      <c r="A36" s="52">
        <v>120</v>
      </c>
      <c r="B36" s="52">
        <v>0</v>
      </c>
      <c r="C36" s="53">
        <v>26</v>
      </c>
      <c r="D36" s="53">
        <v>43</v>
      </c>
      <c r="E36" s="53"/>
      <c r="F36" s="53"/>
      <c r="G36" s="54" t="str">
        <f>IF(ISBLANK($A36),"",IF($I36="X",A36,CONCATENATE(VLOOKUP(A36,competitors!$A36:$I684,3, FALSE)," ",VLOOKUP(A36,competitors!$A36:$I684,2,FALSE))))</f>
        <v>Linda Hubbard</v>
      </c>
      <c r="H36" s="55">
        <f t="shared" si="1"/>
        <v>1.8553240740740742E-2</v>
      </c>
    </row>
    <row r="37" spans="1:8" ht="15" x14ac:dyDescent="0.4">
      <c r="A37" s="52" t="s">
        <v>339</v>
      </c>
      <c r="B37" s="52">
        <v>0</v>
      </c>
      <c r="C37" s="53">
        <v>27</v>
      </c>
      <c r="D37" s="53">
        <v>1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1.8761574074074073E-2</v>
      </c>
    </row>
    <row r="38" spans="1:8" ht="15" x14ac:dyDescent="0.4">
      <c r="A38" s="52">
        <v>704</v>
      </c>
      <c r="B38" s="52">
        <v>0</v>
      </c>
      <c r="C38" s="53">
        <v>27</v>
      </c>
      <c r="D38" s="53">
        <v>6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Chris Dainty</v>
      </c>
      <c r="H38" s="55">
        <f t="shared" si="1"/>
        <v>1.8819444444444444E-2</v>
      </c>
    </row>
    <row r="39" spans="1:8" ht="15" x14ac:dyDescent="0.4">
      <c r="A39" s="52">
        <v>1326</v>
      </c>
      <c r="B39" s="52">
        <v>0</v>
      </c>
      <c r="C39" s="53">
        <v>27</v>
      </c>
      <c r="D39" s="53">
        <v>46</v>
      </c>
      <c r="E39" s="53" t="s">
        <v>229</v>
      </c>
      <c r="F39" s="53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1.9282407407407408E-2</v>
      </c>
    </row>
    <row r="40" spans="1:8" ht="15" x14ac:dyDescent="0.4">
      <c r="A40" s="52" t="s">
        <v>223</v>
      </c>
      <c r="B40" s="52">
        <v>0</v>
      </c>
      <c r="C40" s="53">
        <v>28</v>
      </c>
      <c r="D40" s="53">
        <v>0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1.9444444444444445E-2</v>
      </c>
    </row>
    <row r="41" spans="1:8" ht="15" x14ac:dyDescent="0.4">
      <c r="A41" s="52">
        <v>1195</v>
      </c>
      <c r="B41" s="52">
        <v>0</v>
      </c>
      <c r="C41" s="53">
        <v>28</v>
      </c>
      <c r="D41" s="53">
        <v>12</v>
      </c>
      <c r="E41" s="53" t="s">
        <v>229</v>
      </c>
      <c r="F41" s="53"/>
      <c r="G41" s="54" t="str">
        <f>IF(ISBLANK($A41),"",IF($I41="X",A41,CONCATENATE(VLOOKUP(A41,competitors!$A41:$I689,3, FALSE)," ",VLOOKUP(A41,competitors!$A41:$I689,2,FALSE))))</f>
        <v>Charlie Hardwicke</v>
      </c>
      <c r="H41" s="55">
        <f t="shared" si="1"/>
        <v>1.9583333333333335E-2</v>
      </c>
    </row>
    <row r="42" spans="1:8" ht="15" x14ac:dyDescent="0.4">
      <c r="A42" s="52" t="s">
        <v>340</v>
      </c>
      <c r="B42" s="52">
        <v>0</v>
      </c>
      <c r="C42" s="53">
        <v>28</v>
      </c>
      <c r="D42" s="53">
        <v>25</v>
      </c>
      <c r="E42" s="53"/>
      <c r="F42" s="53"/>
      <c r="G42" s="54" t="e">
        <f>IF(ISBLANK($A42),"",IF($I42="X",A42,CONCATENATE(VLOOKUP(A42,competitors!$A42:$I690,3, FALSE)," ",VLOOKUP(A42,competitors!$A42:$I690,2,FALSE))))</f>
        <v>#N/A</v>
      </c>
      <c r="H42" s="55">
        <f t="shared" si="1"/>
        <v>1.9733796296296298E-2</v>
      </c>
    </row>
    <row r="43" spans="1:8" ht="15" x14ac:dyDescent="0.4">
      <c r="A43" s="52" t="s">
        <v>314</v>
      </c>
      <c r="B43" s="52">
        <v>0</v>
      </c>
      <c r="C43" s="53">
        <v>28</v>
      </c>
      <c r="D43" s="53">
        <v>35</v>
      </c>
      <c r="E43" s="53"/>
      <c r="F43" s="53"/>
      <c r="G43" s="54" t="e">
        <f>IF(ISBLANK($A43),"",IF($I43="X",A43,CONCATENATE(VLOOKUP(A43,competitors!$A43:$I691,3, FALSE)," ",VLOOKUP(A43,competitors!$A43:$I691,2,FALSE))))</f>
        <v>#N/A</v>
      </c>
      <c r="H43" s="55">
        <f t="shared" si="1"/>
        <v>1.9849537037037037E-2</v>
      </c>
    </row>
    <row r="44" spans="1:8" ht="15" x14ac:dyDescent="0.4">
      <c r="A44" s="52" t="s">
        <v>341</v>
      </c>
      <c r="B44" s="52">
        <v>0</v>
      </c>
      <c r="C44" s="53">
        <v>28</v>
      </c>
      <c r="D44" s="53">
        <v>42</v>
      </c>
      <c r="E44" s="53"/>
      <c r="F44" s="53"/>
      <c r="G44" s="54" t="e">
        <f>IF(ISBLANK($A44),"",IF($I44="X",A44,CONCATENATE(VLOOKUP(A44,competitors!$A44:$I692,3, FALSE)," ",VLOOKUP(A44,competitors!$A44:$I692,2,FALSE))))</f>
        <v>#N/A</v>
      </c>
      <c r="H44" s="55">
        <f t="shared" si="1"/>
        <v>1.9930555555555556E-2</v>
      </c>
    </row>
    <row r="45" spans="1:8" ht="15" x14ac:dyDescent="0.4">
      <c r="A45" s="52">
        <v>1386</v>
      </c>
      <c r="B45" s="52">
        <v>0</v>
      </c>
      <c r="C45" s="53">
        <v>28</v>
      </c>
      <c r="D45" s="53">
        <v>44</v>
      </c>
      <c r="E45" s="53" t="s">
        <v>229</v>
      </c>
      <c r="F45" s="53"/>
      <c r="G45" s="54" t="str">
        <f>IF(ISBLANK($A45),"",IF($I45="X",A45,CONCATENATE(VLOOKUP(A45,competitors!$A45:$I693,3, FALSE)," ",VLOOKUP(A45,competitors!$A45:$I693,2,FALSE))))</f>
        <v>Mea Moore</v>
      </c>
      <c r="H45" s="55">
        <f t="shared" si="1"/>
        <v>1.9953703703703703E-2</v>
      </c>
    </row>
    <row r="46" spans="1:8" ht="15" x14ac:dyDescent="0.4">
      <c r="A46" s="52" t="s">
        <v>342</v>
      </c>
      <c r="B46" s="52">
        <v>0</v>
      </c>
      <c r="C46" s="53">
        <v>29</v>
      </c>
      <c r="D46" s="53">
        <v>3</v>
      </c>
      <c r="E46" s="53"/>
      <c r="F46" s="53"/>
      <c r="G46" s="54" t="e">
        <f>IF(ISBLANK($A46),"",IF($I46="X",A46,CONCATENATE(VLOOKUP(A46,competitors!$A46:$I694,3, FALSE)," ",VLOOKUP(A46,competitors!$A46:$I694,2,FALSE))))</f>
        <v>#N/A</v>
      </c>
      <c r="H46" s="55">
        <f t="shared" si="1"/>
        <v>2.0173611111111111E-2</v>
      </c>
    </row>
    <row r="47" spans="1:8" ht="15" x14ac:dyDescent="0.4">
      <c r="A47" s="52">
        <v>1194</v>
      </c>
      <c r="B47" s="52">
        <v>0</v>
      </c>
      <c r="C47" s="53">
        <v>29</v>
      </c>
      <c r="D47" s="53">
        <v>8</v>
      </c>
      <c r="E47" s="53" t="s">
        <v>229</v>
      </c>
      <c r="F47" s="53"/>
      <c r="G47" s="54" t="str">
        <f>IF(ISBLANK($A47),"",IF($I47="X",A47,CONCATENATE(VLOOKUP(A47,competitors!$A47:$I695,3, FALSE)," ",VLOOKUP(A47,competitors!$A47:$I695,2,FALSE))))</f>
        <v>Alex Hardwicke</v>
      </c>
      <c r="H47" s="55">
        <f t="shared" si="1"/>
        <v>2.0231481481481482E-2</v>
      </c>
    </row>
    <row r="48" spans="1:8" ht="15" x14ac:dyDescent="0.4">
      <c r="A48" s="52" t="s">
        <v>343</v>
      </c>
      <c r="B48" s="52">
        <v>0</v>
      </c>
      <c r="C48" s="53">
        <v>29</v>
      </c>
      <c r="D48" s="53">
        <v>21</v>
      </c>
      <c r="E48" s="53"/>
      <c r="F48" s="53"/>
      <c r="G48" s="54" t="e">
        <f>IF(ISBLANK($A48),"",IF($I48="X",A48,CONCATENATE(VLOOKUP(A48,competitors!$A48:$I696,3, FALSE)," ",VLOOKUP(A48,competitors!$A48:$I696,2,FALSE))))</f>
        <v>#N/A</v>
      </c>
      <c r="H48" s="55">
        <f t="shared" si="1"/>
        <v>2.0381944444444446E-2</v>
      </c>
    </row>
    <row r="49" spans="1:8" ht="15" x14ac:dyDescent="0.4">
      <c r="A49" s="52" t="s">
        <v>344</v>
      </c>
      <c r="B49" s="52">
        <v>0</v>
      </c>
      <c r="C49" s="53">
        <v>29</v>
      </c>
      <c r="D49" s="53">
        <v>24</v>
      </c>
      <c r="E49" s="53"/>
      <c r="F49" s="53"/>
      <c r="G49" s="54" t="e">
        <f>IF(ISBLANK($A49),"",IF($I49="X",A49,CONCATENATE(VLOOKUP(A49,competitors!$A49:$I697,3, FALSE)," ",VLOOKUP(A49,competitors!$A49:$I697,2,FALSE))))</f>
        <v>#N/A</v>
      </c>
      <c r="H49" s="55">
        <f t="shared" si="1"/>
        <v>2.0416666666666666E-2</v>
      </c>
    </row>
    <row r="50" spans="1:8" ht="15" x14ac:dyDescent="0.4">
      <c r="A50" s="52" t="s">
        <v>345</v>
      </c>
      <c r="B50" s="52">
        <v>0</v>
      </c>
      <c r="C50" s="53">
        <v>30</v>
      </c>
      <c r="D50" s="53">
        <v>4</v>
      </c>
      <c r="E50" s="53"/>
      <c r="F50" s="53"/>
      <c r="G50" s="54" t="e">
        <f>IF(ISBLANK($A50),"",IF($I50="X",A50,CONCATENATE(VLOOKUP(A50,competitors!$A50:$I698,3, FALSE)," ",VLOOKUP(A50,competitors!$A50:$I698,2,FALSE))))</f>
        <v>#N/A</v>
      </c>
      <c r="H50" s="55">
        <f t="shared" si="1"/>
        <v>2.087962962962963E-2</v>
      </c>
    </row>
    <row r="51" spans="1:8" ht="15" x14ac:dyDescent="0.4">
      <c r="A51" s="52">
        <v>935</v>
      </c>
      <c r="B51" s="52">
        <v>0</v>
      </c>
      <c r="C51" s="53">
        <v>31</v>
      </c>
      <c r="D51" s="53">
        <v>9</v>
      </c>
      <c r="E51" s="53"/>
      <c r="F51" s="53"/>
      <c r="G51" s="54" t="e">
        <f>IF(ISBLANK($A51),"",IF($I51="X",A51,CONCATENATE(VLOOKUP(A51,competitors!$A51:$I699,3, FALSE)," ",VLOOKUP(A51,competitors!$A51:$I699,2,FALSE))))</f>
        <v>#N/A</v>
      </c>
      <c r="H51" s="55">
        <f t="shared" si="1"/>
        <v>2.1631944444444443E-2</v>
      </c>
    </row>
    <row r="52" spans="1:8" ht="15" x14ac:dyDescent="0.4">
      <c r="A52" s="52">
        <v>7</v>
      </c>
      <c r="B52" s="52">
        <v>0</v>
      </c>
      <c r="C52" s="53">
        <v>31</v>
      </c>
      <c r="D52" s="53">
        <v>23</v>
      </c>
      <c r="E52" s="53" t="s">
        <v>229</v>
      </c>
      <c r="F52" s="53"/>
      <c r="G52" s="54" t="e">
        <f>IF(ISBLANK($A52),"",IF($I52="X",A52,CONCATENATE(VLOOKUP(A52,competitors!$A52:$I700,3, FALSE)," ",VLOOKUP(A52,competitors!$A52:$I700,2,FALSE))))</f>
        <v>#N/A</v>
      </c>
      <c r="H52" s="55">
        <f t="shared" si="1"/>
        <v>2.179398148148148E-2</v>
      </c>
    </row>
    <row r="53" spans="1:8" ht="15" x14ac:dyDescent="0.4">
      <c r="A53" s="52" t="s">
        <v>221</v>
      </c>
      <c r="B53" s="52"/>
      <c r="C53" s="53"/>
      <c r="D53" s="53"/>
      <c r="E53" s="53"/>
      <c r="F53" s="53" t="s">
        <v>275</v>
      </c>
      <c r="G53" s="54" t="e">
        <f>IF(ISBLANK($A53),"",IF($I53="X",A53,CONCATENATE(VLOOKUP(A53,competitors!$A53:$I701,3, FALSE)," ",VLOOKUP(A53,competitors!$A53:$I701,2,FALSE))))</f>
        <v>#N/A</v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346</v>
      </c>
      <c r="B2" s="52">
        <v>0</v>
      </c>
      <c r="C2" s="53">
        <v>23</v>
      </c>
      <c r="D2" s="62">
        <v>15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4" si="0">IF(LEFT($E2,1)="D",UPPER($E2),(B2*3600+C2*60+D2)/86400)</f>
        <v>1.6145833333333335E-2</v>
      </c>
    </row>
    <row r="3" spans="1:9" ht="15" x14ac:dyDescent="0.4">
      <c r="A3" s="52" t="s">
        <v>347</v>
      </c>
      <c r="B3" s="52">
        <v>0</v>
      </c>
      <c r="C3" s="53">
        <v>23</v>
      </c>
      <c r="D3" s="62">
        <v>19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1.6192129629629629E-2</v>
      </c>
    </row>
    <row r="4" spans="1:9" ht="15" x14ac:dyDescent="0.4">
      <c r="A4" s="52" t="s">
        <v>298</v>
      </c>
      <c r="B4" s="52">
        <v>0</v>
      </c>
      <c r="C4" s="53">
        <v>23</v>
      </c>
      <c r="D4" s="62">
        <v>41</v>
      </c>
      <c r="E4" s="53" t="s">
        <v>229</v>
      </c>
      <c r="F4" s="53"/>
      <c r="G4" s="54" t="e">
        <f>IF(ISBLANK($A4),"",IF($I4="X",A4,CONCATENATE(VLOOKUP(A4,competitors!$A4:$I652,3, FALSE)," ",VLOOKUP(A4,competitors!$A4:$I652,2,FALSE))))</f>
        <v>#N/A</v>
      </c>
      <c r="H4" s="61">
        <f t="shared" si="0"/>
        <v>1.6446759259259258E-2</v>
      </c>
    </row>
    <row r="5" spans="1:9" ht="15" x14ac:dyDescent="0.4">
      <c r="A5" s="52">
        <v>747</v>
      </c>
      <c r="B5" s="52">
        <v>0</v>
      </c>
      <c r="C5" s="53">
        <v>24</v>
      </c>
      <c r="D5" s="62">
        <v>18</v>
      </c>
      <c r="E5" s="53"/>
      <c r="F5" s="53"/>
      <c r="G5" s="54" t="str">
        <f>IF(ISBLANK($A5),"",IF($I5="X",A5,CONCATENATE(VLOOKUP(A5,competitors!$A5:$I653,3, FALSE)," ",VLOOKUP(A5,competitors!$A5:$I653,2,FALSE))))</f>
        <v>James Moore</v>
      </c>
      <c r="H5" s="61">
        <f t="shared" si="0"/>
        <v>1.6875000000000001E-2</v>
      </c>
    </row>
    <row r="6" spans="1:9" ht="15" x14ac:dyDescent="0.4">
      <c r="A6" s="52">
        <v>407</v>
      </c>
      <c r="B6" s="52">
        <v>0</v>
      </c>
      <c r="C6" s="53">
        <v>24</v>
      </c>
      <c r="D6" s="62">
        <v>25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61">
        <f t="shared" si="0"/>
        <v>1.695601851851852E-2</v>
      </c>
    </row>
    <row r="7" spans="1:9" ht="15" x14ac:dyDescent="0.4">
      <c r="A7" s="52">
        <v>1144</v>
      </c>
      <c r="B7" s="52">
        <v>0</v>
      </c>
      <c r="C7" s="53">
        <v>24</v>
      </c>
      <c r="D7" s="62">
        <v>37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Jamie Kershaw</v>
      </c>
      <c r="H7" s="61">
        <f t="shared" si="0"/>
        <v>1.7094907407407406E-2</v>
      </c>
    </row>
    <row r="8" spans="1:9" ht="15" x14ac:dyDescent="0.4">
      <c r="A8" s="52" t="s">
        <v>299</v>
      </c>
      <c r="B8" s="52">
        <v>0</v>
      </c>
      <c r="C8" s="53">
        <v>25</v>
      </c>
      <c r="D8" s="62">
        <v>5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61">
        <f t="shared" si="0"/>
        <v>1.7418981481481483E-2</v>
      </c>
    </row>
    <row r="9" spans="1:9" ht="15" x14ac:dyDescent="0.4">
      <c r="A9" s="52">
        <v>989</v>
      </c>
      <c r="B9" s="52">
        <v>0</v>
      </c>
      <c r="C9" s="53">
        <v>25</v>
      </c>
      <c r="D9" s="62">
        <v>26</v>
      </c>
      <c r="E9" s="53" t="s">
        <v>229</v>
      </c>
      <c r="F9" s="53"/>
      <c r="G9" s="54" t="e">
        <f>IF(ISBLANK($A9),"",IF($I9="X",A9,CONCATENATE(VLOOKUP(A9,competitors!$A9:$I657,3, FALSE)," ",VLOOKUP(A9,competitors!$A9:$I657,2,FALSE))))</f>
        <v>#N/A</v>
      </c>
      <c r="H9" s="61">
        <f t="shared" si="0"/>
        <v>1.7662037037037039E-2</v>
      </c>
    </row>
    <row r="10" spans="1:9" ht="15" x14ac:dyDescent="0.4">
      <c r="A10" s="52">
        <v>38</v>
      </c>
      <c r="B10" s="52">
        <v>0</v>
      </c>
      <c r="C10" s="53">
        <v>25</v>
      </c>
      <c r="D10" s="62">
        <v>55</v>
      </c>
      <c r="E10" s="53"/>
      <c r="F10" s="53"/>
      <c r="G10" s="54" t="str">
        <f>IF(ISBLANK($A10),"",IF($I10="X",A10,CONCATENATE(VLOOKUP(A10,competitors!$A10:$I658,3, FALSE)," ",VLOOKUP(A10,competitors!$A10:$I658,2,FALSE))))</f>
        <v>Phil Rayner</v>
      </c>
      <c r="H10" s="61">
        <f t="shared" si="0"/>
        <v>1.7997685185185186E-2</v>
      </c>
    </row>
    <row r="11" spans="1:9" ht="15" x14ac:dyDescent="0.4">
      <c r="A11" s="52" t="s">
        <v>348</v>
      </c>
      <c r="B11" s="52">
        <v>0</v>
      </c>
      <c r="C11" s="53">
        <v>26</v>
      </c>
      <c r="D11" s="62">
        <v>12</v>
      </c>
      <c r="E11" s="53" t="s">
        <v>229</v>
      </c>
      <c r="F11" s="53"/>
      <c r="G11" s="54" t="e">
        <f>IF(ISBLANK($A11),"",IF($I11="X",A11,CONCATENATE(VLOOKUP(A11,competitors!$A11:$I659,3, FALSE)," ",VLOOKUP(A11,competitors!$A11:$I659,2,FALSE))))</f>
        <v>#N/A</v>
      </c>
      <c r="H11" s="61">
        <f t="shared" si="0"/>
        <v>1.8194444444444444E-2</v>
      </c>
    </row>
    <row r="12" spans="1:9" ht="15" x14ac:dyDescent="0.4">
      <c r="A12" s="52">
        <v>699</v>
      </c>
      <c r="B12" s="52">
        <v>0</v>
      </c>
      <c r="C12" s="53">
        <v>26</v>
      </c>
      <c r="D12" s="62">
        <v>24</v>
      </c>
      <c r="E12" s="53"/>
      <c r="F12" s="53"/>
      <c r="G12" s="54" t="str">
        <f>IF(ISBLANK($A12),"",IF($I12="X",A12,CONCATENATE(VLOOKUP(A12,competitors!$A12:$I660,3, FALSE)," ",VLOOKUP(A12,competitors!$A12:$I660,2,FALSE))))</f>
        <v>Jonathan Durnin</v>
      </c>
      <c r="H12" s="61">
        <f t="shared" si="0"/>
        <v>1.8333333333333333E-2</v>
      </c>
    </row>
    <row r="13" spans="1:9" ht="15" x14ac:dyDescent="0.4">
      <c r="A13" s="52">
        <v>1192</v>
      </c>
      <c r="B13" s="52">
        <v>0</v>
      </c>
      <c r="C13" s="53">
        <v>26</v>
      </c>
      <c r="D13" s="62">
        <v>47</v>
      </c>
      <c r="E13" s="53"/>
      <c r="F13" s="53"/>
      <c r="G13" s="54" t="str">
        <f>IF(ISBLANK($A13),"",IF($I13="X",A13,CONCATENATE(VLOOKUP(A13,competitors!$A13:$I661,3, FALSE)," ",VLOOKUP(A13,competitors!$A13:$I661,2,FALSE))))</f>
        <v>Dale Norris</v>
      </c>
      <c r="H13" s="61">
        <f t="shared" si="0"/>
        <v>1.8599537037037036E-2</v>
      </c>
    </row>
    <row r="14" spans="1:9" ht="15" x14ac:dyDescent="0.4">
      <c r="A14" s="52">
        <v>415</v>
      </c>
      <c r="B14" s="52">
        <v>0</v>
      </c>
      <c r="C14" s="53">
        <v>26</v>
      </c>
      <c r="D14" s="62">
        <v>56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Nik Kershaw</v>
      </c>
      <c r="H14" s="61">
        <f t="shared" si="0"/>
        <v>1.8703703703703705E-2</v>
      </c>
    </row>
    <row r="15" spans="1:9" ht="15" x14ac:dyDescent="0.4">
      <c r="A15" s="52" t="s">
        <v>349</v>
      </c>
      <c r="B15" s="52">
        <v>0</v>
      </c>
      <c r="C15" s="53">
        <v>27</v>
      </c>
      <c r="D15" s="62">
        <v>21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1.8993055555555555E-2</v>
      </c>
    </row>
    <row r="16" spans="1:9" ht="15" x14ac:dyDescent="0.4">
      <c r="A16" s="52" t="s">
        <v>323</v>
      </c>
      <c r="B16" s="52">
        <v>0</v>
      </c>
      <c r="C16" s="53">
        <v>27</v>
      </c>
      <c r="D16" s="62">
        <v>37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1.9178240740740742E-2</v>
      </c>
    </row>
    <row r="17" spans="1:8" ht="15" x14ac:dyDescent="0.4">
      <c r="A17" s="52">
        <v>1237</v>
      </c>
      <c r="B17" s="52">
        <v>0</v>
      </c>
      <c r="C17" s="53">
        <v>27</v>
      </c>
      <c r="D17" s="62">
        <v>44</v>
      </c>
      <c r="E17" s="53" t="s">
        <v>229</v>
      </c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1.9259259259259261E-2</v>
      </c>
    </row>
    <row r="18" spans="1:8" ht="15" x14ac:dyDescent="0.4">
      <c r="A18" s="52" t="s">
        <v>336</v>
      </c>
      <c r="B18" s="52">
        <v>0</v>
      </c>
      <c r="C18" s="53">
        <v>27</v>
      </c>
      <c r="D18" s="62">
        <v>56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61">
        <f t="shared" si="0"/>
        <v>1.9398148148148147E-2</v>
      </c>
    </row>
    <row r="19" spans="1:8" ht="15" x14ac:dyDescent="0.4">
      <c r="A19" s="52" t="s">
        <v>350</v>
      </c>
      <c r="B19" s="52">
        <v>0</v>
      </c>
      <c r="C19" s="53">
        <v>28</v>
      </c>
      <c r="D19" s="62">
        <v>3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61">
        <f t="shared" si="0"/>
        <v>1.9479166666666665E-2</v>
      </c>
    </row>
    <row r="20" spans="1:8" ht="15" x14ac:dyDescent="0.4">
      <c r="A20" s="52">
        <v>846</v>
      </c>
      <c r="B20" s="52">
        <v>0</v>
      </c>
      <c r="C20" s="53">
        <v>28</v>
      </c>
      <c r="D20" s="62">
        <v>8</v>
      </c>
      <c r="E20" s="53"/>
      <c r="F20" s="53"/>
      <c r="G20" s="54" t="str">
        <f>IF(ISBLANK($A20),"",IF($I20="X",A20,CONCATENATE(VLOOKUP(A20,competitors!$A20:$I668,3, FALSE)," ",VLOOKUP(A20,competitors!$A20:$I668,2,FALSE))))</f>
        <v>Roger Kockelbergh</v>
      </c>
      <c r="H20" s="61">
        <f t="shared" si="0"/>
        <v>1.9537037037037037E-2</v>
      </c>
    </row>
    <row r="21" spans="1:8" ht="15" x14ac:dyDescent="0.4">
      <c r="A21" s="52" t="s">
        <v>337</v>
      </c>
      <c r="B21" s="52">
        <v>0</v>
      </c>
      <c r="C21" s="53">
        <v>28</v>
      </c>
      <c r="D21" s="62">
        <v>31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1.9803240740740739E-2</v>
      </c>
    </row>
    <row r="22" spans="1:8" ht="15" x14ac:dyDescent="0.4">
      <c r="A22" s="52">
        <v>1112</v>
      </c>
      <c r="B22" s="52">
        <v>0</v>
      </c>
      <c r="C22" s="53">
        <v>28</v>
      </c>
      <c r="D22" s="62">
        <v>43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61">
        <f t="shared" si="0"/>
        <v>1.9942129629629629E-2</v>
      </c>
    </row>
    <row r="23" spans="1:8" ht="15" x14ac:dyDescent="0.4">
      <c r="A23" s="52">
        <v>1385</v>
      </c>
      <c r="B23" s="52">
        <v>0</v>
      </c>
      <c r="C23" s="53">
        <v>28</v>
      </c>
      <c r="D23" s="62">
        <v>47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Miles Marr</v>
      </c>
      <c r="H23" s="61">
        <f t="shared" si="0"/>
        <v>1.9988425925925927E-2</v>
      </c>
    </row>
    <row r="24" spans="1:8" ht="15" x14ac:dyDescent="0.4">
      <c r="A24" s="52">
        <v>120</v>
      </c>
      <c r="B24" s="52">
        <v>0</v>
      </c>
      <c r="C24" s="53">
        <v>28</v>
      </c>
      <c r="D24" s="62">
        <v>56</v>
      </c>
      <c r="E24" s="53"/>
      <c r="F24" s="53"/>
      <c r="G24" s="54" t="str">
        <f>IF(ISBLANK($A24),"",IF($I24="X",A24,CONCATENATE(VLOOKUP(A24,competitors!$A24:$I672,3, FALSE)," ",VLOOKUP(A24,competitors!$A24:$I672,2,FALSE))))</f>
        <v>Linda Hubbard</v>
      </c>
      <c r="H24" s="61">
        <f t="shared" si="0"/>
        <v>2.0092592592592592E-2</v>
      </c>
    </row>
    <row r="25" spans="1:8" ht="15" x14ac:dyDescent="0.4">
      <c r="A25" s="52" t="s">
        <v>351</v>
      </c>
      <c r="B25" s="52">
        <v>0</v>
      </c>
      <c r="C25" s="53">
        <v>29</v>
      </c>
      <c r="D25" s="62">
        <v>56</v>
      </c>
      <c r="E25" s="53" t="s">
        <v>229</v>
      </c>
      <c r="F25" s="53"/>
      <c r="G25" s="54" t="e">
        <f>IF(ISBLANK($A25),"",IF($I25="X",A25,CONCATENATE(VLOOKUP(A25,competitors!$A25:$I673,3, FALSE)," ",VLOOKUP(A25,competitors!$A25:$I673,2,FALSE))))</f>
        <v>#N/A</v>
      </c>
      <c r="H25" s="61">
        <f t="shared" si="0"/>
        <v>2.0787037037037038E-2</v>
      </c>
    </row>
    <row r="26" spans="1:8" ht="15" x14ac:dyDescent="0.4">
      <c r="A26" s="52" t="s">
        <v>352</v>
      </c>
      <c r="B26" s="52">
        <v>0</v>
      </c>
      <c r="C26" s="53">
        <v>31</v>
      </c>
      <c r="D26" s="62">
        <v>24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2.1805555555555557E-2</v>
      </c>
    </row>
    <row r="27" spans="1:8" ht="15" x14ac:dyDescent="0.4">
      <c r="A27" s="52" t="s">
        <v>353</v>
      </c>
      <c r="B27" s="52">
        <v>0</v>
      </c>
      <c r="C27" s="53">
        <v>32</v>
      </c>
      <c r="D27" s="62">
        <v>14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61">
        <f t="shared" si="0"/>
        <v>2.238425925925926E-2</v>
      </c>
    </row>
    <row r="28" spans="1:8" ht="15" x14ac:dyDescent="0.4">
      <c r="A28" s="52" t="s">
        <v>311</v>
      </c>
      <c r="B28" s="52">
        <v>0</v>
      </c>
      <c r="C28" s="53">
        <v>32</v>
      </c>
      <c r="D28" s="62">
        <v>27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61">
        <f t="shared" si="0"/>
        <v>2.2534722222222223E-2</v>
      </c>
    </row>
    <row r="29" spans="1:8" ht="15" x14ac:dyDescent="0.4">
      <c r="A29" s="52" t="s">
        <v>343</v>
      </c>
      <c r="B29" s="52">
        <v>0</v>
      </c>
      <c r="C29" s="53">
        <v>32</v>
      </c>
      <c r="D29" s="62">
        <v>57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2.2881944444444444E-2</v>
      </c>
    </row>
    <row r="30" spans="1:8" ht="15" x14ac:dyDescent="0.4">
      <c r="A30" s="52"/>
      <c r="B30" s="52"/>
      <c r="C30" s="53"/>
      <c r="D30" s="62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61">
        <f t="shared" si="0"/>
        <v>0</v>
      </c>
    </row>
    <row r="31" spans="1:8" ht="15" x14ac:dyDescent="0.4">
      <c r="A31" s="52"/>
      <c r="B31" s="52"/>
      <c r="C31" s="53"/>
      <c r="D31" s="62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61">
        <f t="shared" si="0"/>
        <v>0</v>
      </c>
    </row>
    <row r="32" spans="1:8" ht="15" x14ac:dyDescent="0.4">
      <c r="A32" s="52"/>
      <c r="B32" s="52"/>
      <c r="C32" s="53"/>
      <c r="D32" s="62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61">
        <f t="shared" si="0"/>
        <v>0</v>
      </c>
    </row>
    <row r="33" spans="1:8" ht="15" x14ac:dyDescent="0.4">
      <c r="A33" s="52"/>
      <c r="B33" s="52"/>
      <c r="C33" s="53"/>
      <c r="D33" s="62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61">
        <f t="shared" si="0"/>
        <v>0</v>
      </c>
    </row>
    <row r="34" spans="1:8" ht="15" x14ac:dyDescent="0.4">
      <c r="A34" s="52"/>
      <c r="B34" s="52"/>
      <c r="C34" s="53"/>
      <c r="D34" s="62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61">
        <f t="shared" si="0"/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ref="H35:H66" si="1">IF(LEFT($E35,1)="D",UPPER($E35),TIME(B35,C35,D35))</f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si="1"/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ref="H67:H101" si="2">IF(LEFT($E67,1)="D",UPPER($E67),TIME(B67,C67,D67))</f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354</v>
      </c>
      <c r="B2" s="52">
        <v>0</v>
      </c>
      <c r="C2" s="53">
        <v>20</v>
      </c>
      <c r="D2" s="53">
        <v>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1.3993055555555555E-2</v>
      </c>
    </row>
    <row r="3" spans="1:9" ht="15" x14ac:dyDescent="0.4">
      <c r="A3" s="52" t="s">
        <v>346</v>
      </c>
      <c r="B3" s="52">
        <v>0</v>
      </c>
      <c r="C3" s="53">
        <v>21</v>
      </c>
      <c r="D3" s="53">
        <v>10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1.4699074074074074E-2</v>
      </c>
    </row>
    <row r="4" spans="1:9" ht="15" x14ac:dyDescent="0.4">
      <c r="A4" s="52" t="s">
        <v>330</v>
      </c>
      <c r="B4" s="52">
        <v>0</v>
      </c>
      <c r="C4" s="53">
        <v>21</v>
      </c>
      <c r="D4" s="53">
        <v>22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1.4837962962962963E-2</v>
      </c>
    </row>
    <row r="5" spans="1:9" ht="15" x14ac:dyDescent="0.4">
      <c r="A5" s="52" t="s">
        <v>332</v>
      </c>
      <c r="B5" s="52">
        <v>0</v>
      </c>
      <c r="C5" s="53">
        <v>21</v>
      </c>
      <c r="D5" s="53">
        <v>29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1.4918981481481481E-2</v>
      </c>
    </row>
    <row r="6" spans="1:9" ht="15" x14ac:dyDescent="0.4">
      <c r="A6" s="52" t="s">
        <v>355</v>
      </c>
      <c r="B6" s="52">
        <v>0</v>
      </c>
      <c r="C6" s="53">
        <v>22</v>
      </c>
      <c r="D6" s="53">
        <v>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1.5335648148148149E-2</v>
      </c>
    </row>
    <row r="7" spans="1:9" ht="15" x14ac:dyDescent="0.4">
      <c r="A7" s="52">
        <v>747</v>
      </c>
      <c r="B7" s="52">
        <v>0</v>
      </c>
      <c r="C7" s="53">
        <v>22</v>
      </c>
      <c r="D7" s="53">
        <v>22</v>
      </c>
      <c r="E7" s="53" t="s">
        <v>72</v>
      </c>
      <c r="F7" s="53"/>
      <c r="G7" s="54" t="str">
        <f>IF(ISBLANK($A7),"",IF($I7="X",A7,CONCATENATE(VLOOKUP(A7,competitors!$A7:$I655,3, FALSE)," ",VLOOKUP(A7,competitors!$A7:$I655,2,FALSE))))</f>
        <v>James Moore</v>
      </c>
      <c r="H7" s="55">
        <f t="shared" si="0"/>
        <v>1.5532407407407408E-2</v>
      </c>
    </row>
    <row r="8" spans="1:9" ht="15" x14ac:dyDescent="0.4">
      <c r="A8" s="52" t="s">
        <v>299</v>
      </c>
      <c r="B8" s="52">
        <v>0</v>
      </c>
      <c r="C8" s="53">
        <v>22</v>
      </c>
      <c r="D8" s="53">
        <v>33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1.5659722222222221E-2</v>
      </c>
    </row>
    <row r="9" spans="1:9" ht="15" x14ac:dyDescent="0.4">
      <c r="A9" s="52" t="s">
        <v>356</v>
      </c>
      <c r="B9" s="52">
        <v>0</v>
      </c>
      <c r="C9" s="53">
        <v>22</v>
      </c>
      <c r="D9" s="53">
        <v>43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1.5775462962962963E-2</v>
      </c>
    </row>
    <row r="10" spans="1:9" ht="15" x14ac:dyDescent="0.4">
      <c r="A10" s="52">
        <v>699</v>
      </c>
      <c r="B10" s="52">
        <v>0</v>
      </c>
      <c r="C10" s="53">
        <v>23</v>
      </c>
      <c r="D10" s="53">
        <v>24</v>
      </c>
      <c r="E10" s="53"/>
      <c r="F10" s="53"/>
      <c r="G10" s="54" t="str">
        <f>IF(ISBLANK($A10),"",IF($I10="X",A10,CONCATENATE(VLOOKUP(A10,competitors!$A10:$I658,3, FALSE)," ",VLOOKUP(A10,competitors!$A10:$I658,2,FALSE))))</f>
        <v>Jonathan Durnin</v>
      </c>
      <c r="H10" s="55">
        <f t="shared" si="0"/>
        <v>1.6250000000000001E-2</v>
      </c>
    </row>
    <row r="11" spans="1:9" ht="15" x14ac:dyDescent="0.4">
      <c r="A11" s="52" t="s">
        <v>357</v>
      </c>
      <c r="B11" s="52">
        <v>0</v>
      </c>
      <c r="C11" s="53">
        <v>23</v>
      </c>
      <c r="D11" s="53">
        <v>37</v>
      </c>
      <c r="E11" s="53"/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1.6400462962962964E-2</v>
      </c>
    </row>
    <row r="12" spans="1:9" ht="15" x14ac:dyDescent="0.4">
      <c r="A12" s="52">
        <v>989</v>
      </c>
      <c r="B12" s="52">
        <v>0</v>
      </c>
      <c r="C12" s="53">
        <v>23</v>
      </c>
      <c r="D12" s="53">
        <v>37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1.6400462962962964E-2</v>
      </c>
    </row>
    <row r="13" spans="1:9" ht="15" x14ac:dyDescent="0.4">
      <c r="A13" s="52">
        <v>415</v>
      </c>
      <c r="B13" s="52">
        <v>0</v>
      </c>
      <c r="C13" s="53">
        <v>23</v>
      </c>
      <c r="D13" s="53">
        <v>47</v>
      </c>
      <c r="E13" s="53"/>
      <c r="F13" s="53"/>
      <c r="G13" s="54" t="str">
        <f>IF(ISBLANK($A13),"",IF($I13="X",A13,CONCATENATE(VLOOKUP(A13,competitors!$A13:$I661,3, FALSE)," ",VLOOKUP(A13,competitors!$A13:$I661,2,FALSE))))</f>
        <v>Nik Kershaw</v>
      </c>
      <c r="H13" s="55">
        <f t="shared" si="0"/>
        <v>1.6516203703703703E-2</v>
      </c>
    </row>
    <row r="14" spans="1:9" ht="15" x14ac:dyDescent="0.4">
      <c r="A14" s="52" t="s">
        <v>358</v>
      </c>
      <c r="B14" s="52">
        <v>0</v>
      </c>
      <c r="C14" s="53">
        <v>23</v>
      </c>
      <c r="D14" s="53">
        <v>51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1.6562500000000001E-2</v>
      </c>
    </row>
    <row r="15" spans="1:9" ht="15" x14ac:dyDescent="0.4">
      <c r="A15" s="52" t="s">
        <v>317</v>
      </c>
      <c r="B15" s="52">
        <v>0</v>
      </c>
      <c r="C15" s="53">
        <v>24</v>
      </c>
      <c r="D15" s="53">
        <v>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1.667824074074074E-2</v>
      </c>
    </row>
    <row r="16" spans="1:9" ht="15" x14ac:dyDescent="0.4">
      <c r="A16" s="52">
        <v>967</v>
      </c>
      <c r="B16" s="52">
        <v>0</v>
      </c>
      <c r="C16" s="53">
        <v>24</v>
      </c>
      <c r="D16" s="53">
        <v>4</v>
      </c>
      <c r="E16" s="53" t="s">
        <v>229</v>
      </c>
      <c r="F16" s="53"/>
      <c r="G16" s="54" t="str">
        <f>IF(ISBLANK($A16),"",IF($I16="X",A16,CONCATENATE(VLOOKUP(A16,competitors!$A16:$I664,3, FALSE)," ",VLOOKUP(A16,competitors!$A16:$I664,2,FALSE))))</f>
        <v>Daniel McDonnell</v>
      </c>
      <c r="H16" s="55">
        <f t="shared" si="0"/>
        <v>1.6712962962962964E-2</v>
      </c>
    </row>
    <row r="17" spans="1:8" ht="15" x14ac:dyDescent="0.4">
      <c r="A17" s="52" t="s">
        <v>288</v>
      </c>
      <c r="B17" s="52">
        <v>0</v>
      </c>
      <c r="C17" s="53">
        <v>24</v>
      </c>
      <c r="D17" s="53">
        <v>6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1.6736111111111111E-2</v>
      </c>
    </row>
    <row r="18" spans="1:8" ht="15" x14ac:dyDescent="0.4">
      <c r="A18" s="52" t="s">
        <v>359</v>
      </c>
      <c r="B18" s="52">
        <v>0</v>
      </c>
      <c r="C18" s="53">
        <v>24</v>
      </c>
      <c r="D18" s="53">
        <v>10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1.6782407407407409E-2</v>
      </c>
    </row>
    <row r="19" spans="1:8" ht="15" x14ac:dyDescent="0.4">
      <c r="A19" s="52" t="s">
        <v>306</v>
      </c>
      <c r="B19" s="52">
        <v>0</v>
      </c>
      <c r="C19" s="53">
        <v>24</v>
      </c>
      <c r="D19" s="53">
        <v>12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1.6805555555555556E-2</v>
      </c>
    </row>
    <row r="20" spans="1:8" ht="15" x14ac:dyDescent="0.4">
      <c r="A20" s="52" t="s">
        <v>311</v>
      </c>
      <c r="B20" s="52">
        <v>0</v>
      </c>
      <c r="C20" s="53">
        <v>24</v>
      </c>
      <c r="D20" s="53">
        <v>18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1.6875000000000001E-2</v>
      </c>
    </row>
    <row r="21" spans="1:8" ht="15" x14ac:dyDescent="0.4">
      <c r="A21" s="52" t="s">
        <v>335</v>
      </c>
      <c r="B21" s="52">
        <v>0</v>
      </c>
      <c r="C21" s="53">
        <v>24</v>
      </c>
      <c r="D21" s="53">
        <v>26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1.6967592592592593E-2</v>
      </c>
    </row>
    <row r="22" spans="1:8" ht="15" x14ac:dyDescent="0.4">
      <c r="A22" s="52" t="s">
        <v>360</v>
      </c>
      <c r="B22" s="52">
        <v>0</v>
      </c>
      <c r="C22" s="53">
        <v>24</v>
      </c>
      <c r="D22" s="53">
        <v>26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1.6967592592592593E-2</v>
      </c>
    </row>
    <row r="23" spans="1:8" ht="15" x14ac:dyDescent="0.4">
      <c r="A23" s="52" t="s">
        <v>361</v>
      </c>
      <c r="B23" s="52">
        <v>0</v>
      </c>
      <c r="C23" s="53">
        <v>24</v>
      </c>
      <c r="D23" s="53">
        <v>29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1.7002314814814814E-2</v>
      </c>
    </row>
    <row r="24" spans="1:8" ht="15" x14ac:dyDescent="0.4">
      <c r="A24" s="52" t="s">
        <v>362</v>
      </c>
      <c r="B24" s="52">
        <v>0</v>
      </c>
      <c r="C24" s="53">
        <v>24</v>
      </c>
      <c r="D24" s="53">
        <v>35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1.7071759259259259E-2</v>
      </c>
    </row>
    <row r="25" spans="1:8" ht="15" x14ac:dyDescent="0.4">
      <c r="A25" s="52" t="s">
        <v>363</v>
      </c>
      <c r="B25" s="52">
        <v>0</v>
      </c>
      <c r="C25" s="53">
        <v>24</v>
      </c>
      <c r="D25" s="53">
        <v>37</v>
      </c>
      <c r="E25" s="53"/>
      <c r="F25" s="53"/>
      <c r="G25" s="54" t="e">
        <f>IF(ISBLANK($A25),"",IF($I25="X",A25,CONCATENATE(VLOOKUP(A25,competitors!$A25:$I673,3, FALSE)," ",VLOOKUP(A25,competitors!$A25:$I673,2,FALSE))))</f>
        <v>#N/A</v>
      </c>
      <c r="H25" s="55">
        <f t="shared" si="0"/>
        <v>1.7094907407407406E-2</v>
      </c>
    </row>
    <row r="26" spans="1:8" ht="15" x14ac:dyDescent="0.4">
      <c r="A26" s="52">
        <v>1237</v>
      </c>
      <c r="B26" s="52">
        <v>0</v>
      </c>
      <c r="C26" s="53">
        <v>24</v>
      </c>
      <c r="D26" s="53">
        <v>38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1.7106481481481483E-2</v>
      </c>
    </row>
    <row r="27" spans="1:8" ht="15" x14ac:dyDescent="0.4">
      <c r="A27" s="52" t="s">
        <v>319</v>
      </c>
      <c r="B27" s="52">
        <v>0</v>
      </c>
      <c r="C27" s="53">
        <v>24</v>
      </c>
      <c r="D27" s="53">
        <v>41</v>
      </c>
      <c r="E27" s="53"/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1.7141203703703704E-2</v>
      </c>
    </row>
    <row r="28" spans="1:8" ht="15" x14ac:dyDescent="0.4">
      <c r="A28" s="52" t="s">
        <v>364</v>
      </c>
      <c r="B28" s="52">
        <v>0</v>
      </c>
      <c r="C28" s="53">
        <v>24</v>
      </c>
      <c r="D28" s="53">
        <v>47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1.7210648148148149E-2</v>
      </c>
    </row>
    <row r="29" spans="1:8" ht="15" x14ac:dyDescent="0.4">
      <c r="A29" s="52">
        <v>846</v>
      </c>
      <c r="B29" s="52">
        <v>0</v>
      </c>
      <c r="C29" s="53">
        <v>24</v>
      </c>
      <c r="D29" s="53">
        <v>53</v>
      </c>
      <c r="E29" s="53"/>
      <c r="F29" s="53"/>
      <c r="G29" s="54" t="str">
        <f>IF(ISBLANK($A29),"",IF($I29="X",A29,CONCATENATE(VLOOKUP(A29,competitors!$A29:$I677,3, FALSE)," ",VLOOKUP(A29,competitors!$A29:$I677,2,FALSE))))</f>
        <v>Roger Kockelbergh</v>
      </c>
      <c r="H29" s="55">
        <f t="shared" si="0"/>
        <v>1.7280092592592593E-2</v>
      </c>
    </row>
    <row r="30" spans="1:8" ht="15" x14ac:dyDescent="0.4">
      <c r="A30" s="52" t="s">
        <v>323</v>
      </c>
      <c r="B30" s="52">
        <v>0</v>
      </c>
      <c r="C30" s="53">
        <v>24</v>
      </c>
      <c r="D30" s="53">
        <v>56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1.7314814814814814E-2</v>
      </c>
    </row>
    <row r="31" spans="1:8" ht="15" x14ac:dyDescent="0.4">
      <c r="A31" s="52" t="s">
        <v>365</v>
      </c>
      <c r="B31" s="52">
        <v>0</v>
      </c>
      <c r="C31" s="53">
        <v>25</v>
      </c>
      <c r="D31" s="53">
        <v>3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1.7395833333333333E-2</v>
      </c>
    </row>
    <row r="32" spans="1:8" ht="15" x14ac:dyDescent="0.4">
      <c r="A32" s="52">
        <v>23</v>
      </c>
      <c r="B32" s="52">
        <v>0</v>
      </c>
      <c r="C32" s="53">
        <v>25</v>
      </c>
      <c r="D32" s="53">
        <v>12</v>
      </c>
      <c r="E32" s="53"/>
      <c r="F32" s="53"/>
      <c r="G32" s="54" t="str">
        <f>IF(ISBLANK($A32),"",IF($I32="X",A32,CONCATENATE(VLOOKUP(A32,competitors!$A32:$I680,3, FALSE)," ",VLOOKUP(A32,competitors!$A32:$I680,2,FALSE))))</f>
        <v>Chris Hyde</v>
      </c>
      <c r="H32" s="55">
        <f t="shared" si="0"/>
        <v>1.7500000000000002E-2</v>
      </c>
    </row>
    <row r="33" spans="1:8" ht="15" x14ac:dyDescent="0.4">
      <c r="A33" s="52" t="s">
        <v>366</v>
      </c>
      <c r="B33" s="52">
        <v>0</v>
      </c>
      <c r="C33" s="53">
        <v>25</v>
      </c>
      <c r="D33" s="53">
        <v>21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1.7604166666666667E-2</v>
      </c>
    </row>
    <row r="34" spans="1:8" ht="15" x14ac:dyDescent="0.4">
      <c r="A34" s="52" t="s">
        <v>367</v>
      </c>
      <c r="B34" s="52">
        <v>0</v>
      </c>
      <c r="C34" s="53">
        <v>25</v>
      </c>
      <c r="D34" s="53">
        <v>36</v>
      </c>
      <c r="E34" s="53"/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1.7777777777777778E-2</v>
      </c>
    </row>
    <row r="35" spans="1:8" ht="15" x14ac:dyDescent="0.4">
      <c r="A35" s="52">
        <v>1109</v>
      </c>
      <c r="B35" s="52">
        <v>0</v>
      </c>
      <c r="C35" s="53">
        <v>25</v>
      </c>
      <c r="D35" s="53">
        <v>41</v>
      </c>
      <c r="E35" s="53"/>
      <c r="F35" s="53"/>
      <c r="G35" s="54" t="str">
        <f>IF(ISBLANK($A35),"",IF($I35="X",A35,CONCATENATE(VLOOKUP(A35,competitors!$A35:$I683,3, FALSE)," ",VLOOKUP(A35,competitors!$A35:$I683,2,FALSE))))</f>
        <v>Stuart Haycox</v>
      </c>
      <c r="H35" s="55">
        <f t="shared" si="1"/>
        <v>1.7835648148148149E-2</v>
      </c>
    </row>
    <row r="36" spans="1:8" ht="15" x14ac:dyDescent="0.4">
      <c r="A36" s="52" t="s">
        <v>368</v>
      </c>
      <c r="B36" s="52">
        <v>0</v>
      </c>
      <c r="C36" s="53">
        <v>25</v>
      </c>
      <c r="D36" s="53">
        <v>53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1.7974537037037035E-2</v>
      </c>
    </row>
    <row r="37" spans="1:8" ht="15" x14ac:dyDescent="0.4">
      <c r="A37" s="52">
        <v>704</v>
      </c>
      <c r="B37" s="52">
        <v>0</v>
      </c>
      <c r="C37" s="53">
        <v>25</v>
      </c>
      <c r="D37" s="53">
        <v>53</v>
      </c>
      <c r="E37" s="53"/>
      <c r="F37" s="53"/>
      <c r="G37" s="54" t="str">
        <f>IF(ISBLANK($A37),"",IF($I37="X",A37,CONCATENATE(VLOOKUP(A37,competitors!$A37:$I685,3, FALSE)," ",VLOOKUP(A37,competitors!$A37:$I685,2,FALSE))))</f>
        <v>Chris Dainty</v>
      </c>
      <c r="H37" s="55">
        <f t="shared" si="1"/>
        <v>1.7974537037037035E-2</v>
      </c>
    </row>
    <row r="38" spans="1:8" ht="15" x14ac:dyDescent="0.4">
      <c r="A38" s="52">
        <v>1112</v>
      </c>
      <c r="B38" s="52">
        <v>0</v>
      </c>
      <c r="C38" s="53">
        <v>25</v>
      </c>
      <c r="D38" s="53">
        <v>59</v>
      </c>
      <c r="E38" s="53"/>
      <c r="F38" s="53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1.804398148148148E-2</v>
      </c>
    </row>
    <row r="39" spans="1:8" ht="15" x14ac:dyDescent="0.4">
      <c r="A39" s="52">
        <v>1193</v>
      </c>
      <c r="B39" s="52">
        <v>0</v>
      </c>
      <c r="C39" s="53">
        <v>25</v>
      </c>
      <c r="D39" s="53">
        <v>59</v>
      </c>
      <c r="E39" s="53" t="s">
        <v>229</v>
      </c>
      <c r="F39" s="53"/>
      <c r="G39" s="54" t="str">
        <f>IF(ISBLANK($A39),"",IF($I39="X",A39,CONCATENATE(VLOOKUP(A39,competitors!$A39:$I687,3, FALSE)," ",VLOOKUP(A39,competitors!$A39:$I687,2,FALSE))))</f>
        <v>Richard Hardwicke</v>
      </c>
      <c r="H39" s="55">
        <f t="shared" si="1"/>
        <v>1.804398148148148E-2</v>
      </c>
    </row>
    <row r="40" spans="1:8" ht="15" x14ac:dyDescent="0.4">
      <c r="A40" s="52" t="s">
        <v>337</v>
      </c>
      <c r="B40" s="52">
        <v>0</v>
      </c>
      <c r="C40" s="53">
        <v>26</v>
      </c>
      <c r="D40" s="53">
        <v>5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1.8113425925925925E-2</v>
      </c>
    </row>
    <row r="41" spans="1:8" ht="15" x14ac:dyDescent="0.4">
      <c r="A41" s="52" t="s">
        <v>369</v>
      </c>
      <c r="B41" s="52">
        <v>0</v>
      </c>
      <c r="C41" s="53">
        <v>26</v>
      </c>
      <c r="D41" s="53">
        <v>11</v>
      </c>
      <c r="E41" s="53"/>
      <c r="F41" s="53"/>
      <c r="G41" s="54" t="e">
        <f>IF(ISBLANK($A41),"",IF($I41="X",A41,CONCATENATE(VLOOKUP(A41,competitors!$A41:$I689,3, FALSE)," ",VLOOKUP(A41,competitors!$A41:$I689,2,FALSE))))</f>
        <v>#N/A</v>
      </c>
      <c r="H41" s="55">
        <f t="shared" si="1"/>
        <v>1.818287037037037E-2</v>
      </c>
    </row>
    <row r="42" spans="1:8" ht="15" x14ac:dyDescent="0.4">
      <c r="A42" s="52">
        <v>1385</v>
      </c>
      <c r="B42" s="52">
        <v>0</v>
      </c>
      <c r="C42" s="53">
        <v>26</v>
      </c>
      <c r="D42" s="53">
        <v>13</v>
      </c>
      <c r="E42" s="53" t="s">
        <v>229</v>
      </c>
      <c r="F42" s="53"/>
      <c r="G42" s="54" t="str">
        <f>IF(ISBLANK($A42),"",IF($I42="X",A42,CONCATENATE(VLOOKUP(A42,competitors!$A42:$I690,3, FALSE)," ",VLOOKUP(A42,competitors!$A42:$I690,2,FALSE))))</f>
        <v>Miles Marr</v>
      </c>
      <c r="H42" s="55">
        <f t="shared" si="1"/>
        <v>1.8206018518518517E-2</v>
      </c>
    </row>
    <row r="43" spans="1:8" ht="15" x14ac:dyDescent="0.4">
      <c r="A43" s="52" t="s">
        <v>370</v>
      </c>
      <c r="B43" s="52">
        <v>0</v>
      </c>
      <c r="C43" s="53">
        <v>26</v>
      </c>
      <c r="D43" s="53">
        <v>16</v>
      </c>
      <c r="E43" s="53" t="s">
        <v>229</v>
      </c>
      <c r="F43" s="53"/>
      <c r="G43" s="54" t="e">
        <f>IF(ISBLANK($A43),"",IF($I43="X",A43,CONCATENATE(VLOOKUP(A43,competitors!$A43:$I691,3, FALSE)," ",VLOOKUP(A43,competitors!$A43:$I691,2,FALSE))))</f>
        <v>#N/A</v>
      </c>
      <c r="H43" s="55">
        <f t="shared" si="1"/>
        <v>1.8240740740740741E-2</v>
      </c>
    </row>
    <row r="44" spans="1:8" ht="15" x14ac:dyDescent="0.4">
      <c r="A44" s="52">
        <v>1107</v>
      </c>
      <c r="B44" s="52">
        <v>0</v>
      </c>
      <c r="C44" s="53">
        <v>26</v>
      </c>
      <c r="D44" s="53">
        <v>26</v>
      </c>
      <c r="E44" s="53" t="s">
        <v>229</v>
      </c>
      <c r="F44" s="53"/>
      <c r="G44" s="54" t="str">
        <f>IF(ISBLANK($A44),"",IF($I44="X",A44,CONCATENATE(VLOOKUP(A44,competitors!$A44:$I692,3, FALSE)," ",VLOOKUP(A44,competitors!$A44:$I692,2,FALSE))))</f>
        <v>Milly Pinnock</v>
      </c>
      <c r="H44" s="55">
        <f t="shared" si="1"/>
        <v>1.8356481481481481E-2</v>
      </c>
    </row>
    <row r="45" spans="1:8" ht="15" x14ac:dyDescent="0.4">
      <c r="A45" s="52" t="s">
        <v>339</v>
      </c>
      <c r="B45" s="52">
        <v>0</v>
      </c>
      <c r="C45" s="53">
        <v>26</v>
      </c>
      <c r="D45" s="53">
        <v>26</v>
      </c>
      <c r="E45" s="53"/>
      <c r="F45" s="53"/>
      <c r="G45" s="54" t="e">
        <f>IF(ISBLANK($A45),"",IF($I45="X",A45,CONCATENATE(VLOOKUP(A45,competitors!$A45:$I693,3, FALSE)," ",VLOOKUP(A45,competitors!$A45:$I693,2,FALSE))))</f>
        <v>#N/A</v>
      </c>
      <c r="H45" s="55">
        <f t="shared" si="1"/>
        <v>1.8356481481481481E-2</v>
      </c>
    </row>
    <row r="46" spans="1:8" ht="15" x14ac:dyDescent="0.4">
      <c r="A46" s="52">
        <v>616</v>
      </c>
      <c r="B46" s="52">
        <v>0</v>
      </c>
      <c r="C46" s="53">
        <v>27</v>
      </c>
      <c r="D46" s="53">
        <v>17</v>
      </c>
      <c r="E46" s="53"/>
      <c r="F46" s="53"/>
      <c r="G46" s="54" t="e">
        <f>IF(ISBLANK($A46),"",IF($I46="X",A46,CONCATENATE(VLOOKUP(A46,competitors!$A46:$I694,3, FALSE)," ",VLOOKUP(A46,competitors!$A46:$I694,2,FALSE))))</f>
        <v>#N/A</v>
      </c>
      <c r="H46" s="55">
        <f t="shared" si="1"/>
        <v>1.894675925925926E-2</v>
      </c>
    </row>
    <row r="47" spans="1:8" ht="15" x14ac:dyDescent="0.4">
      <c r="A47" s="52" t="s">
        <v>371</v>
      </c>
      <c r="B47" s="52">
        <v>0</v>
      </c>
      <c r="C47" s="53">
        <v>27</v>
      </c>
      <c r="D47" s="53">
        <v>25</v>
      </c>
      <c r="E47" s="53"/>
      <c r="F47" s="53"/>
      <c r="G47" s="54" t="e">
        <f>IF(ISBLANK($A47),"",IF($I47="X",A47,CONCATENATE(VLOOKUP(A47,competitors!$A47:$I695,3, FALSE)," ",VLOOKUP(A47,competitors!$A47:$I695,2,FALSE))))</f>
        <v>#N/A</v>
      </c>
      <c r="H47" s="55">
        <f t="shared" si="1"/>
        <v>1.9039351851851852E-2</v>
      </c>
    </row>
    <row r="48" spans="1:8" ht="15" x14ac:dyDescent="0.4">
      <c r="A48" s="52" t="s">
        <v>351</v>
      </c>
      <c r="B48" s="52">
        <v>0</v>
      </c>
      <c r="C48" s="53">
        <v>27</v>
      </c>
      <c r="D48" s="53">
        <v>45</v>
      </c>
      <c r="E48" s="53"/>
      <c r="F48" s="53"/>
      <c r="G48" s="54" t="e">
        <f>IF(ISBLANK($A48),"",IF($I48="X",A48,CONCATENATE(VLOOKUP(A48,competitors!$A48:$I696,3, FALSE)," ",VLOOKUP(A48,competitors!$A48:$I696,2,FALSE))))</f>
        <v>#N/A</v>
      </c>
      <c r="H48" s="55">
        <f t="shared" si="1"/>
        <v>1.9270833333333334E-2</v>
      </c>
    </row>
    <row r="49" spans="1:8" ht="15" x14ac:dyDescent="0.4">
      <c r="A49" s="52">
        <v>1194</v>
      </c>
      <c r="B49" s="52">
        <v>0</v>
      </c>
      <c r="C49" s="53">
        <v>28</v>
      </c>
      <c r="D49" s="53">
        <v>18</v>
      </c>
      <c r="E49" s="53" t="s">
        <v>229</v>
      </c>
      <c r="F49" s="53"/>
      <c r="G49" s="54" t="str">
        <f>IF(ISBLANK($A49),"",IF($I49="X",A49,CONCATENATE(VLOOKUP(A49,competitors!$A49:$I697,3, FALSE)," ",VLOOKUP(A49,competitors!$A49:$I697,2,FALSE))))</f>
        <v>Alex Hardwicke</v>
      </c>
      <c r="H49" s="55">
        <f t="shared" si="1"/>
        <v>1.9652777777777779E-2</v>
      </c>
    </row>
    <row r="50" spans="1:8" ht="15" x14ac:dyDescent="0.4">
      <c r="A50" s="52" t="s">
        <v>372</v>
      </c>
      <c r="B50" s="52">
        <v>0</v>
      </c>
      <c r="C50" s="53">
        <v>28</v>
      </c>
      <c r="D50" s="53">
        <v>25</v>
      </c>
      <c r="E50" s="53"/>
      <c r="F50" s="53"/>
      <c r="G50" s="54" t="e">
        <f>IF(ISBLANK($A50),"",IF($I50="X",A50,CONCATENATE(VLOOKUP(A50,competitors!$A50:$I698,3, FALSE)," ",VLOOKUP(A50,competitors!$A50:$I698,2,FALSE))))</f>
        <v>#N/A</v>
      </c>
      <c r="H50" s="55">
        <f t="shared" si="1"/>
        <v>1.9733796296296298E-2</v>
      </c>
    </row>
    <row r="51" spans="1:8" ht="15" x14ac:dyDescent="0.4">
      <c r="A51" s="52" t="s">
        <v>314</v>
      </c>
      <c r="B51" s="52">
        <v>0</v>
      </c>
      <c r="C51" s="53">
        <v>28</v>
      </c>
      <c r="D51" s="53">
        <v>40</v>
      </c>
      <c r="E51" s="53"/>
      <c r="F51" s="53"/>
      <c r="G51" s="54" t="e">
        <f>IF(ISBLANK($A51),"",IF($I51="X",A51,CONCATENATE(VLOOKUP(A51,competitors!$A51:$I699,3, FALSE)," ",VLOOKUP(A51,competitors!$A51:$I699,2,FALSE))))</f>
        <v>#N/A</v>
      </c>
      <c r="H51" s="55">
        <f t="shared" si="1"/>
        <v>1.9907407407407408E-2</v>
      </c>
    </row>
    <row r="52" spans="1:8" ht="15" x14ac:dyDescent="0.4">
      <c r="A52" s="52" t="s">
        <v>373</v>
      </c>
      <c r="B52" s="52">
        <v>0</v>
      </c>
      <c r="C52" s="53">
        <v>30</v>
      </c>
      <c r="D52" s="53">
        <v>5</v>
      </c>
      <c r="E52" s="53"/>
      <c r="F52" s="53"/>
      <c r="G52" s="54" t="e">
        <f>IF(ISBLANK($A52),"",IF($I52="X",A52,CONCATENATE(VLOOKUP(A52,competitors!$A52:$I700,3, FALSE)," ",VLOOKUP(A52,competitors!$A52:$I700,2,FALSE))))</f>
        <v>#N/A</v>
      </c>
      <c r="H52" s="55">
        <f t="shared" si="1"/>
        <v>2.0891203703703703E-2</v>
      </c>
    </row>
    <row r="53" spans="1:8" ht="15" x14ac:dyDescent="0.4">
      <c r="A53" s="52" t="s">
        <v>343</v>
      </c>
      <c r="B53" s="52">
        <v>0</v>
      </c>
      <c r="C53" s="53">
        <v>30</v>
      </c>
      <c r="D53" s="53">
        <v>7</v>
      </c>
      <c r="E53" s="53"/>
      <c r="F53" s="53"/>
      <c r="G53" s="54" t="e">
        <f>IF(ISBLANK($A53),"",IF($I53="X",A53,CONCATENATE(VLOOKUP(A53,competitors!$A53:$I701,3, FALSE)," ",VLOOKUP(A53,competitors!$A53:$I701,2,FALSE))))</f>
        <v>#N/A</v>
      </c>
      <c r="H53" s="55">
        <f t="shared" si="1"/>
        <v>2.0914351851851851E-2</v>
      </c>
    </row>
    <row r="54" spans="1:8" ht="15" x14ac:dyDescent="0.4">
      <c r="A54" s="52">
        <v>1175</v>
      </c>
      <c r="B54" s="52">
        <v>0</v>
      </c>
      <c r="C54" s="53">
        <v>30</v>
      </c>
      <c r="D54" s="53">
        <v>8</v>
      </c>
      <c r="E54" s="53" t="s">
        <v>229</v>
      </c>
      <c r="F54" s="53"/>
      <c r="G54" s="54" t="str">
        <f>IF(ISBLANK($A54),"",IF($I54="X",A54,CONCATENATE(VLOOKUP(A54,competitors!$A54:$I702,3, FALSE)," ",VLOOKUP(A54,competitors!$A54:$I702,2,FALSE))))</f>
        <v>Richard Harrison</v>
      </c>
      <c r="H54" s="55">
        <f t="shared" si="1"/>
        <v>2.0925925925925924E-2</v>
      </c>
    </row>
    <row r="55" spans="1:8" ht="15" x14ac:dyDescent="0.4">
      <c r="A55" s="52" t="s">
        <v>374</v>
      </c>
      <c r="B55" s="52">
        <v>0</v>
      </c>
      <c r="C55" s="53">
        <v>30</v>
      </c>
      <c r="D55" s="53">
        <v>40</v>
      </c>
      <c r="E55" s="53"/>
      <c r="F55" s="53"/>
      <c r="G55" s="54" t="e">
        <f>IF(ISBLANK($A55),"",IF($I55="X",A55,CONCATENATE(VLOOKUP(A55,competitors!$A55:$I703,3, FALSE)," ",VLOOKUP(A55,competitors!$A55:$I703,2,FALSE))))</f>
        <v>#N/A</v>
      </c>
      <c r="H55" s="55">
        <f t="shared" si="1"/>
        <v>2.1296296296296296E-2</v>
      </c>
    </row>
    <row r="56" spans="1:8" ht="15" x14ac:dyDescent="0.4">
      <c r="A56" s="52">
        <v>7</v>
      </c>
      <c r="B56" s="52">
        <v>0</v>
      </c>
      <c r="C56" s="53">
        <v>31</v>
      </c>
      <c r="D56" s="53">
        <v>26</v>
      </c>
      <c r="E56" s="53" t="s">
        <v>229</v>
      </c>
      <c r="F56" s="53"/>
      <c r="G56" s="54" t="e">
        <f>IF(ISBLANK($A56),"",IF($I56="X",A56,CONCATENATE(VLOOKUP(A56,competitors!$A56:$I704,3, FALSE)," ",VLOOKUP(A56,competitors!$A56:$I704,2,FALSE))))</f>
        <v>#N/A</v>
      </c>
      <c r="H56" s="55">
        <f t="shared" si="1"/>
        <v>2.1828703703703704E-2</v>
      </c>
    </row>
    <row r="57" spans="1:8" ht="15" x14ac:dyDescent="0.4">
      <c r="A57" s="52">
        <v>935</v>
      </c>
      <c r="B57" s="52">
        <v>0</v>
      </c>
      <c r="C57" s="53">
        <v>31</v>
      </c>
      <c r="D57" s="53">
        <v>52</v>
      </c>
      <c r="E57" s="53"/>
      <c r="F57" s="53"/>
      <c r="G57" s="54" t="e">
        <f>IF(ISBLANK($A57),"",IF($I57="X",A57,CONCATENATE(VLOOKUP(A57,competitors!$A57:$I705,3, FALSE)," ",VLOOKUP(A57,competitors!$A57:$I705,2,FALSE))))</f>
        <v>#N/A</v>
      </c>
      <c r="H57" s="55">
        <f t="shared" si="1"/>
        <v>2.2129629629629631E-2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63" t="s">
        <v>375</v>
      </c>
      <c r="B2" s="63">
        <v>0</v>
      </c>
      <c r="C2" s="63">
        <v>23</v>
      </c>
      <c r="D2" s="63">
        <v>12</v>
      </c>
      <c r="E2" s="63" t="s">
        <v>229</v>
      </c>
      <c r="F2" s="6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1.6111111111111111E-2</v>
      </c>
    </row>
    <row r="3" spans="1:9" ht="15" x14ac:dyDescent="0.4">
      <c r="A3" s="64">
        <v>407</v>
      </c>
      <c r="B3" s="64">
        <v>0</v>
      </c>
      <c r="C3" s="64">
        <v>23</v>
      </c>
      <c r="D3" s="64">
        <v>30</v>
      </c>
      <c r="E3" s="64"/>
      <c r="F3" s="64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1.6319444444444445E-2</v>
      </c>
    </row>
    <row r="4" spans="1:9" ht="15" x14ac:dyDescent="0.4">
      <c r="A4" s="64">
        <v>747</v>
      </c>
      <c r="B4" s="64">
        <v>0</v>
      </c>
      <c r="C4" s="64">
        <v>23</v>
      </c>
      <c r="D4" s="64">
        <v>47</v>
      </c>
      <c r="E4" s="64"/>
      <c r="F4" s="64"/>
      <c r="G4" s="54" t="str">
        <f>IF(ISBLANK($A4),"",IF($I4="X",A4,CONCATENATE(VLOOKUP(A4,competitors!$A4:$I652,3, FALSE)," ",VLOOKUP(A4,competitors!$A4:$I652,2,FALSE))))</f>
        <v>James Moore</v>
      </c>
      <c r="H4" s="55">
        <f t="shared" si="0"/>
        <v>1.6516203703703703E-2</v>
      </c>
    </row>
    <row r="5" spans="1:9" ht="15" x14ac:dyDescent="0.4">
      <c r="A5" s="64">
        <v>967</v>
      </c>
      <c r="B5" s="64">
        <v>0</v>
      </c>
      <c r="C5" s="64">
        <v>24</v>
      </c>
      <c r="D5" s="64">
        <v>49</v>
      </c>
      <c r="E5" s="64" t="s">
        <v>229</v>
      </c>
      <c r="F5" s="64"/>
      <c r="G5" s="54" t="str">
        <f>IF(ISBLANK($A5),"",IF($I5="X",A5,CONCATENATE(VLOOKUP(A5,competitors!$A5:$I653,3, FALSE)," ",VLOOKUP(A5,competitors!$A5:$I653,2,FALSE))))</f>
        <v>Daniel McDonnell</v>
      </c>
      <c r="H5" s="55">
        <f t="shared" si="0"/>
        <v>1.7233796296296296E-2</v>
      </c>
    </row>
    <row r="6" spans="1:9" ht="15" x14ac:dyDescent="0.4">
      <c r="A6" s="64">
        <v>989</v>
      </c>
      <c r="B6" s="64">
        <v>0</v>
      </c>
      <c r="C6" s="64">
        <v>25</v>
      </c>
      <c r="D6" s="64">
        <v>30</v>
      </c>
      <c r="E6" s="64" t="s">
        <v>229</v>
      </c>
      <c r="F6" s="64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1.7708333333333333E-2</v>
      </c>
    </row>
    <row r="7" spans="1:9" ht="15" x14ac:dyDescent="0.4">
      <c r="A7" s="64">
        <v>699</v>
      </c>
      <c r="B7" s="64">
        <v>0</v>
      </c>
      <c r="C7" s="64">
        <v>25</v>
      </c>
      <c r="D7" s="64">
        <v>38</v>
      </c>
      <c r="E7" s="64"/>
      <c r="F7" s="64"/>
      <c r="G7" s="54" t="str">
        <f>IF(ISBLANK($A7),"",IF($I7="X",A7,CONCATENATE(VLOOKUP(A7,competitors!$A7:$I655,3, FALSE)," ",VLOOKUP(A7,competitors!$A7:$I655,2,FALSE))))</f>
        <v>Jonathan Durnin</v>
      </c>
      <c r="H7" s="55">
        <f t="shared" si="0"/>
        <v>1.7800925925925925E-2</v>
      </c>
    </row>
    <row r="8" spans="1:9" ht="15" x14ac:dyDescent="0.4">
      <c r="A8" s="64">
        <v>1161</v>
      </c>
      <c r="B8" s="64">
        <v>0</v>
      </c>
      <c r="C8" s="64">
        <v>26</v>
      </c>
      <c r="D8" s="64">
        <v>1</v>
      </c>
      <c r="E8" s="64"/>
      <c r="F8" s="64"/>
      <c r="G8" s="54" t="str">
        <f>IF(ISBLANK($A8),"",IF($I8="X",A8,CONCATENATE(VLOOKUP(A8,competitors!$A8:$I656,3, FALSE)," ",VLOOKUP(A8,competitors!$A8:$I656,2,FALSE))))</f>
        <v>Maciej Suchocki</v>
      </c>
      <c r="H8" s="55">
        <f t="shared" si="0"/>
        <v>1.8067129629629631E-2</v>
      </c>
    </row>
    <row r="9" spans="1:9" ht="15" x14ac:dyDescent="0.4">
      <c r="A9" s="63" t="s">
        <v>199</v>
      </c>
      <c r="B9" s="63">
        <v>0</v>
      </c>
      <c r="C9" s="63">
        <v>27</v>
      </c>
      <c r="D9" s="63">
        <v>4</v>
      </c>
      <c r="E9" s="63"/>
      <c r="F9" s="6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1.8796296296296297E-2</v>
      </c>
    </row>
    <row r="10" spans="1:9" ht="15" x14ac:dyDescent="0.4">
      <c r="A10" s="64">
        <v>1385</v>
      </c>
      <c r="B10" s="64">
        <v>0</v>
      </c>
      <c r="C10" s="64">
        <v>27</v>
      </c>
      <c r="D10" s="64">
        <v>14</v>
      </c>
      <c r="E10" s="64" t="s">
        <v>229</v>
      </c>
      <c r="F10" s="64"/>
      <c r="G10" s="54" t="str">
        <f>IF(ISBLANK($A10),"",IF($I10="X",A10,CONCATENATE(VLOOKUP(A10,competitors!$A10:$I658,3, FALSE)," ",VLOOKUP(A10,competitors!$A10:$I658,2,FALSE))))</f>
        <v>Miles Marr</v>
      </c>
      <c r="H10" s="55">
        <f t="shared" si="0"/>
        <v>1.8912037037037036E-2</v>
      </c>
    </row>
    <row r="11" spans="1:9" ht="15" x14ac:dyDescent="0.4">
      <c r="A11" s="63" t="s">
        <v>197</v>
      </c>
      <c r="B11" s="63">
        <v>0</v>
      </c>
      <c r="C11" s="63">
        <v>27</v>
      </c>
      <c r="D11" s="63">
        <v>21</v>
      </c>
      <c r="E11" s="63"/>
      <c r="F11" s="6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1.8993055555555555E-2</v>
      </c>
    </row>
    <row r="12" spans="1:9" ht="15" x14ac:dyDescent="0.4">
      <c r="A12" s="64">
        <v>846</v>
      </c>
      <c r="B12" s="64">
        <v>0</v>
      </c>
      <c r="C12" s="64">
        <v>27</v>
      </c>
      <c r="D12" s="64">
        <v>24</v>
      </c>
      <c r="E12" s="64"/>
      <c r="F12" s="64"/>
      <c r="G12" s="54" t="str">
        <f>IF(ISBLANK($A12),"",IF($I12="X",A12,CONCATENATE(VLOOKUP(A12,competitors!$A12:$I660,3, FALSE)," ",VLOOKUP(A12,competitors!$A12:$I660,2,FALSE))))</f>
        <v>Roger Kockelbergh</v>
      </c>
      <c r="H12" s="55">
        <f t="shared" si="0"/>
        <v>1.9027777777777779E-2</v>
      </c>
    </row>
    <row r="13" spans="1:9" ht="15" x14ac:dyDescent="0.4">
      <c r="A13" s="64">
        <v>1109</v>
      </c>
      <c r="B13" s="64">
        <v>0</v>
      </c>
      <c r="C13" s="64">
        <v>27</v>
      </c>
      <c r="D13" s="64">
        <v>30</v>
      </c>
      <c r="E13" s="64"/>
      <c r="F13" s="64"/>
      <c r="G13" s="54" t="str">
        <f>IF(ISBLANK($A13),"",IF($I13="X",A13,CONCATENATE(VLOOKUP(A13,competitors!$A13:$I661,3, FALSE)," ",VLOOKUP(A13,competitors!$A13:$I661,2,FALSE))))</f>
        <v>Stuart Haycox</v>
      </c>
      <c r="H13" s="55">
        <f t="shared" si="0"/>
        <v>1.9097222222222224E-2</v>
      </c>
    </row>
    <row r="14" spans="1:9" ht="15" x14ac:dyDescent="0.4">
      <c r="A14" s="63" t="s">
        <v>201</v>
      </c>
      <c r="B14" s="63">
        <v>0</v>
      </c>
      <c r="C14" s="63">
        <v>28</v>
      </c>
      <c r="D14" s="63">
        <v>27</v>
      </c>
      <c r="E14" s="63" t="s">
        <v>229</v>
      </c>
      <c r="F14" s="6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1.9756944444444445E-2</v>
      </c>
    </row>
    <row r="15" spans="1:9" ht="15" x14ac:dyDescent="0.4">
      <c r="A15" s="63" t="s">
        <v>202</v>
      </c>
      <c r="B15" s="63">
        <v>0</v>
      </c>
      <c r="C15" s="63">
        <v>28</v>
      </c>
      <c r="D15" s="63">
        <v>30</v>
      </c>
      <c r="E15" s="63" t="s">
        <v>229</v>
      </c>
      <c r="F15" s="6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1.9791666666666666E-2</v>
      </c>
    </row>
    <row r="16" spans="1:9" ht="15" x14ac:dyDescent="0.4">
      <c r="A16" s="64">
        <v>23</v>
      </c>
      <c r="B16" s="64">
        <v>0</v>
      </c>
      <c r="C16" s="64">
        <v>29</v>
      </c>
      <c r="D16" s="64">
        <v>0</v>
      </c>
      <c r="E16" s="64"/>
      <c r="F16" s="64"/>
      <c r="G16" s="54" t="str">
        <f>IF(ISBLANK($A16),"",IF($I16="X",A16,CONCATENATE(VLOOKUP(A16,competitors!$A16:$I664,3, FALSE)," ",VLOOKUP(A16,competitors!$A16:$I664,2,FALSE))))</f>
        <v>Chris Hyde</v>
      </c>
      <c r="H16" s="55">
        <f t="shared" si="0"/>
        <v>2.013888888888889E-2</v>
      </c>
    </row>
    <row r="17" spans="1:8" ht="15" x14ac:dyDescent="0.4">
      <c r="A17" s="64">
        <v>120</v>
      </c>
      <c r="B17" s="64">
        <v>0</v>
      </c>
      <c r="C17" s="64">
        <v>29</v>
      </c>
      <c r="D17" s="64">
        <v>2</v>
      </c>
      <c r="E17" s="64"/>
      <c r="F17" s="64"/>
      <c r="G17" s="54" t="str">
        <f>IF(ISBLANK($A17),"",IF($I17="X",A17,CONCATENATE(VLOOKUP(A17,competitors!$A17:$I665,3, FALSE)," ",VLOOKUP(A17,competitors!$A17:$I665,2,FALSE))))</f>
        <v>Linda Hubbard</v>
      </c>
      <c r="H17" s="55">
        <f t="shared" si="0"/>
        <v>2.0162037037037037E-2</v>
      </c>
    </row>
    <row r="18" spans="1:8" ht="15" x14ac:dyDescent="0.4">
      <c r="A18" s="64">
        <v>1193</v>
      </c>
      <c r="B18" s="64">
        <v>0</v>
      </c>
      <c r="C18" s="64">
        <v>29</v>
      </c>
      <c r="D18" s="64">
        <v>8</v>
      </c>
      <c r="E18" s="64" t="s">
        <v>229</v>
      </c>
      <c r="F18" s="64"/>
      <c r="G18" s="54" t="str">
        <f>IF(ISBLANK($A18),"",IF($I18="X",A18,CONCATENATE(VLOOKUP(A18,competitors!$A18:$I666,3, FALSE)," ",VLOOKUP(A18,competitors!$A18:$I666,2,FALSE))))</f>
        <v>Richard Hardwicke</v>
      </c>
      <c r="H18" s="55">
        <f t="shared" si="0"/>
        <v>2.0231481481481482E-2</v>
      </c>
    </row>
    <row r="19" spans="1:8" ht="15" x14ac:dyDescent="0.4">
      <c r="A19" s="63" t="s">
        <v>205</v>
      </c>
      <c r="B19" s="63">
        <v>0</v>
      </c>
      <c r="C19" s="63">
        <v>29</v>
      </c>
      <c r="D19" s="63">
        <v>13</v>
      </c>
      <c r="E19" s="63"/>
      <c r="F19" s="6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2.0289351851851854E-2</v>
      </c>
    </row>
    <row r="20" spans="1:8" ht="15" x14ac:dyDescent="0.4">
      <c r="A20" s="64">
        <v>1242</v>
      </c>
      <c r="B20" s="64">
        <v>0</v>
      </c>
      <c r="C20" s="64">
        <v>29</v>
      </c>
      <c r="D20" s="64">
        <v>16</v>
      </c>
      <c r="E20" s="64" t="s">
        <v>229</v>
      </c>
      <c r="F20" s="64"/>
      <c r="G20" s="54" t="str">
        <f>IF(ISBLANK($A20),"",IF($I20="X",A20,CONCATENATE(VLOOKUP(A20,competitors!$A20:$I668,3, FALSE)," ",VLOOKUP(A20,competitors!$A20:$I668,2,FALSE))))</f>
        <v>Mike Sirett</v>
      </c>
      <c r="H20" s="55">
        <f t="shared" si="0"/>
        <v>2.0324074074074074E-2</v>
      </c>
    </row>
    <row r="21" spans="1:8" ht="15" x14ac:dyDescent="0.4">
      <c r="A21" s="64">
        <v>1195</v>
      </c>
      <c r="B21" s="64">
        <v>0</v>
      </c>
      <c r="C21" s="64">
        <v>29</v>
      </c>
      <c r="D21" s="64">
        <v>35</v>
      </c>
      <c r="E21" s="64" t="s">
        <v>229</v>
      </c>
      <c r="F21" s="64"/>
      <c r="G21" s="54" t="str">
        <f>IF(ISBLANK($A21),"",IF($I21="X",A21,CONCATENATE(VLOOKUP(A21,competitors!$A21:$I669,3, FALSE)," ",VLOOKUP(A21,competitors!$A21:$I669,2,FALSE))))</f>
        <v>Charlie Hardwicke</v>
      </c>
      <c r="H21" s="55">
        <f t="shared" si="0"/>
        <v>2.0543981481481483E-2</v>
      </c>
    </row>
    <row r="22" spans="1:8" ht="15" x14ac:dyDescent="0.4">
      <c r="A22" s="64">
        <v>1355</v>
      </c>
      <c r="B22" s="64">
        <v>0</v>
      </c>
      <c r="C22" s="64">
        <v>29</v>
      </c>
      <c r="D22" s="64">
        <v>49</v>
      </c>
      <c r="E22" s="64" t="s">
        <v>229</v>
      </c>
      <c r="F22" s="64"/>
      <c r="G22" s="54" t="str">
        <f>IF(ISBLANK($A22),"",IF($I22="X",A22,CONCATENATE(VLOOKUP(A22,competitors!$A22:$I670,3, FALSE)," ",VLOOKUP(A22,competitors!$A22:$I670,2,FALSE))))</f>
        <v>Aubrey Elmer</v>
      </c>
      <c r="H22" s="55">
        <f t="shared" si="0"/>
        <v>2.0706018518518519E-2</v>
      </c>
    </row>
    <row r="23" spans="1:8" ht="15" x14ac:dyDescent="0.4">
      <c r="A23" s="63" t="s">
        <v>376</v>
      </c>
      <c r="B23" s="63">
        <v>0</v>
      </c>
      <c r="C23" s="63">
        <v>30</v>
      </c>
      <c r="D23" s="63">
        <v>6</v>
      </c>
      <c r="E23" s="63"/>
      <c r="F23" s="6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2.0902777777777777E-2</v>
      </c>
    </row>
    <row r="24" spans="1:8" ht="15" x14ac:dyDescent="0.4">
      <c r="A24" s="63" t="s">
        <v>377</v>
      </c>
      <c r="B24" s="63">
        <v>0</v>
      </c>
      <c r="C24" s="63">
        <v>30</v>
      </c>
      <c r="D24" s="63">
        <v>46</v>
      </c>
      <c r="E24" s="63"/>
      <c r="F24" s="6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2.1365740740740741E-2</v>
      </c>
    </row>
    <row r="25" spans="1:8" ht="15" x14ac:dyDescent="0.4">
      <c r="A25" s="64">
        <v>1194</v>
      </c>
      <c r="B25" s="64">
        <v>0</v>
      </c>
      <c r="C25" s="64">
        <v>30</v>
      </c>
      <c r="D25" s="64">
        <v>57</v>
      </c>
      <c r="E25" s="64" t="s">
        <v>229</v>
      </c>
      <c r="F25" s="64"/>
      <c r="G25" s="54" t="str">
        <f>IF(ISBLANK($A25),"",IF($I25="X",A25,CONCATENATE(VLOOKUP(A25,competitors!$A25:$I673,3, FALSE)," ",VLOOKUP(A25,competitors!$A25:$I673,2,FALSE))))</f>
        <v>Alex Hardwicke</v>
      </c>
      <c r="H25" s="55">
        <f t="shared" si="0"/>
        <v>2.1493055555555557E-2</v>
      </c>
    </row>
    <row r="26" spans="1:8" ht="15" x14ac:dyDescent="0.4">
      <c r="A26" s="64">
        <v>616</v>
      </c>
      <c r="B26" s="64">
        <v>0</v>
      </c>
      <c r="C26" s="64">
        <v>30</v>
      </c>
      <c r="D26" s="64">
        <v>58</v>
      </c>
      <c r="E26" s="64" t="s">
        <v>229</v>
      </c>
      <c r="F26" s="64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2.150462962962963E-2</v>
      </c>
    </row>
    <row r="27" spans="1:8" ht="15" x14ac:dyDescent="0.4">
      <c r="A27" s="63" t="s">
        <v>196</v>
      </c>
      <c r="B27" s="63">
        <v>0</v>
      </c>
      <c r="C27" s="63">
        <v>31</v>
      </c>
      <c r="D27" s="63">
        <v>50</v>
      </c>
      <c r="E27" s="63"/>
      <c r="F27" s="6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2.210648148148148E-2</v>
      </c>
    </row>
    <row r="28" spans="1:8" ht="15" x14ac:dyDescent="0.4">
      <c r="A28" s="63" t="s">
        <v>203</v>
      </c>
      <c r="B28" s="63">
        <v>0</v>
      </c>
      <c r="C28" s="63">
        <v>33</v>
      </c>
      <c r="D28" s="63">
        <v>15</v>
      </c>
      <c r="E28" s="63" t="s">
        <v>229</v>
      </c>
      <c r="F28" s="6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2.3090277777777779E-2</v>
      </c>
    </row>
    <row r="29" spans="1:8" ht="15" x14ac:dyDescent="0.4">
      <c r="A29" s="63" t="s">
        <v>378</v>
      </c>
      <c r="B29" s="63">
        <v>0</v>
      </c>
      <c r="C29" s="63">
        <v>41</v>
      </c>
      <c r="D29" s="63">
        <v>24</v>
      </c>
      <c r="E29" s="63" t="s">
        <v>229</v>
      </c>
      <c r="F29" s="6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2.8750000000000001E-2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379</v>
      </c>
      <c r="B2" s="52">
        <v>0</v>
      </c>
      <c r="C2" s="53">
        <v>3</v>
      </c>
      <c r="D2" s="62">
        <v>1.89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3" si="0">IF(LEFT($E2,1)="D",UPPER($E2),(B2*3600+C2*60+D2)/86400)</f>
        <v>2.1052083333333331E-3</v>
      </c>
    </row>
    <row r="3" spans="1:9" ht="15" x14ac:dyDescent="0.4">
      <c r="A3" s="52" t="s">
        <v>297</v>
      </c>
      <c r="B3" s="52">
        <v>0</v>
      </c>
      <c r="C3" s="53">
        <v>3</v>
      </c>
      <c r="D3" s="62">
        <v>11.59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2.217476851851852E-3</v>
      </c>
    </row>
    <row r="4" spans="1:9" ht="15" x14ac:dyDescent="0.4">
      <c r="A4" s="52" t="s">
        <v>380</v>
      </c>
      <c r="B4" s="52">
        <v>0</v>
      </c>
      <c r="C4" s="53">
        <v>3</v>
      </c>
      <c r="D4" s="62">
        <v>15.4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61">
        <f t="shared" si="0"/>
        <v>2.2615740740740743E-3</v>
      </c>
    </row>
    <row r="5" spans="1:9" ht="15" x14ac:dyDescent="0.4">
      <c r="A5" s="52" t="s">
        <v>381</v>
      </c>
      <c r="B5" s="52">
        <v>0</v>
      </c>
      <c r="C5" s="53">
        <v>3</v>
      </c>
      <c r="D5" s="62">
        <v>18.82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61">
        <f t="shared" si="0"/>
        <v>2.3011574074074071E-3</v>
      </c>
    </row>
    <row r="6" spans="1:9" ht="15" x14ac:dyDescent="0.4">
      <c r="A6" s="52" t="s">
        <v>281</v>
      </c>
      <c r="B6" s="52">
        <v>0</v>
      </c>
      <c r="C6" s="53">
        <v>3</v>
      </c>
      <c r="D6" s="62">
        <v>23.11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61">
        <f t="shared" si="0"/>
        <v>2.3508101851851854E-3</v>
      </c>
    </row>
    <row r="7" spans="1:9" ht="15" x14ac:dyDescent="0.4">
      <c r="A7" s="52">
        <v>747</v>
      </c>
      <c r="B7" s="52">
        <v>0</v>
      </c>
      <c r="C7" s="53">
        <v>3</v>
      </c>
      <c r="D7" s="62">
        <v>31.44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James Moore</v>
      </c>
      <c r="H7" s="61">
        <f t="shared" si="0"/>
        <v>2.4472222222222222E-3</v>
      </c>
    </row>
    <row r="8" spans="1:9" ht="15" x14ac:dyDescent="0.4">
      <c r="A8" s="52">
        <v>1144</v>
      </c>
      <c r="B8" s="52">
        <v>0</v>
      </c>
      <c r="C8" s="53">
        <v>3</v>
      </c>
      <c r="D8" s="62">
        <v>35.479999999999997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Jamie Kershaw</v>
      </c>
      <c r="H8" s="61">
        <f t="shared" si="0"/>
        <v>2.4939814814814816E-3</v>
      </c>
    </row>
    <row r="9" spans="1:9" ht="15" x14ac:dyDescent="0.4">
      <c r="A9" s="52" t="s">
        <v>239</v>
      </c>
      <c r="B9" s="52">
        <v>0</v>
      </c>
      <c r="C9" s="53">
        <v>3</v>
      </c>
      <c r="D9" s="62">
        <v>37.69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61">
        <f t="shared" si="0"/>
        <v>2.519560185185185E-3</v>
      </c>
    </row>
    <row r="10" spans="1:9" ht="15" x14ac:dyDescent="0.4">
      <c r="A10" s="52" t="s">
        <v>321</v>
      </c>
      <c r="B10" s="52">
        <v>0</v>
      </c>
      <c r="C10" s="53">
        <v>3</v>
      </c>
      <c r="D10" s="62">
        <v>49.02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61">
        <f t="shared" si="0"/>
        <v>2.6506944444444447E-3</v>
      </c>
    </row>
    <row r="11" spans="1:9" ht="15" x14ac:dyDescent="0.4">
      <c r="A11" s="52">
        <v>1152</v>
      </c>
      <c r="B11" s="52">
        <v>0</v>
      </c>
      <c r="C11" s="53">
        <v>3</v>
      </c>
      <c r="D11" s="62">
        <v>51.45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Ruby Isaac</v>
      </c>
      <c r="H11" s="61">
        <f t="shared" si="0"/>
        <v>2.6788194444444442E-3</v>
      </c>
    </row>
    <row r="12" spans="1:9" ht="15" x14ac:dyDescent="0.4">
      <c r="A12" s="52" t="s">
        <v>335</v>
      </c>
      <c r="B12" s="52">
        <v>0</v>
      </c>
      <c r="C12" s="53">
        <v>3</v>
      </c>
      <c r="D12" s="62">
        <v>55.82</v>
      </c>
      <c r="E12" s="53"/>
      <c r="F12" s="53"/>
      <c r="G12" s="54" t="e">
        <f>IF(ISBLANK($A12),"",IF($I12="X",A12,CONCATENATE(VLOOKUP(A12,competitors!$A12:$I660,3, FALSE)," ",VLOOKUP(A12,competitors!$A12:$I660,2,FALSE))))</f>
        <v>#N/A</v>
      </c>
      <c r="H12" s="61">
        <f t="shared" si="0"/>
        <v>2.7293981481481479E-3</v>
      </c>
    </row>
    <row r="13" spans="1:9" ht="15" x14ac:dyDescent="0.4">
      <c r="A13" s="52">
        <v>1160</v>
      </c>
      <c r="B13" s="52">
        <v>0</v>
      </c>
      <c r="C13" s="53">
        <v>3</v>
      </c>
      <c r="D13" s="62">
        <v>55.9</v>
      </c>
      <c r="E13" s="53" t="s">
        <v>229</v>
      </c>
      <c r="F13" s="53"/>
      <c r="G13" s="54" t="str">
        <f>IF(ISBLANK($A13),"",IF($I13="X",A13,CONCATENATE(VLOOKUP(A13,competitors!$A13:$I661,3, FALSE)," ",VLOOKUP(A13,competitors!$A13:$I661,2,FALSE))))</f>
        <v>Rhys Thomas</v>
      </c>
      <c r="H13" s="61">
        <f t="shared" si="0"/>
        <v>2.7303240740740743E-3</v>
      </c>
    </row>
    <row r="14" spans="1:9" ht="15" x14ac:dyDescent="0.4">
      <c r="A14" s="52" t="s">
        <v>382</v>
      </c>
      <c r="B14" s="52">
        <v>0</v>
      </c>
      <c r="C14" s="53">
        <v>3</v>
      </c>
      <c r="D14" s="62">
        <v>57.04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61">
        <f t="shared" si="0"/>
        <v>2.7435185185185184E-3</v>
      </c>
    </row>
    <row r="15" spans="1:9" ht="15" x14ac:dyDescent="0.4">
      <c r="A15" s="52" t="s">
        <v>383</v>
      </c>
      <c r="B15" s="52">
        <v>0</v>
      </c>
      <c r="C15" s="53">
        <v>3</v>
      </c>
      <c r="D15" s="62">
        <v>59.15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2.7679398148148151E-3</v>
      </c>
    </row>
    <row r="16" spans="1:9" ht="15" x14ac:dyDescent="0.4">
      <c r="A16" s="52" t="s">
        <v>384</v>
      </c>
      <c r="B16" s="52">
        <v>0</v>
      </c>
      <c r="C16" s="53">
        <v>4</v>
      </c>
      <c r="D16" s="62">
        <v>3.18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2.8145833333333334E-3</v>
      </c>
    </row>
    <row r="17" spans="1:8" ht="15" x14ac:dyDescent="0.4">
      <c r="A17" s="52" t="s">
        <v>370</v>
      </c>
      <c r="B17" s="52">
        <v>0</v>
      </c>
      <c r="C17" s="53">
        <v>4</v>
      </c>
      <c r="D17" s="62">
        <v>4.51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2.8299768518518518E-3</v>
      </c>
    </row>
    <row r="18" spans="1:8" ht="15" x14ac:dyDescent="0.4">
      <c r="A18" s="52">
        <v>1237</v>
      </c>
      <c r="B18" s="52">
        <v>0</v>
      </c>
      <c r="C18" s="53">
        <v>4</v>
      </c>
      <c r="D18" s="62">
        <v>9.27</v>
      </c>
      <c r="E18" s="53" t="s">
        <v>229</v>
      </c>
      <c r="F18" s="53"/>
      <c r="G18" s="54" t="e">
        <f>IF(ISBLANK($A18),"",IF($I18="X",A18,CONCATENATE(VLOOKUP(A18,competitors!$A18:$I666,3, FALSE)," ",VLOOKUP(A18,competitors!$A18:$I666,2,FALSE))))</f>
        <v>#N/A</v>
      </c>
      <c r="H18" s="61">
        <f t="shared" si="0"/>
        <v>2.8850694444444444E-3</v>
      </c>
    </row>
    <row r="19" spans="1:8" ht="15" x14ac:dyDescent="0.4">
      <c r="A19" s="52">
        <v>1383</v>
      </c>
      <c r="B19" s="52">
        <v>0</v>
      </c>
      <c r="C19" s="53">
        <v>4</v>
      </c>
      <c r="D19" s="62">
        <v>10.11</v>
      </c>
      <c r="E19" s="53" t="s">
        <v>229</v>
      </c>
      <c r="F19" s="53"/>
      <c r="G19" s="54" t="str">
        <f>IF(ISBLANK($A19),"",IF($I19="X",A19,CONCATENATE(VLOOKUP(A19,competitors!$A19:$I667,3, FALSE)," ",VLOOKUP(A19,competitors!$A19:$I667,2,FALSE))))</f>
        <v>Evan Collett</v>
      </c>
      <c r="H19" s="61">
        <f t="shared" si="0"/>
        <v>2.894791666666667E-3</v>
      </c>
    </row>
    <row r="20" spans="1:8" ht="15" x14ac:dyDescent="0.4">
      <c r="A20" s="52">
        <v>1381</v>
      </c>
      <c r="B20" s="52">
        <v>0</v>
      </c>
      <c r="C20" s="53">
        <v>4</v>
      </c>
      <c r="D20" s="62">
        <v>10.53</v>
      </c>
      <c r="E20" s="53" t="s">
        <v>229</v>
      </c>
      <c r="F20" s="53"/>
      <c r="G20" s="54" t="e">
        <f>IF(ISBLANK($A20),"",IF($I20="X",A20,CONCATENATE(VLOOKUP(A20,competitors!$A20:$I668,3, FALSE)," ",VLOOKUP(A20,competitors!$A20:$I668,2,FALSE))))</f>
        <v>#N/A</v>
      </c>
      <c r="H20" s="61">
        <f t="shared" si="0"/>
        <v>2.8996527777777779E-3</v>
      </c>
    </row>
    <row r="21" spans="1:8" ht="15" x14ac:dyDescent="0.4">
      <c r="A21" s="52" t="s">
        <v>385</v>
      </c>
      <c r="B21" s="52">
        <v>0</v>
      </c>
      <c r="C21" s="53">
        <v>4</v>
      </c>
      <c r="D21" s="62">
        <v>10.73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2.9019675925925923E-3</v>
      </c>
    </row>
    <row r="22" spans="1:8" ht="15" x14ac:dyDescent="0.4">
      <c r="A22" s="52">
        <v>21</v>
      </c>
      <c r="B22" s="52">
        <v>0</v>
      </c>
      <c r="C22" s="53">
        <v>4</v>
      </c>
      <c r="D22" s="62">
        <v>11.23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Wayne Holton</v>
      </c>
      <c r="H22" s="61">
        <f t="shared" si="0"/>
        <v>2.9077546296296295E-3</v>
      </c>
    </row>
    <row r="23" spans="1:8" ht="15" x14ac:dyDescent="0.4">
      <c r="A23" s="52" t="s">
        <v>386</v>
      </c>
      <c r="B23" s="52">
        <v>0</v>
      </c>
      <c r="C23" s="53">
        <v>4</v>
      </c>
      <c r="D23" s="62">
        <v>11.93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61">
        <f t="shared" si="0"/>
        <v>2.9158564814814815E-3</v>
      </c>
    </row>
    <row r="24" spans="1:8" ht="15" x14ac:dyDescent="0.4">
      <c r="A24" s="52">
        <v>1000</v>
      </c>
      <c r="B24" s="52">
        <v>0</v>
      </c>
      <c r="C24" s="53">
        <v>4</v>
      </c>
      <c r="D24" s="62">
        <v>15.91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Ashley Easton</v>
      </c>
      <c r="H24" s="61">
        <f t="shared" si="0"/>
        <v>2.9619212962962963E-3</v>
      </c>
    </row>
    <row r="25" spans="1:8" ht="15" x14ac:dyDescent="0.4">
      <c r="A25" s="52" t="s">
        <v>283</v>
      </c>
      <c r="B25" s="52">
        <v>0</v>
      </c>
      <c r="C25" s="53">
        <v>4</v>
      </c>
      <c r="D25" s="62">
        <v>16.73</v>
      </c>
      <c r="E25" s="53"/>
      <c r="F25" s="53"/>
      <c r="G25" s="54" t="e">
        <f>IF(ISBLANK($A25),"",IF($I25="X",A25,CONCATENATE(VLOOKUP(A25,competitors!$A25:$I673,3, FALSE)," ",VLOOKUP(A25,competitors!$A25:$I673,2,FALSE))))</f>
        <v>#N/A</v>
      </c>
      <c r="H25" s="61">
        <f t="shared" si="0"/>
        <v>2.9714120370370372E-3</v>
      </c>
    </row>
    <row r="26" spans="1:8" ht="15" x14ac:dyDescent="0.4">
      <c r="A26" s="52" t="s">
        <v>322</v>
      </c>
      <c r="B26" s="52">
        <v>0</v>
      </c>
      <c r="C26" s="53">
        <v>4</v>
      </c>
      <c r="D26" s="62">
        <v>19.97</v>
      </c>
      <c r="E26" s="53"/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3.0089120370370374E-3</v>
      </c>
    </row>
    <row r="27" spans="1:8" ht="15" x14ac:dyDescent="0.4">
      <c r="A27" s="52">
        <v>1385</v>
      </c>
      <c r="B27" s="52">
        <v>0</v>
      </c>
      <c r="C27" s="53">
        <v>4</v>
      </c>
      <c r="D27" s="62">
        <v>27.46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Miles Marr</v>
      </c>
      <c r="H27" s="61">
        <f t="shared" si="0"/>
        <v>3.0956018518518516E-3</v>
      </c>
    </row>
    <row r="28" spans="1:8" ht="15" x14ac:dyDescent="0.4">
      <c r="A28" s="52">
        <v>1242</v>
      </c>
      <c r="B28" s="52">
        <v>0</v>
      </c>
      <c r="C28" s="53">
        <v>4</v>
      </c>
      <c r="D28" s="62">
        <v>33.049999999999997</v>
      </c>
      <c r="E28" s="53" t="s">
        <v>229</v>
      </c>
      <c r="F28" s="53"/>
      <c r="G28" s="54" t="str">
        <f>IF(ISBLANK($A28),"",IF($I28="X",A28,CONCATENATE(VLOOKUP(A28,competitors!$A28:$I676,3, FALSE)," ",VLOOKUP(A28,competitors!$A28:$I676,2,FALSE))))</f>
        <v>Mike Sirett</v>
      </c>
      <c r="H28" s="61">
        <f t="shared" si="0"/>
        <v>3.1603009259259262E-3</v>
      </c>
    </row>
    <row r="29" spans="1:8" ht="15" x14ac:dyDescent="0.4">
      <c r="A29" s="52" t="s">
        <v>387</v>
      </c>
      <c r="B29" s="52">
        <v>0</v>
      </c>
      <c r="C29" s="53">
        <v>4</v>
      </c>
      <c r="D29" s="62">
        <v>33.53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3.1658564814814813E-3</v>
      </c>
    </row>
    <row r="30" spans="1:8" ht="15" x14ac:dyDescent="0.4">
      <c r="A30" s="52">
        <v>1107</v>
      </c>
      <c r="B30" s="52">
        <v>0</v>
      </c>
      <c r="C30" s="53">
        <v>4</v>
      </c>
      <c r="D30" s="62">
        <v>34.369999999999997</v>
      </c>
      <c r="E30" s="53" t="s">
        <v>229</v>
      </c>
      <c r="F30" s="53"/>
      <c r="G30" s="54" t="str">
        <f>IF(ISBLANK($A30),"",IF($I30="X",A30,CONCATENATE(VLOOKUP(A30,competitors!$A30:$I678,3, FALSE)," ",VLOOKUP(A30,competitors!$A30:$I678,2,FALSE))))</f>
        <v>Milly Pinnock</v>
      </c>
      <c r="H30" s="61">
        <f t="shared" si="0"/>
        <v>3.1755787037037039E-3</v>
      </c>
    </row>
    <row r="31" spans="1:8" ht="15" x14ac:dyDescent="0.4">
      <c r="A31" s="52" t="s">
        <v>388</v>
      </c>
      <c r="B31" s="52">
        <v>0</v>
      </c>
      <c r="C31" s="53">
        <v>4</v>
      </c>
      <c r="D31" s="62">
        <v>42.37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61">
        <f t="shared" si="0"/>
        <v>3.2681712962962964E-3</v>
      </c>
    </row>
    <row r="32" spans="1:8" ht="15" x14ac:dyDescent="0.4">
      <c r="A32" s="52" t="s">
        <v>252</v>
      </c>
      <c r="B32" s="52">
        <v>0</v>
      </c>
      <c r="C32" s="53">
        <v>4</v>
      </c>
      <c r="D32" s="62">
        <v>44.24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61">
        <f t="shared" si="0"/>
        <v>3.2898148148148149E-3</v>
      </c>
    </row>
    <row r="33" spans="1:8" ht="15" x14ac:dyDescent="0.4">
      <c r="A33" s="52" t="s">
        <v>285</v>
      </c>
      <c r="B33" s="52">
        <v>0</v>
      </c>
      <c r="C33" s="53">
        <v>4</v>
      </c>
      <c r="D33" s="62">
        <v>44.83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61">
        <f t="shared" si="0"/>
        <v>3.2966435185185182E-3</v>
      </c>
    </row>
    <row r="34" spans="1:8" ht="15" x14ac:dyDescent="0.4">
      <c r="A34" s="52" t="s">
        <v>284</v>
      </c>
      <c r="B34" s="52">
        <v>0</v>
      </c>
      <c r="C34" s="53">
        <v>4</v>
      </c>
      <c r="D34" s="62">
        <v>45.59</v>
      </c>
      <c r="E34" s="53"/>
      <c r="F34" s="53"/>
      <c r="G34" s="54" t="e">
        <f>IF(ISBLANK($A34),"",IF($I34="X",A34,CONCATENATE(VLOOKUP(A34,competitors!$A34:$I682,3, FALSE)," ",VLOOKUP(A34,competitors!$A34:$I682,2,FALSE))))</f>
        <v>#N/A</v>
      </c>
      <c r="H34" s="61">
        <f t="shared" ref="H34:H65" si="1">IF(LEFT($E34,1)="D",UPPER($E34),(B34*3600+C34*60+D34)/86400)</f>
        <v>3.3054398148148153E-3</v>
      </c>
    </row>
    <row r="35" spans="1:8" ht="15" x14ac:dyDescent="0.4">
      <c r="A35" s="52" t="s">
        <v>287</v>
      </c>
      <c r="B35" s="52">
        <v>0</v>
      </c>
      <c r="C35" s="53">
        <v>4</v>
      </c>
      <c r="D35" s="62">
        <v>49.79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61">
        <f t="shared" si="1"/>
        <v>3.3540509259259261E-3</v>
      </c>
    </row>
    <row r="36" spans="1:8" ht="15" x14ac:dyDescent="0.4">
      <c r="A36" s="52" t="s">
        <v>245</v>
      </c>
      <c r="B36" s="52">
        <v>0</v>
      </c>
      <c r="C36" s="53">
        <v>4</v>
      </c>
      <c r="D36" s="62">
        <v>51.83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61">
        <f t="shared" si="1"/>
        <v>3.3776620370370367E-3</v>
      </c>
    </row>
    <row r="37" spans="1:8" ht="15" x14ac:dyDescent="0.4">
      <c r="A37" s="52">
        <v>1195</v>
      </c>
      <c r="B37" s="52">
        <v>0</v>
      </c>
      <c r="C37" s="53">
        <v>5</v>
      </c>
      <c r="D37" s="62">
        <v>6.24</v>
      </c>
      <c r="E37" s="53" t="s">
        <v>229</v>
      </c>
      <c r="F37" s="53"/>
      <c r="G37" s="54" t="str">
        <f>IF(ISBLANK($A37),"",IF($I37="X",A37,CONCATENATE(VLOOKUP(A37,competitors!$A37:$I685,3, FALSE)," ",VLOOKUP(A37,competitors!$A37:$I685,2,FALSE))))</f>
        <v>Charlie Hardwicke</v>
      </c>
      <c r="H37" s="61">
        <f t="shared" si="1"/>
        <v>3.5444444444444447E-3</v>
      </c>
    </row>
    <row r="38" spans="1:8" ht="15" x14ac:dyDescent="0.4">
      <c r="A38" s="52">
        <v>1377</v>
      </c>
      <c r="B38" s="52">
        <v>0</v>
      </c>
      <c r="C38" s="53">
        <v>5</v>
      </c>
      <c r="D38" s="62">
        <v>14.11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Lucy Fraser</v>
      </c>
      <c r="H38" s="61">
        <f t="shared" si="1"/>
        <v>3.6355324074074076E-3</v>
      </c>
    </row>
    <row r="39" spans="1:8" ht="15" x14ac:dyDescent="0.4">
      <c r="A39" s="52" t="s">
        <v>389</v>
      </c>
      <c r="B39" s="52">
        <v>0</v>
      </c>
      <c r="C39" s="53">
        <v>5</v>
      </c>
      <c r="D39" s="62">
        <v>18.600000000000001</v>
      </c>
      <c r="E39" s="53"/>
      <c r="F39" s="53"/>
      <c r="G39" s="54" t="e">
        <f>IF(ISBLANK($A39),"",IF($I39="X",A39,CONCATENATE(VLOOKUP(A39,competitors!$A39:$I687,3, FALSE)," ",VLOOKUP(A39,competitors!$A39:$I687,2,FALSE))))</f>
        <v>#N/A</v>
      </c>
      <c r="H39" s="61">
        <f t="shared" si="1"/>
        <v>3.6875000000000002E-3</v>
      </c>
    </row>
    <row r="40" spans="1:8" ht="15" x14ac:dyDescent="0.4">
      <c r="A40" s="52" t="s">
        <v>390</v>
      </c>
      <c r="B40" s="52">
        <v>0</v>
      </c>
      <c r="C40" s="53">
        <v>5</v>
      </c>
      <c r="D40" s="62">
        <v>22.96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61">
        <f t="shared" si="1"/>
        <v>3.7379629629629629E-3</v>
      </c>
    </row>
    <row r="41" spans="1:8" ht="15" x14ac:dyDescent="0.4">
      <c r="A41" s="52" t="s">
        <v>391</v>
      </c>
      <c r="B41" s="52">
        <v>0</v>
      </c>
      <c r="C41" s="53">
        <v>5</v>
      </c>
      <c r="D41" s="62">
        <v>31.31</v>
      </c>
      <c r="E41" s="53"/>
      <c r="F41" s="53"/>
      <c r="G41" s="54" t="e">
        <f>IF(ISBLANK($A41),"",IF($I41="X",A41,CONCATENATE(VLOOKUP(A41,competitors!$A41:$I689,3, FALSE)," ",VLOOKUP(A41,competitors!$A41:$I689,2,FALSE))))</f>
        <v>#N/A</v>
      </c>
      <c r="H41" s="61">
        <f t="shared" si="1"/>
        <v>3.8346064814814814E-3</v>
      </c>
    </row>
    <row r="42" spans="1:8" ht="15" x14ac:dyDescent="0.4">
      <c r="A42" s="52">
        <v>1194</v>
      </c>
      <c r="B42" s="52">
        <v>0</v>
      </c>
      <c r="C42" s="53">
        <v>5</v>
      </c>
      <c r="D42" s="62">
        <v>38.46</v>
      </c>
      <c r="E42" s="53" t="s">
        <v>229</v>
      </c>
      <c r="F42" s="53"/>
      <c r="G42" s="54" t="str">
        <f>IF(ISBLANK($A42),"",IF($I42="X",A42,CONCATENATE(VLOOKUP(A42,competitors!$A42:$I690,3, FALSE)," ",VLOOKUP(A42,competitors!$A42:$I690,2,FALSE))))</f>
        <v>Alex Hardwicke</v>
      </c>
      <c r="H42" s="61">
        <f t="shared" si="1"/>
        <v>3.917361111111111E-3</v>
      </c>
    </row>
    <row r="43" spans="1:8" ht="15" x14ac:dyDescent="0.4">
      <c r="A43" s="52" t="s">
        <v>260</v>
      </c>
      <c r="B43" s="52">
        <v>0</v>
      </c>
      <c r="C43" s="53">
        <v>6</v>
      </c>
      <c r="D43" s="62">
        <v>2.37</v>
      </c>
      <c r="E43" s="53" t="s">
        <v>72</v>
      </c>
      <c r="F43" s="53"/>
      <c r="G43" s="54" t="e">
        <f>IF(ISBLANK($A43),"",IF($I43="X",A43,CONCATENATE(VLOOKUP(A43,competitors!$A43:$I691,3, FALSE)," ",VLOOKUP(A43,competitors!$A43:$I691,2,FALSE))))</f>
        <v>#N/A</v>
      </c>
      <c r="H43" s="61">
        <f t="shared" si="1"/>
        <v>4.1940972222222223E-3</v>
      </c>
    </row>
    <row r="44" spans="1:8" ht="15" x14ac:dyDescent="0.4">
      <c r="A44" s="52" t="s">
        <v>392</v>
      </c>
      <c r="B44" s="52">
        <v>0</v>
      </c>
      <c r="C44" s="53">
        <v>6</v>
      </c>
      <c r="D44" s="62">
        <v>49.91</v>
      </c>
      <c r="E44" s="53"/>
      <c r="F44" s="53"/>
      <c r="G44" s="54" t="e">
        <f>IF(ISBLANK($A44),"",IF($I44="X",A44,CONCATENATE(VLOOKUP(A44,competitors!$A44:$I692,3, FALSE)," ",VLOOKUP(A44,competitors!$A44:$I692,2,FALSE))))</f>
        <v>#N/A</v>
      </c>
      <c r="H44" s="61">
        <f t="shared" si="1"/>
        <v>4.7443287037037037E-3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61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61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61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61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61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61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61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61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61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61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61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61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61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61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61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61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61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61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61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61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61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61">
        <f t="shared" ref="H66:H101" si="2">IF(LEFT($E66,1)="D",UPPER($E66),(B66*3600+C66*60+D66)/86400)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61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61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61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61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61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61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61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61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61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61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61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61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61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61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61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61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61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61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61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61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61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61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61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61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61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61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61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61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61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61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61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61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61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61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61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747</v>
      </c>
      <c r="B2" s="52">
        <v>0</v>
      </c>
      <c r="C2" s="53">
        <v>24</v>
      </c>
      <c r="D2" s="53">
        <v>17</v>
      </c>
      <c r="E2" s="53"/>
      <c r="F2" s="53"/>
      <c r="G2" s="54" t="str">
        <f>IF(ISBLANK($A2),"",IF($I2="X",A2,CONCATENATE(VLOOKUP(A2,competitors!$A2:$I650,3, FALSE)," ",VLOOKUP(A2,competitors!$A2:$I650,2,FALSE))))</f>
        <v>James Moore</v>
      </c>
      <c r="H2" s="55">
        <f t="shared" ref="H2:H33" si="0">IF(LEFT($E2,1)="D",UPPER($E2),TIME(B2,C2,D2))</f>
        <v>1.6863425925925928E-2</v>
      </c>
    </row>
    <row r="3" spans="1:9" ht="15" x14ac:dyDescent="0.4">
      <c r="A3" s="52">
        <v>1144</v>
      </c>
      <c r="B3" s="52">
        <v>0</v>
      </c>
      <c r="C3" s="53">
        <v>24</v>
      </c>
      <c r="D3" s="53">
        <v>20</v>
      </c>
      <c r="E3" s="53" t="s">
        <v>229</v>
      </c>
      <c r="F3" s="53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1.6898148148148148E-2</v>
      </c>
    </row>
    <row r="4" spans="1:9" ht="15" x14ac:dyDescent="0.4">
      <c r="A4" s="52">
        <v>699</v>
      </c>
      <c r="B4" s="52">
        <v>0</v>
      </c>
      <c r="C4" s="53">
        <v>24</v>
      </c>
      <c r="D4" s="53">
        <v>50</v>
      </c>
      <c r="E4" s="53"/>
      <c r="F4" s="53"/>
      <c r="G4" s="54" t="str">
        <f>IF(ISBLANK($A4),"",IF($I4="X",A4,CONCATENATE(VLOOKUP(A4,competitors!$A4:$I652,3, FALSE)," ",VLOOKUP(A4,competitors!$A4:$I652,2,FALSE))))</f>
        <v>Jonathan Durnin</v>
      </c>
      <c r="H4" s="55">
        <f t="shared" si="0"/>
        <v>1.7245370370370369E-2</v>
      </c>
    </row>
    <row r="5" spans="1:9" ht="15" x14ac:dyDescent="0.4">
      <c r="A5" s="52">
        <v>989</v>
      </c>
      <c r="B5" s="52">
        <v>0</v>
      </c>
      <c r="C5" s="53">
        <v>25</v>
      </c>
      <c r="D5" s="53">
        <v>2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1.7384259259259259E-2</v>
      </c>
    </row>
    <row r="6" spans="1:9" ht="15" x14ac:dyDescent="0.4">
      <c r="A6" s="52">
        <v>1161</v>
      </c>
      <c r="B6" s="52">
        <v>0</v>
      </c>
      <c r="C6" s="53">
        <v>25</v>
      </c>
      <c r="D6" s="53">
        <v>45</v>
      </c>
      <c r="E6" s="53"/>
      <c r="F6" s="53"/>
      <c r="G6" s="54" t="str">
        <f>IF(ISBLANK($A6),"",IF($I6="X",A6,CONCATENATE(VLOOKUP(A6,competitors!$A6:$I654,3, FALSE)," ",VLOOKUP(A6,competitors!$A6:$I654,2,FALSE))))</f>
        <v>Maciej Suchocki</v>
      </c>
      <c r="H6" s="55">
        <f t="shared" si="0"/>
        <v>1.7881944444444443E-2</v>
      </c>
    </row>
    <row r="7" spans="1:9" ht="15" x14ac:dyDescent="0.4">
      <c r="A7" s="52">
        <v>1160</v>
      </c>
      <c r="B7" s="52">
        <v>0</v>
      </c>
      <c r="C7" s="53">
        <v>25</v>
      </c>
      <c r="D7" s="53">
        <v>57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Rhys Thomas</v>
      </c>
      <c r="H7" s="55">
        <f t="shared" si="0"/>
        <v>1.8020833333333333E-2</v>
      </c>
    </row>
    <row r="8" spans="1:9" ht="15" x14ac:dyDescent="0.4">
      <c r="A8" s="52">
        <v>415</v>
      </c>
      <c r="B8" s="52">
        <v>0</v>
      </c>
      <c r="C8" s="53">
        <v>26</v>
      </c>
      <c r="D8" s="53">
        <v>10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Nik Kershaw</v>
      </c>
      <c r="H8" s="55">
        <f t="shared" si="0"/>
        <v>1.8171296296296297E-2</v>
      </c>
    </row>
    <row r="9" spans="1:9" ht="15" x14ac:dyDescent="0.4">
      <c r="A9" s="52">
        <v>1237</v>
      </c>
      <c r="B9" s="52">
        <v>0</v>
      </c>
      <c r="C9" s="53">
        <v>26</v>
      </c>
      <c r="D9" s="53">
        <v>22</v>
      </c>
      <c r="E9" s="53" t="s">
        <v>229</v>
      </c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1.8310185185185186E-2</v>
      </c>
    </row>
    <row r="10" spans="1:9" ht="15" x14ac:dyDescent="0.4">
      <c r="A10" s="52">
        <v>1107</v>
      </c>
      <c r="B10" s="52">
        <v>0</v>
      </c>
      <c r="C10" s="53">
        <v>26</v>
      </c>
      <c r="D10" s="53">
        <v>43</v>
      </c>
      <c r="E10" s="53"/>
      <c r="F10" s="53"/>
      <c r="G10" s="54" t="str">
        <f>IF(ISBLANK($A10),"",IF($I10="X",A10,CONCATENATE(VLOOKUP(A10,competitors!$A10:$I658,3, FALSE)," ",VLOOKUP(A10,competitors!$A10:$I658,2,FALSE))))</f>
        <v>Milly Pinnock</v>
      </c>
      <c r="H10" s="55">
        <f t="shared" si="0"/>
        <v>1.8553240740740742E-2</v>
      </c>
    </row>
    <row r="11" spans="1:9" ht="15" x14ac:dyDescent="0.4">
      <c r="A11" s="52">
        <v>203</v>
      </c>
      <c r="B11" s="52">
        <v>0</v>
      </c>
      <c r="C11" s="53">
        <v>26</v>
      </c>
      <c r="D11" s="53">
        <v>47</v>
      </c>
      <c r="E11" s="53"/>
      <c r="F11" s="53"/>
      <c r="G11" s="54" t="str">
        <f>IF(ISBLANK($A11),"",IF($I11="X",A11,CONCATENATE(VLOOKUP(A11,competitors!$A11:$I659,3, FALSE)," ",VLOOKUP(A11,competitors!$A11:$I659,2,FALSE))))</f>
        <v>Adrian Killworth</v>
      </c>
      <c r="H11" s="55">
        <f t="shared" si="0"/>
        <v>1.8599537037037036E-2</v>
      </c>
    </row>
    <row r="12" spans="1:9" ht="15" x14ac:dyDescent="0.4">
      <c r="A12" s="52">
        <v>1385</v>
      </c>
      <c r="B12" s="52">
        <v>0</v>
      </c>
      <c r="C12" s="53">
        <v>26</v>
      </c>
      <c r="D12" s="53">
        <v>50</v>
      </c>
      <c r="E12" s="53" t="s">
        <v>229</v>
      </c>
      <c r="F12" s="53"/>
      <c r="G12" s="54" t="str">
        <f>IF(ISBLANK($A12),"",IF($I12="X",A12,CONCATENATE(VLOOKUP(A12,competitors!$A12:$I660,3, FALSE)," ",VLOOKUP(A12,competitors!$A12:$I660,2,FALSE))))</f>
        <v>Miles Marr</v>
      </c>
      <c r="H12" s="55">
        <f t="shared" si="0"/>
        <v>1.863425925925926E-2</v>
      </c>
    </row>
    <row r="13" spans="1:9" ht="15" x14ac:dyDescent="0.4">
      <c r="A13" s="52">
        <v>1055</v>
      </c>
      <c r="B13" s="52">
        <v>0</v>
      </c>
      <c r="C13" s="53">
        <v>26</v>
      </c>
      <c r="D13" s="53">
        <v>50</v>
      </c>
      <c r="E13" s="53" t="s">
        <v>229</v>
      </c>
      <c r="F13" s="53"/>
      <c r="G13" s="54" t="str">
        <f>IF(ISBLANK($A13),"",IF($I13="X",A13,CONCATENATE(VLOOKUP(A13,competitors!$A13:$I661,3, FALSE)," ",VLOOKUP(A13,competitors!$A13:$I661,2,FALSE))))</f>
        <v>Austin Smith</v>
      </c>
      <c r="H13" s="55">
        <f t="shared" si="0"/>
        <v>1.863425925925926E-2</v>
      </c>
    </row>
    <row r="14" spans="1:9" ht="15" x14ac:dyDescent="0.4">
      <c r="A14" s="52">
        <v>1152</v>
      </c>
      <c r="B14" s="52">
        <v>0</v>
      </c>
      <c r="C14" s="53">
        <v>26</v>
      </c>
      <c r="D14" s="53">
        <v>54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Ruby Isaac</v>
      </c>
      <c r="H14" s="55">
        <f t="shared" si="0"/>
        <v>1.8680555555555554E-2</v>
      </c>
    </row>
    <row r="15" spans="1:9" ht="15" x14ac:dyDescent="0.4">
      <c r="A15" s="52">
        <v>846</v>
      </c>
      <c r="B15" s="52">
        <v>0</v>
      </c>
      <c r="C15" s="53">
        <v>27</v>
      </c>
      <c r="D15" s="53">
        <v>9</v>
      </c>
      <c r="E15" s="53"/>
      <c r="F15" s="53"/>
      <c r="G15" s="54" t="str">
        <f>IF(ISBLANK($A15),"",IF($I15="X",A15,CONCATENATE(VLOOKUP(A15,competitors!$A15:$I663,3, FALSE)," ",VLOOKUP(A15,competitors!$A15:$I663,2,FALSE))))</f>
        <v>Roger Kockelbergh</v>
      </c>
      <c r="H15" s="55">
        <f t="shared" si="0"/>
        <v>1.8854166666666668E-2</v>
      </c>
    </row>
    <row r="16" spans="1:9" ht="15" x14ac:dyDescent="0.4">
      <c r="A16" s="52" t="s">
        <v>202</v>
      </c>
      <c r="B16" s="52">
        <v>0</v>
      </c>
      <c r="C16" s="53">
        <v>27</v>
      </c>
      <c r="D16" s="53">
        <v>23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1.9016203703703705E-2</v>
      </c>
    </row>
    <row r="17" spans="1:8" ht="15" x14ac:dyDescent="0.4">
      <c r="A17" s="52">
        <v>1254</v>
      </c>
      <c r="B17" s="52">
        <v>0</v>
      </c>
      <c r="C17" s="53">
        <v>27</v>
      </c>
      <c r="D17" s="53">
        <v>29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1.9085648148148147E-2</v>
      </c>
    </row>
    <row r="18" spans="1:8" ht="15" x14ac:dyDescent="0.4">
      <c r="A18" s="52">
        <v>1109</v>
      </c>
      <c r="B18" s="52">
        <v>0</v>
      </c>
      <c r="C18" s="53">
        <v>27</v>
      </c>
      <c r="D18" s="53">
        <v>57</v>
      </c>
      <c r="E18" s="53"/>
      <c r="F18" s="53"/>
      <c r="G18" s="54" t="str">
        <f>IF(ISBLANK($A18),"",IF($I18="X",A18,CONCATENATE(VLOOKUP(A18,competitors!$A18:$I666,3, FALSE)," ",VLOOKUP(A18,competitors!$A18:$I666,2,FALSE))))</f>
        <v>Stuart Haycox</v>
      </c>
      <c r="H18" s="55">
        <f t="shared" si="0"/>
        <v>1.9409722222222221E-2</v>
      </c>
    </row>
    <row r="19" spans="1:8" ht="15" x14ac:dyDescent="0.4">
      <c r="A19" s="52">
        <v>616</v>
      </c>
      <c r="B19" s="52">
        <v>0</v>
      </c>
      <c r="C19" s="53">
        <v>29</v>
      </c>
      <c r="D19" s="53">
        <v>16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2.0324074074074074E-2</v>
      </c>
    </row>
    <row r="20" spans="1:8" ht="15" x14ac:dyDescent="0.4">
      <c r="A20" s="52">
        <v>1195</v>
      </c>
      <c r="B20" s="52">
        <v>0</v>
      </c>
      <c r="C20" s="53">
        <v>29</v>
      </c>
      <c r="D20" s="53">
        <v>23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Charlie Hardwicke</v>
      </c>
      <c r="H20" s="55">
        <f t="shared" si="0"/>
        <v>2.0405092592592593E-2</v>
      </c>
    </row>
    <row r="21" spans="1:8" ht="15" x14ac:dyDescent="0.4">
      <c r="A21" s="52" t="s">
        <v>205</v>
      </c>
      <c r="B21" s="52">
        <v>0</v>
      </c>
      <c r="C21" s="53">
        <v>29</v>
      </c>
      <c r="D21" s="53">
        <v>54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2.0763888888888887E-2</v>
      </c>
    </row>
    <row r="22" spans="1:8" ht="15" x14ac:dyDescent="0.4">
      <c r="A22" s="52">
        <v>1048</v>
      </c>
      <c r="B22" s="52">
        <v>0</v>
      </c>
      <c r="C22" s="53">
        <v>30</v>
      </c>
      <c r="D22" s="53">
        <v>25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Andy Smith</v>
      </c>
      <c r="H22" s="55">
        <f t="shared" si="0"/>
        <v>2.1122685185185185E-2</v>
      </c>
    </row>
    <row r="23" spans="1:8" ht="15" x14ac:dyDescent="0.4">
      <c r="A23" s="52">
        <v>1194</v>
      </c>
      <c r="B23" s="52">
        <v>0</v>
      </c>
      <c r="C23" s="53">
        <v>30</v>
      </c>
      <c r="D23" s="53">
        <v>51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Alex Hardwicke</v>
      </c>
      <c r="H23" s="55">
        <f t="shared" si="0"/>
        <v>2.1423611111111112E-2</v>
      </c>
    </row>
    <row r="24" spans="1:8" ht="15" x14ac:dyDescent="0.4">
      <c r="A24" s="52">
        <v>1377</v>
      </c>
      <c r="B24" s="52">
        <v>0</v>
      </c>
      <c r="C24" s="53">
        <v>30</v>
      </c>
      <c r="D24" s="53">
        <v>52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Lucy Fraser</v>
      </c>
      <c r="H24" s="55">
        <f t="shared" si="0"/>
        <v>2.1435185185185186E-2</v>
      </c>
    </row>
    <row r="25" spans="1:8" ht="15" x14ac:dyDescent="0.4">
      <c r="A25" s="52">
        <v>1332</v>
      </c>
      <c r="B25" s="52">
        <v>0</v>
      </c>
      <c r="C25" s="53">
        <v>31</v>
      </c>
      <c r="D25" s="53">
        <v>10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Jo Eaton</v>
      </c>
      <c r="H25" s="55">
        <f t="shared" si="0"/>
        <v>2.1643518518518517E-2</v>
      </c>
    </row>
    <row r="26" spans="1:8" ht="15" x14ac:dyDescent="0.4">
      <c r="A26" s="52" t="s">
        <v>196</v>
      </c>
      <c r="B26" s="52">
        <v>0</v>
      </c>
      <c r="C26" s="53">
        <v>31</v>
      </c>
      <c r="D26" s="53">
        <v>28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2.1851851851851851E-2</v>
      </c>
    </row>
    <row r="27" spans="1:8" ht="15" x14ac:dyDescent="0.4">
      <c r="A27" s="52">
        <v>1386</v>
      </c>
      <c r="B27" s="52">
        <v>0</v>
      </c>
      <c r="C27" s="53">
        <v>31</v>
      </c>
      <c r="D27" s="53">
        <v>51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Mea Moore</v>
      </c>
      <c r="H27" s="55">
        <f t="shared" si="0"/>
        <v>2.2118055555555554E-2</v>
      </c>
    </row>
    <row r="28" spans="1:8" ht="15" x14ac:dyDescent="0.4">
      <c r="A28" s="52">
        <v>7</v>
      </c>
      <c r="B28" s="52">
        <v>0</v>
      </c>
      <c r="C28" s="53">
        <v>35</v>
      </c>
      <c r="D28" s="53">
        <v>8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2.4398148148148148E-2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3"/>
      <c r="D2" s="53"/>
      <c r="E2" s="53"/>
      <c r="F2" s="53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3"/>
      <c r="D3" s="53"/>
      <c r="E3" s="53"/>
      <c r="F3" s="53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3"/>
      <c r="D4" s="53"/>
      <c r="E4" s="53"/>
      <c r="F4" s="53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3"/>
      <c r="D5" s="53"/>
      <c r="E5" s="53"/>
      <c r="F5" s="53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3"/>
      <c r="D6" s="53"/>
      <c r="E6" s="53"/>
      <c r="F6" s="53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3"/>
      <c r="D7" s="53"/>
      <c r="E7" s="53"/>
      <c r="F7" s="53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3"/>
      <c r="D8" s="53"/>
      <c r="E8" s="53"/>
      <c r="F8" s="53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3"/>
      <c r="D9" s="53"/>
      <c r="E9" s="53"/>
      <c r="F9" s="53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3"/>
      <c r="D10" s="53"/>
      <c r="E10" s="53"/>
      <c r="F10" s="53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3"/>
      <c r="D11" s="53"/>
      <c r="E11" s="53"/>
      <c r="F11" s="53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3"/>
      <c r="D12" s="53"/>
      <c r="E12" s="53"/>
      <c r="F12" s="53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3"/>
      <c r="D13" s="53"/>
      <c r="E13" s="53"/>
      <c r="F13" s="53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3"/>
      <c r="D14" s="53"/>
      <c r="E14" s="53"/>
      <c r="F14" s="53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3"/>
      <c r="D15" s="53"/>
      <c r="E15" s="53"/>
      <c r="F15" s="53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3"/>
      <c r="D16" s="53"/>
      <c r="E16" s="53"/>
      <c r="F16" s="53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3"/>
      <c r="D17" s="53"/>
      <c r="E17" s="53"/>
      <c r="F17" s="53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3"/>
      <c r="D18" s="53"/>
      <c r="E18" s="53"/>
      <c r="F18" s="53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3"/>
      <c r="D19" s="53"/>
      <c r="E19" s="53"/>
      <c r="F19" s="53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3"/>
      <c r="D20" s="53"/>
      <c r="E20" s="53"/>
      <c r="F20" s="53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3"/>
      <c r="D21" s="53"/>
      <c r="E21" s="53"/>
      <c r="F21" s="53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3"/>
      <c r="D22" s="53"/>
      <c r="E22" s="53"/>
      <c r="F22" s="53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73"/>
  <sheetViews>
    <sheetView topLeftCell="A39" zoomScale="120" zoomScaleNormal="120" workbookViewId="0">
      <selection activeCell="C298" sqref="C298"/>
    </sheetView>
  </sheetViews>
  <sheetFormatPr defaultColWidth="9.1328125" defaultRowHeight="12.75" x14ac:dyDescent="0.35"/>
  <cols>
    <col min="1" max="1" width="10.6640625" style="10" bestFit="1" customWidth="1"/>
    <col min="2" max="2" width="16" style="10" bestFit="1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12" x14ac:dyDescent="0.35">
      <c r="C66" s="34" t="s">
        <v>96</v>
      </c>
      <c r="D66" s="12">
        <v>17</v>
      </c>
    </row>
    <row r="67" spans="3:12" x14ac:dyDescent="0.35">
      <c r="C67" s="34" t="s">
        <v>97</v>
      </c>
      <c r="D67" s="12">
        <v>18</v>
      </c>
    </row>
    <row r="72" spans="3:12" x14ac:dyDescent="0.35">
      <c r="D72" t="s">
        <v>21</v>
      </c>
      <c r="E72">
        <v>5</v>
      </c>
      <c r="F72" t="s">
        <v>22</v>
      </c>
      <c r="G72" s="18">
        <f t="shared" ref="G72:G73" si="5">B72+C72</f>
        <v>0</v>
      </c>
      <c r="H72" s="12">
        <f t="shared" ref="H72:H73" ca="1" si="6">COUNT(INDIRECT("'"&amp;ESPrefix&amp;$A72&amp;ESSuffix&amp;"$A$4:$A$103"))</f>
        <v>0</v>
      </c>
      <c r="I72" s="2" t="s">
        <v>18</v>
      </c>
      <c r="J72" s="2" t="str">
        <f t="shared" ref="J72" si="7">IF($B72="","",IF($E72=10,"","Y"))</f>
        <v/>
      </c>
      <c r="K72" s="2" t="str">
        <f t="shared" ref="K72" si="8">IF($B72="","",IF($E72=10,"Y",""))</f>
        <v/>
      </c>
      <c r="L72" s="2" t="str">
        <f t="shared" ref="L72:L73" si="9">IF($B72="","",IF(ISNUMBER(SEARCH("Hardride",$D72)),"Y",""))</f>
        <v/>
      </c>
    </row>
    <row r="73" spans="3:12" x14ac:dyDescent="0.35">
      <c r="D73" s="23" t="s">
        <v>28</v>
      </c>
      <c r="E73" s="23">
        <f>5+5</f>
        <v>10</v>
      </c>
      <c r="F73" s="23" t="s">
        <v>29</v>
      </c>
      <c r="G73" s="41">
        <f t="shared" si="5"/>
        <v>0</v>
      </c>
      <c r="H73" s="22">
        <f t="shared" ca="1" si="6"/>
        <v>0</v>
      </c>
      <c r="I73" s="24" t="s">
        <v>18</v>
      </c>
      <c r="J73" s="24" t="s">
        <v>18</v>
      </c>
      <c r="K73" s="24"/>
      <c r="L73" s="24" t="str">
        <f t="shared" si="9"/>
        <v/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3"/>
      <c r="D2" s="53"/>
      <c r="E2" s="53"/>
      <c r="F2" s="53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3"/>
      <c r="D3" s="53"/>
      <c r="E3" s="53"/>
      <c r="F3" s="53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3"/>
      <c r="D4" s="53"/>
      <c r="E4" s="53"/>
      <c r="F4" s="53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3"/>
      <c r="D5" s="53"/>
      <c r="E5" s="53"/>
      <c r="F5" s="53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3"/>
      <c r="D6" s="53"/>
      <c r="E6" s="53"/>
      <c r="F6" s="53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3"/>
      <c r="D7" s="53"/>
      <c r="E7" s="53"/>
      <c r="F7" s="53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3"/>
      <c r="D8" s="53"/>
      <c r="E8" s="53"/>
      <c r="F8" s="53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3"/>
      <c r="D9" s="53"/>
      <c r="E9" s="53"/>
      <c r="F9" s="53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3"/>
      <c r="D10" s="53"/>
      <c r="E10" s="53"/>
      <c r="F10" s="53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3"/>
      <c r="D11" s="53"/>
      <c r="E11" s="53"/>
      <c r="F11" s="53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3"/>
      <c r="D12" s="53"/>
      <c r="E12" s="53"/>
      <c r="F12" s="53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3"/>
      <c r="D13" s="53"/>
      <c r="E13" s="53"/>
      <c r="F13" s="53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3"/>
      <c r="D14" s="53"/>
      <c r="E14" s="53"/>
      <c r="F14" s="53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3"/>
      <c r="D15" s="53"/>
      <c r="E15" s="53"/>
      <c r="F15" s="53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3"/>
      <c r="D16" s="53"/>
      <c r="E16" s="53"/>
      <c r="F16" s="53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3"/>
      <c r="D17" s="53"/>
      <c r="E17" s="53"/>
      <c r="F17" s="53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3"/>
      <c r="D18" s="53"/>
      <c r="E18" s="53"/>
      <c r="F18" s="53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3"/>
      <c r="D19" s="53"/>
      <c r="E19" s="53"/>
      <c r="F19" s="53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3"/>
      <c r="D20" s="53"/>
      <c r="E20" s="53"/>
      <c r="F20" s="53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3"/>
      <c r="D21" s="53"/>
      <c r="E21" s="53"/>
      <c r="F21" s="53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3"/>
      <c r="D22" s="53"/>
      <c r="E22" s="53"/>
      <c r="F22" s="53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2" t="str">
        <f>_xlfn.CONCAT(A2," (",B2,")")</f>
        <v>Carl Dyson (Aerologic)</v>
      </c>
      <c r="D2" s="43"/>
    </row>
    <row r="3" spans="1:4" ht="14.25" x14ac:dyDescent="0.45">
      <c r="A3" t="s">
        <v>168</v>
      </c>
      <c r="B3" t="s">
        <v>169</v>
      </c>
      <c r="C3" s="42" t="str">
        <f t="shared" ref="C3:C63" si="0">_xlfn.CONCAT(A3," (",B3,")")</f>
        <v>Tommy Nolan (Ashby ICC)</v>
      </c>
      <c r="D3" s="43"/>
    </row>
    <row r="4" spans="1:4" ht="14.25" x14ac:dyDescent="0.45">
      <c r="A4" t="s">
        <v>170</v>
      </c>
      <c r="B4" t="s">
        <v>171</v>
      </c>
      <c r="C4" s="42" t="str">
        <f t="shared" si="0"/>
        <v>Jayne Mumford (Cov Tri)</v>
      </c>
      <c r="D4" s="43"/>
    </row>
    <row r="5" spans="1:4" ht="14.25" x14ac:dyDescent="0.45">
      <c r="A5" t="s">
        <v>172</v>
      </c>
      <c r="B5" t="s">
        <v>171</v>
      </c>
      <c r="C5" s="42" t="str">
        <f t="shared" si="0"/>
        <v>Simon Clarke (Cov Tri)</v>
      </c>
      <c r="D5" s="43"/>
    </row>
    <row r="6" spans="1:4" ht="14.25" x14ac:dyDescent="0.45">
      <c r="A6" t="s">
        <v>173</v>
      </c>
      <c r="B6" t="s">
        <v>174</v>
      </c>
      <c r="C6" s="42" t="str">
        <f t="shared" si="0"/>
        <v>Evan Collett Jnr (KCC)</v>
      </c>
      <c r="D6" s="43"/>
    </row>
    <row r="7" spans="1:4" ht="14.25" x14ac:dyDescent="0.45">
      <c r="A7" t="s">
        <v>175</v>
      </c>
      <c r="B7" t="s">
        <v>176</v>
      </c>
      <c r="C7" s="42" t="str">
        <f t="shared" si="0"/>
        <v>Harriet Hughes (LFCC)</v>
      </c>
      <c r="D7" s="43"/>
    </row>
    <row r="8" spans="1:4" ht="14.25" x14ac:dyDescent="0.45">
      <c r="A8" t="s">
        <v>177</v>
      </c>
      <c r="B8" t="s">
        <v>176</v>
      </c>
      <c r="C8" s="42" t="str">
        <f t="shared" si="0"/>
        <v>Mat Mabe (LFCC)</v>
      </c>
      <c r="D8" s="43"/>
    </row>
    <row r="9" spans="1:4" ht="14.25" x14ac:dyDescent="0.45">
      <c r="A9" t="s">
        <v>178</v>
      </c>
      <c r="B9" t="s">
        <v>176</v>
      </c>
      <c r="C9" s="42" t="str">
        <f t="shared" si="0"/>
        <v>Matt Finch (LFCC)</v>
      </c>
      <c r="D9" s="43"/>
    </row>
    <row r="10" spans="1:4" ht="14.25" x14ac:dyDescent="0.45">
      <c r="A10" t="s">
        <v>179</v>
      </c>
      <c r="B10" t="s">
        <v>176</v>
      </c>
      <c r="C10" s="42" t="str">
        <f t="shared" si="0"/>
        <v>Matthew Finch (LFCC)</v>
      </c>
      <c r="D10" s="43"/>
    </row>
    <row r="11" spans="1:4" ht="14.25" x14ac:dyDescent="0.45">
      <c r="A11" t="s">
        <v>179</v>
      </c>
      <c r="B11" t="s">
        <v>176</v>
      </c>
      <c r="C11" s="42" t="str">
        <f t="shared" si="0"/>
        <v>Matthew Finch (LFCC)</v>
      </c>
      <c r="D11" s="43"/>
    </row>
    <row r="12" spans="1:4" ht="14.25" x14ac:dyDescent="0.45">
      <c r="A12" t="s">
        <v>180</v>
      </c>
      <c r="B12" t="s">
        <v>176</v>
      </c>
      <c r="C12" s="42" t="str">
        <f t="shared" si="0"/>
        <v>Morris Mabe (LFCC)</v>
      </c>
      <c r="D12" s="43"/>
    </row>
    <row r="13" spans="1:4" ht="14.25" x14ac:dyDescent="0.45">
      <c r="A13" t="s">
        <v>181</v>
      </c>
      <c r="B13" t="s">
        <v>176</v>
      </c>
      <c r="C13" s="42" t="str">
        <f t="shared" si="0"/>
        <v>Sam Nettel (LFCC)</v>
      </c>
      <c r="D13" s="43"/>
    </row>
    <row r="14" spans="1:4" ht="14.25" x14ac:dyDescent="0.45">
      <c r="A14" t="s">
        <v>182</v>
      </c>
      <c r="B14" t="s">
        <v>176</v>
      </c>
      <c r="C14" s="42" t="str">
        <f t="shared" si="0"/>
        <v>Talles Medevives (LFCC)</v>
      </c>
      <c r="D14" s="43"/>
    </row>
    <row r="15" spans="1:4" ht="14.25" x14ac:dyDescent="0.45">
      <c r="A15" t="s">
        <v>183</v>
      </c>
      <c r="B15" t="s">
        <v>184</v>
      </c>
      <c r="C15" s="42" t="str">
        <f t="shared" si="0"/>
        <v>Dean Tacey (LRC)</v>
      </c>
      <c r="D15" s="43"/>
    </row>
    <row r="16" spans="1:4" ht="14.25" x14ac:dyDescent="0.45">
      <c r="A16" t="s">
        <v>185</v>
      </c>
      <c r="B16" t="s">
        <v>186</v>
      </c>
      <c r="C16" s="42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2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2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2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2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2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2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2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2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2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2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2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2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2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2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2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2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2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2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2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2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2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2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2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2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2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2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2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2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2" t="str">
        <f t="shared" si="0"/>
        <v>Colin Parkinson (SWRC)</v>
      </c>
    </row>
    <row r="46" spans="1:3" ht="14.25" x14ac:dyDescent="0.45">
      <c r="A46" t="s">
        <v>223</v>
      </c>
      <c r="C46" s="42" t="str">
        <f t="shared" si="0"/>
        <v>Derek Lawlor ()</v>
      </c>
    </row>
    <row r="47" spans="1:3" ht="14.25" x14ac:dyDescent="0.45">
      <c r="A47" t="s">
        <v>224</v>
      </c>
      <c r="C47" s="42" t="str">
        <f t="shared" si="0"/>
        <v>Tyler Dyson ()</v>
      </c>
    </row>
    <row r="48" spans="1:3" ht="14.25" x14ac:dyDescent="0.45">
      <c r="C48" s="42" t="str">
        <f t="shared" si="0"/>
        <v xml:space="preserve"> ()</v>
      </c>
    </row>
    <row r="49" spans="3:3" ht="14.25" x14ac:dyDescent="0.45">
      <c r="C49" s="42" t="str">
        <f t="shared" si="0"/>
        <v xml:space="preserve"> ()</v>
      </c>
    </row>
    <row r="50" spans="3:3" ht="14.25" x14ac:dyDescent="0.45">
      <c r="C50" s="42" t="str">
        <f t="shared" si="0"/>
        <v xml:space="preserve"> ()</v>
      </c>
    </row>
    <row r="51" spans="3:3" ht="14.25" x14ac:dyDescent="0.45">
      <c r="C51" s="42" t="str">
        <f t="shared" si="0"/>
        <v xml:space="preserve"> ()</v>
      </c>
    </row>
    <row r="52" spans="3:3" ht="14.25" x14ac:dyDescent="0.45">
      <c r="C52" s="42" t="str">
        <f t="shared" si="0"/>
        <v xml:space="preserve"> ()</v>
      </c>
    </row>
    <row r="53" spans="3:3" ht="14.25" x14ac:dyDescent="0.45">
      <c r="C53" s="42" t="str">
        <f t="shared" si="0"/>
        <v xml:space="preserve"> ()</v>
      </c>
    </row>
    <row r="54" spans="3:3" ht="14.25" x14ac:dyDescent="0.45">
      <c r="C54" s="42" t="str">
        <f t="shared" si="0"/>
        <v xml:space="preserve"> ()</v>
      </c>
    </row>
    <row r="55" spans="3:3" ht="14.25" x14ac:dyDescent="0.45">
      <c r="C55" s="42" t="str">
        <f t="shared" si="0"/>
        <v xml:space="preserve"> ()</v>
      </c>
    </row>
    <row r="56" spans="3:3" ht="14.25" x14ac:dyDescent="0.45">
      <c r="C56" s="42" t="str">
        <f t="shared" si="0"/>
        <v xml:space="preserve"> ()</v>
      </c>
    </row>
    <row r="57" spans="3:3" ht="14.25" x14ac:dyDescent="0.45">
      <c r="C57" s="42" t="str">
        <f t="shared" si="0"/>
        <v xml:space="preserve"> ()</v>
      </c>
    </row>
    <row r="58" spans="3:3" ht="14.25" x14ac:dyDescent="0.45">
      <c r="C58" s="42" t="str">
        <f t="shared" si="0"/>
        <v xml:space="preserve"> ()</v>
      </c>
    </row>
    <row r="59" spans="3:3" ht="14.25" x14ac:dyDescent="0.45">
      <c r="C59" s="42" t="str">
        <f t="shared" si="0"/>
        <v xml:space="preserve"> ()</v>
      </c>
    </row>
    <row r="60" spans="3:3" ht="14.25" x14ac:dyDescent="0.45">
      <c r="C60" s="42" t="str">
        <f t="shared" si="0"/>
        <v xml:space="preserve"> ()</v>
      </c>
    </row>
    <row r="61" spans="3:3" ht="14.25" x14ac:dyDescent="0.45">
      <c r="C61" s="42" t="str">
        <f t="shared" si="0"/>
        <v xml:space="preserve"> ()</v>
      </c>
    </row>
    <row r="62" spans="3:3" ht="14.25" x14ac:dyDescent="0.45">
      <c r="C62" s="42" t="str">
        <f t="shared" si="0"/>
        <v xml:space="preserve"> ()</v>
      </c>
    </row>
    <row r="63" spans="3:3" ht="14.25" x14ac:dyDescent="0.45">
      <c r="C63" s="42" t="str">
        <f t="shared" si="0"/>
        <v xml:space="preserve"> ()</v>
      </c>
    </row>
    <row r="64" spans="3:3" s="44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1286</v>
      </c>
      <c r="B2" s="52">
        <v>0</v>
      </c>
      <c r="C2" s="53">
        <v>24</v>
      </c>
      <c r="D2" s="53">
        <v>18</v>
      </c>
      <c r="E2" s="53" t="s">
        <v>229</v>
      </c>
      <c r="F2" s="53"/>
      <c r="G2" s="54" t="str">
        <f>IF(ISBLANK($A2),"",IF($I2="X",A2,CONCATENATE(VLOOKUP(A2,competitors!$A2:$I650,3, FALSE)," ",VLOOKUP(A2,competitors!$A2:$I650,2,FALSE))))</f>
        <v>Ian Allen</v>
      </c>
      <c r="H2" s="55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2">
        <v>407</v>
      </c>
      <c r="B3" s="52">
        <v>0</v>
      </c>
      <c r="C3" s="53">
        <v>24</v>
      </c>
      <c r="D3" s="53">
        <v>53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2">
        <v>1364</v>
      </c>
      <c r="B4" s="52">
        <v>0</v>
      </c>
      <c r="C4" s="53">
        <v>26</v>
      </c>
      <c r="D4" s="53">
        <v>1</v>
      </c>
      <c r="E4" s="53"/>
      <c r="F4" s="53"/>
      <c r="G4" s="54" t="str">
        <f>IF(ISBLANK($A4),"",IF($I4="X",A4,CONCATENATE(VLOOKUP(A4,competitors!$A4:$I652,3, FALSE)," ",VLOOKUP(A4,competitors!$A4:$I652,2,FALSE))))</f>
        <v>Laurence Noble</v>
      </c>
      <c r="H4" s="55">
        <f t="shared" si="0"/>
        <v>1.8067129629629631E-2</v>
      </c>
      <c r="I4" t="str">
        <f t="shared" si="1"/>
        <v/>
      </c>
    </row>
    <row r="5" spans="1:9" ht="15" x14ac:dyDescent="0.4">
      <c r="A5" s="52">
        <v>35</v>
      </c>
      <c r="B5" s="52">
        <v>0</v>
      </c>
      <c r="C5" s="53">
        <v>26</v>
      </c>
      <c r="D5" s="53">
        <v>15</v>
      </c>
      <c r="E5" s="53"/>
      <c r="F5" s="53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1.8229166666666668E-2</v>
      </c>
      <c r="I5" t="str">
        <f t="shared" si="1"/>
        <v/>
      </c>
    </row>
    <row r="6" spans="1:9" ht="15" x14ac:dyDescent="0.4">
      <c r="A6" s="52">
        <v>1152</v>
      </c>
      <c r="B6" s="52">
        <v>0</v>
      </c>
      <c r="C6" s="53">
        <v>26</v>
      </c>
      <c r="D6" s="53">
        <v>17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Ruby Isaac</v>
      </c>
      <c r="H6" s="55">
        <f t="shared" si="0"/>
        <v>1.8252314814814815E-2</v>
      </c>
      <c r="I6" t="str">
        <f t="shared" si="1"/>
        <v/>
      </c>
    </row>
    <row r="7" spans="1:9" ht="15" x14ac:dyDescent="0.4">
      <c r="A7" s="52">
        <v>415</v>
      </c>
      <c r="B7" s="52">
        <v>0</v>
      </c>
      <c r="C7" s="53">
        <v>26</v>
      </c>
      <c r="D7" s="53">
        <v>29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Nik Kershaw</v>
      </c>
      <c r="H7" s="55">
        <f t="shared" si="0"/>
        <v>1.8391203703703705E-2</v>
      </c>
      <c r="I7" t="str">
        <f t="shared" si="1"/>
        <v/>
      </c>
    </row>
    <row r="8" spans="1:9" ht="15" x14ac:dyDescent="0.4">
      <c r="A8" s="52">
        <v>1192</v>
      </c>
      <c r="B8" s="52">
        <v>0</v>
      </c>
      <c r="C8" s="53">
        <v>26</v>
      </c>
      <c r="D8" s="53">
        <v>44</v>
      </c>
      <c r="E8" s="53"/>
      <c r="F8" s="53"/>
      <c r="G8" s="54" t="str">
        <f>IF(ISBLANK($A8),"",IF($I8="X",A8,CONCATENATE(VLOOKUP(A8,competitors!$A8:$I656,3, FALSE)," ",VLOOKUP(A8,competitors!$A8:$I656,2,FALSE))))</f>
        <v>Dale Norris</v>
      </c>
      <c r="H8" s="55">
        <f t="shared" si="0"/>
        <v>1.8564814814814815E-2</v>
      </c>
      <c r="I8" t="str">
        <f t="shared" si="1"/>
        <v/>
      </c>
    </row>
    <row r="9" spans="1:9" ht="15" x14ac:dyDescent="0.4">
      <c r="A9" s="52">
        <v>1055</v>
      </c>
      <c r="B9" s="52">
        <v>0</v>
      </c>
      <c r="C9" s="53">
        <v>26</v>
      </c>
      <c r="D9" s="53">
        <v>46</v>
      </c>
      <c r="E9" s="53" t="s">
        <v>229</v>
      </c>
      <c r="F9" s="53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1.8587962962962962E-2</v>
      </c>
      <c r="I9" t="str">
        <f t="shared" si="1"/>
        <v/>
      </c>
    </row>
    <row r="10" spans="1:9" ht="15" x14ac:dyDescent="0.4">
      <c r="A10" s="52">
        <v>1094</v>
      </c>
      <c r="B10" s="52">
        <v>0</v>
      </c>
      <c r="C10" s="53">
        <v>26</v>
      </c>
      <c r="D10" s="53">
        <v>55</v>
      </c>
      <c r="E10" s="53"/>
      <c r="F10" s="53"/>
      <c r="G10" s="54" t="str">
        <f>IF(ISBLANK($A10),"",IF($I10="X",A10,CONCATENATE(VLOOKUP(A10,competitors!$A10:$I658,3, FALSE)," ",VLOOKUP(A10,competitors!$A10:$I658,2,FALSE))))</f>
        <v>Andy Poulton</v>
      </c>
      <c r="H10" s="55">
        <f t="shared" si="0"/>
        <v>1.8692129629629628E-2</v>
      </c>
      <c r="I10" t="str">
        <f t="shared" si="1"/>
        <v/>
      </c>
    </row>
    <row r="11" spans="1:9" ht="15" x14ac:dyDescent="0.4">
      <c r="A11" s="52">
        <v>699</v>
      </c>
      <c r="B11" s="52">
        <v>0</v>
      </c>
      <c r="C11" s="53">
        <v>27</v>
      </c>
      <c r="D11" s="53">
        <v>21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Jonathan Durnin</v>
      </c>
      <c r="H11" s="55">
        <f t="shared" si="0"/>
        <v>1.8993055555555555E-2</v>
      </c>
      <c r="I11" t="str">
        <f t="shared" si="1"/>
        <v/>
      </c>
    </row>
    <row r="12" spans="1:9" ht="15" x14ac:dyDescent="0.4">
      <c r="A12" s="52">
        <v>1237</v>
      </c>
      <c r="B12" s="52">
        <v>0</v>
      </c>
      <c r="C12" s="53">
        <v>27</v>
      </c>
      <c r="D12" s="53">
        <v>23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1.9016203703703705E-2</v>
      </c>
      <c r="I12" t="str">
        <f t="shared" si="1"/>
        <v/>
      </c>
    </row>
    <row r="13" spans="1:9" ht="15" x14ac:dyDescent="0.4">
      <c r="A13" s="52" t="s">
        <v>230</v>
      </c>
      <c r="B13" s="52">
        <v>0</v>
      </c>
      <c r="C13" s="53">
        <v>27</v>
      </c>
      <c r="D13" s="53">
        <v>30</v>
      </c>
      <c r="E13" s="53"/>
      <c r="F13" s="53"/>
      <c r="G13" s="54" t="str">
        <f>IF(ISBLANK($A13),"",IF($I13="X",A13,CONCATENATE(VLOOKUP(A13,competitors!$A13:$I661,3, FALSE)," ",VLOOKUP(A13,competitors!$A13:$I661,2,FALSE))))</f>
        <v>Graham Doe</v>
      </c>
      <c r="H13" s="55">
        <f t="shared" si="0"/>
        <v>1.9097222222222224E-2</v>
      </c>
      <c r="I13" t="str">
        <f t="shared" si="1"/>
        <v>X</v>
      </c>
    </row>
    <row r="14" spans="1:9" ht="15" x14ac:dyDescent="0.4">
      <c r="A14" s="52">
        <v>468</v>
      </c>
      <c r="B14" s="52">
        <v>0</v>
      </c>
      <c r="C14" s="53">
        <v>27</v>
      </c>
      <c r="D14" s="53">
        <v>35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Mike Smith</v>
      </c>
      <c r="H14" s="55">
        <f t="shared" si="0"/>
        <v>1.9155092592592592E-2</v>
      </c>
      <c r="I14" t="str">
        <f t="shared" si="1"/>
        <v/>
      </c>
    </row>
    <row r="15" spans="1:9" ht="15" x14ac:dyDescent="0.4">
      <c r="A15" s="52" t="s">
        <v>199</v>
      </c>
      <c r="B15" s="52">
        <v>0</v>
      </c>
      <c r="C15" s="53">
        <v>28</v>
      </c>
      <c r="D15" s="53">
        <v>42</v>
      </c>
      <c r="E15" s="53" t="s">
        <v>229</v>
      </c>
      <c r="F15" s="53"/>
      <c r="G15" s="54" t="str">
        <f>IF(ISBLANK($A15),"",IF($I15="X",A15,CONCATENATE(VLOOKUP(A15,competitors!$A15:$I663,3, FALSE)," ",VLOOKUP(A15,competitors!$A15:$I663,2,FALSE))))</f>
        <v>Ed Watson</v>
      </c>
      <c r="H15" s="55">
        <f t="shared" si="0"/>
        <v>1.9930555555555556E-2</v>
      </c>
      <c r="I15" t="str">
        <f t="shared" si="1"/>
        <v>X</v>
      </c>
    </row>
    <row r="16" spans="1:9" ht="15" x14ac:dyDescent="0.4">
      <c r="A16" s="52">
        <v>846</v>
      </c>
      <c r="B16" s="52">
        <v>0</v>
      </c>
      <c r="C16" s="53">
        <v>28</v>
      </c>
      <c r="D16" s="53">
        <v>45</v>
      </c>
      <c r="E16" s="53"/>
      <c r="F16" s="53"/>
      <c r="G16" s="54" t="str">
        <f>IF(ISBLANK($A16),"",IF($I16="X",A16,CONCATENATE(VLOOKUP(A16,competitors!$A16:$I664,3, FALSE)," ",VLOOKUP(A16,competitors!$A16:$I664,2,FALSE))))</f>
        <v>Roger Kockelbergh</v>
      </c>
      <c r="H16" s="55">
        <f t="shared" si="0"/>
        <v>1.9965277777777776E-2</v>
      </c>
      <c r="I16" t="str">
        <f t="shared" si="1"/>
        <v/>
      </c>
    </row>
    <row r="17" spans="1:9" ht="15" x14ac:dyDescent="0.4">
      <c r="A17" s="52">
        <v>203</v>
      </c>
      <c r="B17" s="52">
        <v>0</v>
      </c>
      <c r="C17" s="53">
        <v>29</v>
      </c>
      <c r="D17" s="53">
        <v>28</v>
      </c>
      <c r="E17" s="53"/>
      <c r="F17" s="53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2.0462962962962964E-2</v>
      </c>
      <c r="I17" t="str">
        <f t="shared" si="1"/>
        <v/>
      </c>
    </row>
    <row r="18" spans="1:9" ht="15" x14ac:dyDescent="0.4">
      <c r="A18" s="52">
        <v>532</v>
      </c>
      <c r="B18" s="52">
        <v>0</v>
      </c>
      <c r="C18" s="53">
        <v>29</v>
      </c>
      <c r="D18" s="53">
        <v>30</v>
      </c>
      <c r="E18" s="53" t="s">
        <v>229</v>
      </c>
      <c r="F18" s="53"/>
      <c r="G18" s="54" t="str">
        <f>IF(ISBLANK($A18),"",IF($I18="X",A18,CONCATENATE(VLOOKUP(A18,competitors!$A18:$I666,3, FALSE)," ",VLOOKUP(A18,competitors!$A18:$I666,2,FALSE))))</f>
        <v>Kevin Mills</v>
      </c>
      <c r="H18" s="55">
        <f t="shared" si="0"/>
        <v>2.0486111111111111E-2</v>
      </c>
      <c r="I18" t="str">
        <f t="shared" si="1"/>
        <v/>
      </c>
    </row>
    <row r="19" spans="1:9" ht="15" x14ac:dyDescent="0.4">
      <c r="A19" s="52">
        <v>704</v>
      </c>
      <c r="B19" s="52">
        <v>0</v>
      </c>
      <c r="C19" s="53">
        <v>30</v>
      </c>
      <c r="D19" s="53">
        <v>25</v>
      </c>
      <c r="E19" s="53" t="s">
        <v>229</v>
      </c>
      <c r="F19" s="53"/>
      <c r="G19" s="54" t="str">
        <f>IF(ISBLANK($A19),"",IF($I19="X",A19,CONCATENATE(VLOOKUP(A19,competitors!$A19:$I667,3, FALSE)," ",VLOOKUP(A19,competitors!$A19:$I667,2,FALSE))))</f>
        <v>Chris Dainty</v>
      </c>
      <c r="H19" s="55">
        <f t="shared" si="0"/>
        <v>2.1122685185185185E-2</v>
      </c>
      <c r="I19" t="str">
        <f t="shared" si="1"/>
        <v/>
      </c>
    </row>
    <row r="20" spans="1:9" ht="15" x14ac:dyDescent="0.4">
      <c r="A20" s="52">
        <v>23</v>
      </c>
      <c r="B20" s="52">
        <v>0</v>
      </c>
      <c r="C20" s="53">
        <v>30</v>
      </c>
      <c r="D20" s="53">
        <v>30</v>
      </c>
      <c r="E20" s="53"/>
      <c r="F20" s="53"/>
      <c r="G20" s="54" t="str">
        <f>IF(ISBLANK($A20),"",IF($I20="X",A20,CONCATENATE(VLOOKUP(A20,competitors!$A20:$I668,3, FALSE)," ",VLOOKUP(A20,competitors!$A20:$I668,2,FALSE))))</f>
        <v>Chris Hyde</v>
      </c>
      <c r="H20" s="55">
        <f t="shared" si="0"/>
        <v>2.1180555555555557E-2</v>
      </c>
      <c r="I20" t="str">
        <f t="shared" si="1"/>
        <v/>
      </c>
    </row>
    <row r="21" spans="1:9" ht="15" x14ac:dyDescent="0.4">
      <c r="A21" s="52">
        <v>1112</v>
      </c>
      <c r="B21" s="52">
        <v>0</v>
      </c>
      <c r="C21" s="53">
        <v>30</v>
      </c>
      <c r="D21" s="53">
        <v>50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2.1412037037037038E-2</v>
      </c>
      <c r="I21" t="str">
        <f t="shared" si="1"/>
        <v/>
      </c>
    </row>
    <row r="22" spans="1:9" ht="15" x14ac:dyDescent="0.4">
      <c r="A22" s="52">
        <v>616</v>
      </c>
      <c r="B22" s="52">
        <v>0</v>
      </c>
      <c r="C22" s="53">
        <v>31</v>
      </c>
      <c r="D22" s="53">
        <v>27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2.1840277777777778E-2</v>
      </c>
      <c r="I22" t="str">
        <f t="shared" si="1"/>
        <v/>
      </c>
    </row>
    <row r="23" spans="1:9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  <c r="I23" t="str">
        <f t="shared" si="1"/>
        <v/>
      </c>
    </row>
    <row r="24" spans="1:9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  <c r="I24" t="str">
        <f t="shared" si="1"/>
        <v/>
      </c>
    </row>
    <row r="25" spans="1:9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  <c r="I25" t="str">
        <f t="shared" si="1"/>
        <v/>
      </c>
    </row>
    <row r="26" spans="1:9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  <c r="I26" t="str">
        <f t="shared" si="1"/>
        <v/>
      </c>
    </row>
    <row r="27" spans="1:9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  <c r="I27" t="str">
        <f t="shared" si="1"/>
        <v/>
      </c>
    </row>
    <row r="28" spans="1:9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  <c r="I28" t="str">
        <f t="shared" si="1"/>
        <v/>
      </c>
    </row>
    <row r="29" spans="1:9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  <c r="I29" t="str">
        <f t="shared" si="1"/>
        <v/>
      </c>
    </row>
    <row r="30" spans="1:9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  <c r="I30" t="str">
        <f t="shared" si="1"/>
        <v/>
      </c>
    </row>
    <row r="31" spans="1:9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  <c r="I31" t="str">
        <f t="shared" si="1"/>
        <v/>
      </c>
    </row>
    <row r="32" spans="1:9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  <c r="I32" t="str">
        <f t="shared" si="1"/>
        <v/>
      </c>
    </row>
    <row r="33" spans="1:9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  <c r="I33" t="str">
        <f t="shared" si="1"/>
        <v/>
      </c>
    </row>
    <row r="34" spans="1:9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2"/>
        <v>0</v>
      </c>
      <c r="I35" t="str">
        <f t="shared" si="1"/>
        <v/>
      </c>
    </row>
    <row r="36" spans="1:9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2"/>
        <v>0</v>
      </c>
      <c r="I36" t="str">
        <f t="shared" si="1"/>
        <v/>
      </c>
    </row>
    <row r="37" spans="1:9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2"/>
        <v>0</v>
      </c>
      <c r="I37" t="str">
        <f t="shared" si="1"/>
        <v/>
      </c>
    </row>
    <row r="38" spans="1:9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2"/>
        <v>0</v>
      </c>
      <c r="I38" t="str">
        <f t="shared" si="1"/>
        <v/>
      </c>
    </row>
    <row r="39" spans="1:9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2"/>
        <v>0</v>
      </c>
      <c r="I39" t="str">
        <f t="shared" si="1"/>
        <v/>
      </c>
    </row>
    <row r="40" spans="1:9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2"/>
        <v>0</v>
      </c>
      <c r="I40" t="str">
        <f t="shared" si="1"/>
        <v/>
      </c>
    </row>
    <row r="41" spans="1:9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2"/>
        <v>0</v>
      </c>
      <c r="I41" t="str">
        <f t="shared" si="1"/>
        <v/>
      </c>
    </row>
    <row r="42" spans="1:9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2"/>
        <v>0</v>
      </c>
      <c r="I42" t="str">
        <f t="shared" si="1"/>
        <v/>
      </c>
    </row>
    <row r="43" spans="1:9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2"/>
        <v>0</v>
      </c>
      <c r="I43" t="str">
        <f t="shared" si="1"/>
        <v/>
      </c>
    </row>
    <row r="44" spans="1:9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2"/>
        <v>0</v>
      </c>
      <c r="I44" t="str">
        <f t="shared" si="1"/>
        <v/>
      </c>
    </row>
    <row r="45" spans="1:9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2"/>
        <v>0</v>
      </c>
      <c r="I45" t="str">
        <f t="shared" si="1"/>
        <v/>
      </c>
    </row>
    <row r="46" spans="1:9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2"/>
        <v>0</v>
      </c>
      <c r="I46" t="str">
        <f t="shared" si="1"/>
        <v/>
      </c>
    </row>
    <row r="47" spans="1:9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2"/>
        <v>0</v>
      </c>
      <c r="I47" t="str">
        <f t="shared" si="1"/>
        <v/>
      </c>
    </row>
    <row r="48" spans="1:9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2"/>
        <v>0</v>
      </c>
      <c r="I48" t="str">
        <f t="shared" si="1"/>
        <v/>
      </c>
    </row>
    <row r="49" spans="1:9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2"/>
        <v>0</v>
      </c>
      <c r="I49" t="str">
        <f t="shared" si="1"/>
        <v/>
      </c>
    </row>
    <row r="50" spans="1:9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2"/>
        <v>0</v>
      </c>
      <c r="I50" t="str">
        <f t="shared" si="1"/>
        <v/>
      </c>
    </row>
    <row r="51" spans="1:9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2"/>
        <v>0</v>
      </c>
      <c r="I51" t="str">
        <f t="shared" si="1"/>
        <v/>
      </c>
    </row>
    <row r="52" spans="1:9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2"/>
        <v>0</v>
      </c>
      <c r="I52" t="str">
        <f t="shared" si="1"/>
        <v/>
      </c>
    </row>
    <row r="53" spans="1:9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2"/>
        <v>0</v>
      </c>
      <c r="I53" t="str">
        <f t="shared" si="1"/>
        <v/>
      </c>
    </row>
    <row r="54" spans="1:9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2"/>
        <v>0</v>
      </c>
      <c r="I54" t="str">
        <f t="shared" si="1"/>
        <v/>
      </c>
    </row>
    <row r="55" spans="1:9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2"/>
        <v>0</v>
      </c>
      <c r="I55" t="str">
        <f t="shared" si="1"/>
        <v/>
      </c>
    </row>
    <row r="56" spans="1:9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2"/>
        <v>0</v>
      </c>
      <c r="I56" t="str">
        <f t="shared" si="1"/>
        <v/>
      </c>
    </row>
    <row r="57" spans="1:9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2"/>
        <v>0</v>
      </c>
      <c r="I57" t="str">
        <f t="shared" si="1"/>
        <v/>
      </c>
    </row>
    <row r="58" spans="1:9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2"/>
        <v>0</v>
      </c>
      <c r="I58" t="str">
        <f t="shared" si="1"/>
        <v/>
      </c>
    </row>
    <row r="59" spans="1:9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2"/>
        <v>0</v>
      </c>
      <c r="I59" t="str">
        <f t="shared" si="1"/>
        <v/>
      </c>
    </row>
    <row r="60" spans="1:9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2"/>
        <v>0</v>
      </c>
      <c r="I60" t="str">
        <f t="shared" si="1"/>
        <v/>
      </c>
    </row>
    <row r="61" spans="1:9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2"/>
        <v>0</v>
      </c>
      <c r="I61" t="str">
        <f t="shared" si="1"/>
        <v/>
      </c>
    </row>
    <row r="62" spans="1:9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2"/>
        <v>0</v>
      </c>
      <c r="I62" t="str">
        <f t="shared" si="1"/>
        <v/>
      </c>
    </row>
    <row r="63" spans="1:9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2"/>
        <v>0</v>
      </c>
      <c r="I63" t="str">
        <f t="shared" si="1"/>
        <v/>
      </c>
    </row>
    <row r="64" spans="1:9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2"/>
        <v>0</v>
      </c>
      <c r="I64" t="str">
        <f t="shared" si="1"/>
        <v/>
      </c>
    </row>
    <row r="65" spans="1:9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2"/>
        <v>0</v>
      </c>
      <c r="I65" t="str">
        <f t="shared" si="1"/>
        <v/>
      </c>
    </row>
    <row r="66" spans="1:9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3"/>
        <v>0</v>
      </c>
      <c r="I68" t="str">
        <f t="shared" si="4"/>
        <v/>
      </c>
    </row>
    <row r="69" spans="1:9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3"/>
        <v>0</v>
      </c>
      <c r="I69" t="str">
        <f t="shared" si="4"/>
        <v/>
      </c>
    </row>
    <row r="70" spans="1:9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3"/>
        <v>0</v>
      </c>
      <c r="I70" t="str">
        <f t="shared" si="4"/>
        <v/>
      </c>
    </row>
    <row r="71" spans="1:9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3"/>
        <v>0</v>
      </c>
      <c r="I71" t="str">
        <f t="shared" si="4"/>
        <v/>
      </c>
    </row>
    <row r="72" spans="1:9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3"/>
        <v>0</v>
      </c>
      <c r="I72" t="str">
        <f t="shared" si="4"/>
        <v/>
      </c>
    </row>
    <row r="73" spans="1:9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3"/>
        <v>0</v>
      </c>
      <c r="I73" t="str">
        <f t="shared" si="4"/>
        <v/>
      </c>
    </row>
    <row r="74" spans="1:9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3"/>
        <v>0</v>
      </c>
      <c r="I74" t="str">
        <f t="shared" si="4"/>
        <v/>
      </c>
    </row>
    <row r="75" spans="1:9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3"/>
        <v>0</v>
      </c>
      <c r="I75" t="str">
        <f t="shared" si="4"/>
        <v/>
      </c>
    </row>
    <row r="76" spans="1:9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3"/>
        <v>0</v>
      </c>
      <c r="I76" t="str">
        <f t="shared" si="4"/>
        <v/>
      </c>
    </row>
    <row r="77" spans="1:9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3"/>
        <v>0</v>
      </c>
      <c r="I77" t="str">
        <f t="shared" si="4"/>
        <v/>
      </c>
    </row>
    <row r="78" spans="1:9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3"/>
        <v>0</v>
      </c>
      <c r="I78" t="str">
        <f t="shared" si="4"/>
        <v/>
      </c>
    </row>
    <row r="79" spans="1:9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3"/>
        <v>0</v>
      </c>
      <c r="I79" t="str">
        <f t="shared" si="4"/>
        <v/>
      </c>
    </row>
    <row r="80" spans="1:9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3"/>
        <v>0</v>
      </c>
      <c r="I80" t="str">
        <f t="shared" si="4"/>
        <v/>
      </c>
    </row>
    <row r="81" spans="1:9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3"/>
        <v>0</v>
      </c>
      <c r="I81" t="str">
        <f t="shared" si="4"/>
        <v/>
      </c>
    </row>
    <row r="82" spans="1:9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3"/>
        <v>0</v>
      </c>
      <c r="I82" t="str">
        <f t="shared" si="4"/>
        <v/>
      </c>
    </row>
    <row r="83" spans="1:9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3"/>
        <v>0</v>
      </c>
      <c r="I83" t="str">
        <f t="shared" si="4"/>
        <v/>
      </c>
    </row>
    <row r="84" spans="1:9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3"/>
        <v>0</v>
      </c>
      <c r="I84" t="str">
        <f t="shared" si="4"/>
        <v/>
      </c>
    </row>
    <row r="85" spans="1:9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3"/>
        <v>0</v>
      </c>
      <c r="I85" t="str">
        <f t="shared" si="4"/>
        <v/>
      </c>
    </row>
    <row r="86" spans="1:9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3"/>
        <v>0</v>
      </c>
      <c r="I86" t="str">
        <f t="shared" si="4"/>
        <v/>
      </c>
    </row>
    <row r="87" spans="1:9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3"/>
        <v>0</v>
      </c>
      <c r="I87" t="str">
        <f t="shared" si="4"/>
        <v/>
      </c>
    </row>
    <row r="88" spans="1:9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3"/>
        <v>0</v>
      </c>
      <c r="I88" t="str">
        <f t="shared" si="4"/>
        <v/>
      </c>
    </row>
    <row r="89" spans="1:9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3"/>
        <v>0</v>
      </c>
      <c r="I89" t="str">
        <f t="shared" si="4"/>
        <v/>
      </c>
    </row>
    <row r="90" spans="1:9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3"/>
        <v>0</v>
      </c>
      <c r="I90" t="str">
        <f t="shared" si="4"/>
        <v/>
      </c>
    </row>
    <row r="91" spans="1:9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3"/>
        <v>0</v>
      </c>
      <c r="I91" t="str">
        <f t="shared" si="4"/>
        <v/>
      </c>
    </row>
    <row r="92" spans="1:9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3"/>
        <v>0</v>
      </c>
      <c r="I92" t="str">
        <f t="shared" si="4"/>
        <v/>
      </c>
    </row>
    <row r="93" spans="1:9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3"/>
        <v>0</v>
      </c>
      <c r="I93" t="str">
        <f t="shared" si="4"/>
        <v/>
      </c>
    </row>
    <row r="94" spans="1:9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3"/>
        <v>0</v>
      </c>
      <c r="I94" t="str">
        <f t="shared" si="4"/>
        <v/>
      </c>
    </row>
    <row r="95" spans="1:9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3"/>
        <v>0</v>
      </c>
      <c r="I95" t="str">
        <f t="shared" si="4"/>
        <v/>
      </c>
    </row>
    <row r="96" spans="1:9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3"/>
        <v>0</v>
      </c>
      <c r="I96" t="str">
        <f t="shared" si="4"/>
        <v/>
      </c>
    </row>
    <row r="97" spans="1:9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3"/>
        <v>0</v>
      </c>
      <c r="I97" t="str">
        <f t="shared" si="4"/>
        <v/>
      </c>
    </row>
    <row r="98" spans="1:9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3"/>
        <v>0</v>
      </c>
      <c r="I98" t="str">
        <f t="shared" si="4"/>
        <v/>
      </c>
    </row>
    <row r="99" spans="1:9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3"/>
        <v>0</v>
      </c>
      <c r="I99" t="str">
        <f t="shared" si="4"/>
        <v/>
      </c>
    </row>
    <row r="100" spans="1:9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3"/>
        <v>0</v>
      </c>
      <c r="I100" t="str">
        <f t="shared" si="4"/>
        <v/>
      </c>
    </row>
    <row r="101" spans="1:9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3"/>
        <v>0</v>
      </c>
      <c r="I101" t="str">
        <f t="shared" si="4"/>
        <v/>
      </c>
    </row>
    <row r="102" spans="1:9" s="56" customFormat="1" x14ac:dyDescent="0.35">
      <c r="H102" s="57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231</v>
      </c>
      <c r="B2" s="52">
        <v>0</v>
      </c>
      <c r="C2" s="52">
        <v>22</v>
      </c>
      <c r="D2" s="52">
        <v>15</v>
      </c>
      <c r="E2" s="52" t="s">
        <v>232</v>
      </c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1.545138888888889E-2</v>
      </c>
    </row>
    <row r="3" spans="1:9" ht="15" x14ac:dyDescent="0.4">
      <c r="A3" s="52" t="s">
        <v>233</v>
      </c>
      <c r="B3" s="52">
        <v>0</v>
      </c>
      <c r="C3" s="52">
        <v>22</v>
      </c>
      <c r="D3" s="52">
        <v>20</v>
      </c>
      <c r="E3" s="52" t="s">
        <v>232</v>
      </c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1.5509259259259259E-2</v>
      </c>
    </row>
    <row r="4" spans="1:9" ht="15" x14ac:dyDescent="0.4">
      <c r="A4" s="52" t="s">
        <v>234</v>
      </c>
      <c r="B4" s="52">
        <v>0</v>
      </c>
      <c r="C4" s="52">
        <v>23</v>
      </c>
      <c r="D4" s="52">
        <v>15</v>
      </c>
      <c r="E4" s="52" t="s">
        <v>232</v>
      </c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1.6145833333333335E-2</v>
      </c>
    </row>
    <row r="5" spans="1:9" ht="15" x14ac:dyDescent="0.4">
      <c r="A5" s="52" t="s">
        <v>235</v>
      </c>
      <c r="B5" s="52">
        <v>0</v>
      </c>
      <c r="C5" s="52">
        <v>23</v>
      </c>
      <c r="D5" s="52">
        <v>43</v>
      </c>
      <c r="E5" s="52" t="s">
        <v>229</v>
      </c>
      <c r="F5" s="52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1.6469907407407409E-2</v>
      </c>
    </row>
    <row r="6" spans="1:9" ht="15" x14ac:dyDescent="0.4">
      <c r="A6" s="52" t="s">
        <v>236</v>
      </c>
      <c r="B6" s="52">
        <v>0</v>
      </c>
      <c r="C6" s="52">
        <v>23</v>
      </c>
      <c r="D6" s="52">
        <v>46</v>
      </c>
      <c r="E6" s="52" t="s">
        <v>232</v>
      </c>
      <c r="F6" s="52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1.650462962962963E-2</v>
      </c>
    </row>
    <row r="7" spans="1:9" ht="15" x14ac:dyDescent="0.4">
      <c r="A7" s="52">
        <v>407</v>
      </c>
      <c r="B7" s="52">
        <v>0</v>
      </c>
      <c r="C7" s="52">
        <v>24</v>
      </c>
      <c r="D7" s="52">
        <v>27</v>
      </c>
      <c r="E7" s="52" t="s">
        <v>232</v>
      </c>
      <c r="F7" s="52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1.6979166666666667E-2</v>
      </c>
    </row>
    <row r="8" spans="1:9" ht="15" x14ac:dyDescent="0.4">
      <c r="A8" s="52" t="s">
        <v>237</v>
      </c>
      <c r="B8" s="52">
        <v>0</v>
      </c>
      <c r="C8" s="52">
        <v>24</v>
      </c>
      <c r="D8" s="52">
        <v>28</v>
      </c>
      <c r="E8" s="52" t="s">
        <v>229</v>
      </c>
      <c r="F8" s="52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1.699074074074074E-2</v>
      </c>
    </row>
    <row r="9" spans="1:9" ht="15" x14ac:dyDescent="0.4">
      <c r="A9" s="52" t="s">
        <v>238</v>
      </c>
      <c r="B9" s="52">
        <v>0</v>
      </c>
      <c r="C9" s="52">
        <v>25</v>
      </c>
      <c r="D9" s="52">
        <v>16</v>
      </c>
      <c r="E9" s="52" t="s">
        <v>229</v>
      </c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1.7546296296296296E-2</v>
      </c>
    </row>
    <row r="10" spans="1:9" ht="15" x14ac:dyDescent="0.4">
      <c r="A10" s="52" t="s">
        <v>239</v>
      </c>
      <c r="B10" s="52">
        <v>0</v>
      </c>
      <c r="C10" s="52">
        <v>25</v>
      </c>
      <c r="D10" s="52">
        <v>19</v>
      </c>
      <c r="E10" s="52" t="s">
        <v>229</v>
      </c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1.758101851851852E-2</v>
      </c>
    </row>
    <row r="11" spans="1:9" ht="15" x14ac:dyDescent="0.4">
      <c r="A11" s="52" t="s">
        <v>240</v>
      </c>
      <c r="B11" s="52">
        <v>0</v>
      </c>
      <c r="C11" s="52">
        <v>25</v>
      </c>
      <c r="D11" s="52">
        <v>36</v>
      </c>
      <c r="E11" s="52" t="s">
        <v>229</v>
      </c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1.7777777777777778E-2</v>
      </c>
    </row>
    <row r="12" spans="1:9" ht="15" x14ac:dyDescent="0.4">
      <c r="A12" s="52" t="s">
        <v>241</v>
      </c>
      <c r="B12" s="52">
        <v>0</v>
      </c>
      <c r="C12" s="52">
        <v>25</v>
      </c>
      <c r="D12" s="52">
        <v>48</v>
      </c>
      <c r="E12" s="52" t="s">
        <v>229</v>
      </c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1.7916666666666668E-2</v>
      </c>
    </row>
    <row r="13" spans="1:9" ht="15" x14ac:dyDescent="0.4">
      <c r="A13" s="52" t="s">
        <v>242</v>
      </c>
      <c r="B13" s="52">
        <v>0</v>
      </c>
      <c r="C13" s="52">
        <v>25</v>
      </c>
      <c r="D13" s="52">
        <v>49</v>
      </c>
      <c r="E13" s="52" t="s">
        <v>229</v>
      </c>
      <c r="F13" s="52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1.7928240740740741E-2</v>
      </c>
    </row>
    <row r="14" spans="1:9" ht="15" x14ac:dyDescent="0.4">
      <c r="A14" s="52" t="s">
        <v>243</v>
      </c>
      <c r="B14" s="52">
        <v>0</v>
      </c>
      <c r="C14" s="52">
        <v>25</v>
      </c>
      <c r="D14" s="52">
        <v>58</v>
      </c>
      <c r="E14" s="52" t="s">
        <v>232</v>
      </c>
      <c r="F14" s="52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1.8032407407407407E-2</v>
      </c>
    </row>
    <row r="15" spans="1:9" ht="15" x14ac:dyDescent="0.4">
      <c r="A15" s="52" t="s">
        <v>214</v>
      </c>
      <c r="B15" s="52">
        <v>0</v>
      </c>
      <c r="C15" s="52">
        <v>26</v>
      </c>
      <c r="D15" s="52">
        <v>18</v>
      </c>
      <c r="E15" s="52" t="s">
        <v>232</v>
      </c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1.8263888888888889E-2</v>
      </c>
    </row>
    <row r="16" spans="1:9" ht="15" x14ac:dyDescent="0.4">
      <c r="A16" s="52" t="s">
        <v>206</v>
      </c>
      <c r="B16" s="52">
        <v>0</v>
      </c>
      <c r="C16" s="52">
        <v>26</v>
      </c>
      <c r="D16" s="52">
        <v>40</v>
      </c>
      <c r="E16" s="52" t="s">
        <v>232</v>
      </c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1.8518518518518517E-2</v>
      </c>
    </row>
    <row r="17" spans="1:8" ht="15" x14ac:dyDescent="0.4">
      <c r="A17" s="52" t="s">
        <v>244</v>
      </c>
      <c r="B17" s="52">
        <v>0</v>
      </c>
      <c r="C17" s="52">
        <v>26</v>
      </c>
      <c r="D17" s="52">
        <v>49</v>
      </c>
      <c r="E17" s="52" t="s">
        <v>229</v>
      </c>
      <c r="F17" s="52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1.8622685185185187E-2</v>
      </c>
    </row>
    <row r="18" spans="1:8" ht="15" x14ac:dyDescent="0.4">
      <c r="A18" s="52" t="s">
        <v>245</v>
      </c>
      <c r="B18" s="52">
        <v>0</v>
      </c>
      <c r="C18" s="52">
        <v>26</v>
      </c>
      <c r="D18" s="52">
        <v>50</v>
      </c>
      <c r="E18" s="52" t="s">
        <v>232</v>
      </c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1.863425925925926E-2</v>
      </c>
    </row>
    <row r="19" spans="1:8" ht="15" x14ac:dyDescent="0.4">
      <c r="A19" s="52">
        <v>1161</v>
      </c>
      <c r="B19" s="52">
        <v>0</v>
      </c>
      <c r="C19" s="52">
        <v>27</v>
      </c>
      <c r="D19" s="52">
        <v>6</v>
      </c>
      <c r="E19" s="52" t="s">
        <v>232</v>
      </c>
      <c r="F19" s="52"/>
      <c r="G19" s="54" t="str">
        <f>IF(ISBLANK($A19),"",IF($I19="X",A19,CONCATENATE(VLOOKUP(A19,competitors!$A19:$I667,3, FALSE)," ",VLOOKUP(A19,competitors!$A19:$I667,2,FALSE))))</f>
        <v>Maciej Suchocki</v>
      </c>
      <c r="H19" s="55">
        <f t="shared" si="0"/>
        <v>1.8819444444444444E-2</v>
      </c>
    </row>
    <row r="20" spans="1:8" ht="15" x14ac:dyDescent="0.4">
      <c r="A20" s="52" t="s">
        <v>246</v>
      </c>
      <c r="B20" s="52">
        <v>0</v>
      </c>
      <c r="C20" s="52">
        <v>27</v>
      </c>
      <c r="D20" s="52">
        <v>56</v>
      </c>
      <c r="E20" s="52" t="s">
        <v>232</v>
      </c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1.9398148148148147E-2</v>
      </c>
    </row>
    <row r="21" spans="1:8" ht="15" x14ac:dyDescent="0.4">
      <c r="A21" s="52">
        <v>1094</v>
      </c>
      <c r="B21" s="52">
        <v>0</v>
      </c>
      <c r="C21" s="52">
        <v>28</v>
      </c>
      <c r="D21" s="52">
        <v>27</v>
      </c>
      <c r="E21" s="52" t="s">
        <v>232</v>
      </c>
      <c r="F21" s="52"/>
      <c r="G21" s="54" t="str">
        <f>IF(ISBLANK($A21),"",IF($I21="X",A21,CONCATENATE(VLOOKUP(A21,competitors!$A21:$I669,3, FALSE)," ",VLOOKUP(A21,competitors!$A21:$I669,2,FALSE))))</f>
        <v>Andy Poulton</v>
      </c>
      <c r="H21" s="55">
        <f t="shared" si="0"/>
        <v>1.9756944444444445E-2</v>
      </c>
    </row>
    <row r="22" spans="1:8" ht="15" x14ac:dyDescent="0.4">
      <c r="A22" s="52" t="s">
        <v>247</v>
      </c>
      <c r="B22" s="52">
        <v>0</v>
      </c>
      <c r="C22" s="52">
        <v>28</v>
      </c>
      <c r="D22" s="52">
        <v>38</v>
      </c>
      <c r="E22" s="52" t="s">
        <v>232</v>
      </c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1.9884259259259258E-2</v>
      </c>
    </row>
    <row r="23" spans="1:8" ht="15" x14ac:dyDescent="0.4">
      <c r="A23" s="52">
        <v>567</v>
      </c>
      <c r="B23" s="52">
        <v>0</v>
      </c>
      <c r="C23" s="52">
        <v>28</v>
      </c>
      <c r="D23" s="52">
        <v>38</v>
      </c>
      <c r="E23" s="52" t="s">
        <v>229</v>
      </c>
      <c r="F23" s="52"/>
      <c r="G23" s="54" t="str">
        <f>IF(ISBLANK($A23),"",IF($I23="X",A23,CONCATENATE(VLOOKUP(A23,competitors!$A23:$I671,3, FALSE)," ",VLOOKUP(A23,competitors!$A23:$I671,2,FALSE))))</f>
        <v>Lawrence Cox</v>
      </c>
      <c r="H23" s="55">
        <f t="shared" si="0"/>
        <v>1.9884259259259258E-2</v>
      </c>
    </row>
    <row r="24" spans="1:8" ht="15" x14ac:dyDescent="0.4">
      <c r="A24" s="52" t="s">
        <v>248</v>
      </c>
      <c r="B24" s="52">
        <v>0</v>
      </c>
      <c r="C24" s="52">
        <v>28</v>
      </c>
      <c r="D24" s="52">
        <v>49</v>
      </c>
      <c r="E24" s="52" t="s">
        <v>229</v>
      </c>
      <c r="F24" s="52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2.0011574074074074E-2</v>
      </c>
    </row>
    <row r="25" spans="1:8" ht="15" x14ac:dyDescent="0.4">
      <c r="A25" s="52">
        <v>1107</v>
      </c>
      <c r="B25" s="52">
        <v>0</v>
      </c>
      <c r="C25" s="52">
        <v>29</v>
      </c>
      <c r="D25" s="52">
        <v>8</v>
      </c>
      <c r="E25" s="52" t="s">
        <v>229</v>
      </c>
      <c r="F25" s="52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2.0231481481481482E-2</v>
      </c>
    </row>
    <row r="26" spans="1:8" ht="15" x14ac:dyDescent="0.4">
      <c r="A26" s="52" t="s">
        <v>249</v>
      </c>
      <c r="B26" s="52">
        <v>0</v>
      </c>
      <c r="C26" s="52">
        <v>29</v>
      </c>
      <c r="D26" s="52">
        <v>13</v>
      </c>
      <c r="E26" s="52" t="s">
        <v>232</v>
      </c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2.0289351851851854E-2</v>
      </c>
    </row>
    <row r="27" spans="1:8" ht="15" x14ac:dyDescent="0.4">
      <c r="A27" s="52" t="s">
        <v>250</v>
      </c>
      <c r="B27" s="52">
        <v>0</v>
      </c>
      <c r="C27" s="52">
        <v>29</v>
      </c>
      <c r="D27" s="52">
        <v>55</v>
      </c>
      <c r="E27" s="52" t="s">
        <v>229</v>
      </c>
      <c r="F27" s="52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2.0775462962962964E-2</v>
      </c>
    </row>
    <row r="28" spans="1:8" ht="15" x14ac:dyDescent="0.4">
      <c r="A28" s="52" t="s">
        <v>251</v>
      </c>
      <c r="B28" s="52">
        <v>0</v>
      </c>
      <c r="C28" s="52">
        <v>29</v>
      </c>
      <c r="D28" s="52">
        <v>58</v>
      </c>
      <c r="E28" s="52" t="s">
        <v>232</v>
      </c>
      <c r="F28" s="52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2.0810185185185185E-2</v>
      </c>
    </row>
    <row r="29" spans="1:8" ht="15" x14ac:dyDescent="0.4">
      <c r="A29" s="52" t="s">
        <v>252</v>
      </c>
      <c r="B29" s="52">
        <v>0</v>
      </c>
      <c r="C29" s="52">
        <v>30</v>
      </c>
      <c r="D29" s="52">
        <v>17</v>
      </c>
      <c r="E29" s="52" t="s">
        <v>232</v>
      </c>
      <c r="F29" s="52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2.1030092592592593E-2</v>
      </c>
    </row>
    <row r="30" spans="1:8" ht="15" x14ac:dyDescent="0.4">
      <c r="A30" s="52" t="s">
        <v>253</v>
      </c>
      <c r="B30" s="52">
        <v>0</v>
      </c>
      <c r="C30" s="52">
        <v>30</v>
      </c>
      <c r="D30" s="52">
        <v>19</v>
      </c>
      <c r="E30" s="52" t="s">
        <v>232</v>
      </c>
      <c r="F30" s="52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2.105324074074074E-2</v>
      </c>
    </row>
    <row r="31" spans="1:8" ht="15" x14ac:dyDescent="0.4">
      <c r="A31" s="52" t="s">
        <v>254</v>
      </c>
      <c r="B31" s="52">
        <v>0</v>
      </c>
      <c r="C31" s="52">
        <v>30</v>
      </c>
      <c r="D31" s="52">
        <v>36</v>
      </c>
      <c r="E31" s="52" t="s">
        <v>232</v>
      </c>
      <c r="F31" s="52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2.1250000000000002E-2</v>
      </c>
    </row>
    <row r="32" spans="1:8" ht="15" x14ac:dyDescent="0.4">
      <c r="A32" s="52" t="s">
        <v>255</v>
      </c>
      <c r="B32" s="52">
        <v>0</v>
      </c>
      <c r="C32" s="52">
        <v>31</v>
      </c>
      <c r="D32" s="52">
        <v>20</v>
      </c>
      <c r="E32" s="52" t="s">
        <v>232</v>
      </c>
      <c r="F32" s="52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2.1759259259259259E-2</v>
      </c>
    </row>
    <row r="33" spans="1:8" ht="15" x14ac:dyDescent="0.4">
      <c r="A33" s="52" t="s">
        <v>256</v>
      </c>
      <c r="B33" s="52">
        <v>0</v>
      </c>
      <c r="C33" s="52">
        <v>31</v>
      </c>
      <c r="D33" s="52">
        <v>20</v>
      </c>
      <c r="E33" s="52" t="s">
        <v>229</v>
      </c>
      <c r="F33" s="52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2.1759259259259259E-2</v>
      </c>
    </row>
    <row r="34" spans="1:8" ht="15" x14ac:dyDescent="0.4">
      <c r="A34" s="52" t="s">
        <v>257</v>
      </c>
      <c r="B34" s="52">
        <v>0</v>
      </c>
      <c r="C34" s="52">
        <v>32</v>
      </c>
      <c r="D34" s="52">
        <v>1</v>
      </c>
      <c r="E34" s="52" t="s">
        <v>229</v>
      </c>
      <c r="F34" s="52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2.2233796296296297E-2</v>
      </c>
    </row>
    <row r="35" spans="1:8" ht="15" x14ac:dyDescent="0.4">
      <c r="A35" s="52" t="s">
        <v>258</v>
      </c>
      <c r="B35" s="52">
        <v>0</v>
      </c>
      <c r="C35" s="52">
        <v>32</v>
      </c>
      <c r="D35" s="52">
        <v>7</v>
      </c>
      <c r="E35" s="52" t="s">
        <v>232</v>
      </c>
      <c r="F35" s="52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2.2303240740740742E-2</v>
      </c>
    </row>
    <row r="36" spans="1:8" ht="15" x14ac:dyDescent="0.4">
      <c r="A36" s="52" t="s">
        <v>259</v>
      </c>
      <c r="B36" s="52">
        <v>0</v>
      </c>
      <c r="C36" s="52">
        <v>33</v>
      </c>
      <c r="D36" s="52">
        <v>6</v>
      </c>
      <c r="E36" s="52" t="s">
        <v>232</v>
      </c>
      <c r="F36" s="52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2.298611111111111E-2</v>
      </c>
    </row>
    <row r="37" spans="1:8" ht="15" x14ac:dyDescent="0.4">
      <c r="A37" s="52" t="s">
        <v>260</v>
      </c>
      <c r="B37" s="52">
        <v>0</v>
      </c>
      <c r="C37" s="52">
        <v>33</v>
      </c>
      <c r="D37" s="52">
        <v>42</v>
      </c>
      <c r="E37" s="52" t="s">
        <v>232</v>
      </c>
      <c r="F37" s="52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2.3402777777777779E-2</v>
      </c>
    </row>
    <row r="38" spans="1:8" ht="15" x14ac:dyDescent="0.4">
      <c r="A38" s="52" t="s">
        <v>261</v>
      </c>
      <c r="B38" s="52">
        <v>0</v>
      </c>
      <c r="C38" s="52">
        <v>34</v>
      </c>
      <c r="D38" s="52">
        <v>7</v>
      </c>
      <c r="E38" s="52" t="s">
        <v>229</v>
      </c>
      <c r="F38" s="52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2.3692129629629629E-2</v>
      </c>
    </row>
    <row r="39" spans="1:8" ht="15" x14ac:dyDescent="0.4">
      <c r="A39" s="52" t="s">
        <v>262</v>
      </c>
      <c r="B39" s="52">
        <v>0</v>
      </c>
      <c r="C39" s="52">
        <v>35</v>
      </c>
      <c r="D39" s="52">
        <v>28</v>
      </c>
      <c r="E39" s="52" t="s">
        <v>229</v>
      </c>
      <c r="F39" s="52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2.462962962962963E-2</v>
      </c>
    </row>
    <row r="40" spans="1:8" ht="15" x14ac:dyDescent="0.4">
      <c r="A40" s="52" t="s">
        <v>211</v>
      </c>
      <c r="B40" s="52">
        <v>0</v>
      </c>
      <c r="C40" s="52">
        <v>36</v>
      </c>
      <c r="D40" s="52">
        <v>48</v>
      </c>
      <c r="E40" s="52" t="s">
        <v>229</v>
      </c>
      <c r="F40" s="52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2.5555555555555557E-2</v>
      </c>
    </row>
    <row r="41" spans="1:8" ht="15" x14ac:dyDescent="0.4">
      <c r="A41" s="52">
        <v>1298</v>
      </c>
      <c r="B41" s="52">
        <v>0</v>
      </c>
      <c r="C41" s="52">
        <v>38</v>
      </c>
      <c r="D41" s="52">
        <v>56</v>
      </c>
      <c r="E41" s="52" t="s">
        <v>229</v>
      </c>
      <c r="F41" s="52"/>
      <c r="G41" s="54" t="str">
        <f>IF(ISBLANK($A41),"",IF($I41="X",A41,CONCATENATE(VLOOKUP(A41,competitors!$A41:$I689,3, FALSE)," ",VLOOKUP(A41,competitors!$A41:$I689,2,FALSE))))</f>
        <v>Jane Moore</v>
      </c>
      <c r="H41" s="55">
        <f t="shared" si="1"/>
        <v>2.7037037037037037E-2</v>
      </c>
    </row>
    <row r="42" spans="1:8" ht="15" x14ac:dyDescent="0.4">
      <c r="A42" s="52" t="s">
        <v>263</v>
      </c>
      <c r="B42" s="52">
        <v>0</v>
      </c>
      <c r="C42" s="52">
        <v>45</v>
      </c>
      <c r="D42" s="52">
        <v>29</v>
      </c>
      <c r="E42" s="52" t="s">
        <v>229</v>
      </c>
      <c r="F42" s="52"/>
      <c r="G42" s="54" t="e">
        <f>IF(ISBLANK($A42),"",IF($I42="X",A42,CONCATENATE(VLOOKUP(A42,competitors!$A42:$I690,3, FALSE)," ",VLOOKUP(A42,competitors!$A42:$I690,2,FALSE))))</f>
        <v>#N/A</v>
      </c>
      <c r="H42" s="55">
        <f t="shared" si="1"/>
        <v>3.1585648148148147E-2</v>
      </c>
    </row>
    <row r="43" spans="1:8" ht="15" x14ac:dyDescent="0.4">
      <c r="A43" s="52" t="s">
        <v>264</v>
      </c>
      <c r="B43" s="52">
        <v>1</v>
      </c>
      <c r="C43" s="52">
        <v>0</v>
      </c>
      <c r="D43" s="52">
        <v>0</v>
      </c>
      <c r="E43" s="52" t="s">
        <v>265</v>
      </c>
      <c r="F43" s="52"/>
      <c r="G43" s="54" t="e">
        <f>IF(ISBLANK($A43),"",IF($I43="X",A43,CONCATENATE(VLOOKUP(A43,competitors!$A43:$I691,3, FALSE)," ",VLOOKUP(A43,competitors!$A43:$I691,2,FALSE))))</f>
        <v>#N/A</v>
      </c>
      <c r="H43" s="55" t="str">
        <f t="shared" si="1"/>
        <v>DNS</v>
      </c>
    </row>
    <row r="44" spans="1:8" ht="15" x14ac:dyDescent="0.4">
      <c r="A44" s="52" t="s">
        <v>266</v>
      </c>
      <c r="B44" s="52">
        <v>2</v>
      </c>
      <c r="C44" s="52">
        <v>0</v>
      </c>
      <c r="D44" s="52">
        <v>0</v>
      </c>
      <c r="E44" s="52" t="s">
        <v>265</v>
      </c>
      <c r="F44" s="52"/>
      <c r="G44" s="54" t="e">
        <f>IF(ISBLANK($A44),"",IF($I44="X",A44,CONCATENATE(VLOOKUP(A44,competitors!$A44:$I692,3, FALSE)," ",VLOOKUP(A44,competitors!$A44:$I692,2,FALSE))))</f>
        <v>#N/A</v>
      </c>
      <c r="H44" s="55" t="str">
        <f t="shared" si="1"/>
        <v>DNS</v>
      </c>
    </row>
    <row r="45" spans="1:8" ht="15" x14ac:dyDescent="0.4">
      <c r="A45" s="52" t="s">
        <v>267</v>
      </c>
      <c r="B45" s="52">
        <v>3</v>
      </c>
      <c r="C45" s="52">
        <v>0</v>
      </c>
      <c r="D45" s="52">
        <v>0</v>
      </c>
      <c r="E45" s="52" t="s">
        <v>265</v>
      </c>
      <c r="F45" s="52"/>
      <c r="G45" s="54" t="e">
        <f>IF(ISBLANK($A45),"",IF($I45="X",A45,CONCATENATE(VLOOKUP(A45,competitors!$A45:$I693,3, FALSE)," ",VLOOKUP(A45,competitors!$A45:$I693,2,FALSE))))</f>
        <v>#N/A</v>
      </c>
      <c r="H45" s="55" t="str">
        <f t="shared" si="1"/>
        <v>DNS</v>
      </c>
    </row>
    <row r="46" spans="1:8" ht="15" x14ac:dyDescent="0.4">
      <c r="A46" s="52" t="s">
        <v>198</v>
      </c>
      <c r="B46" s="52">
        <v>4</v>
      </c>
      <c r="C46" s="52">
        <v>0</v>
      </c>
      <c r="D46" s="52">
        <v>0</v>
      </c>
      <c r="E46" s="52" t="s">
        <v>265</v>
      </c>
      <c r="F46" s="52"/>
      <c r="G46" s="54" t="e">
        <f>IF(ISBLANK($A46),"",IF($I46="X",A46,CONCATENATE(VLOOKUP(A46,competitors!$A46:$I694,3, FALSE)," ",VLOOKUP(A46,competitors!$A46:$I694,2,FALSE))))</f>
        <v>#N/A</v>
      </c>
      <c r="H46" s="55" t="str">
        <f t="shared" si="1"/>
        <v>DNS</v>
      </c>
    </row>
    <row r="47" spans="1:8" ht="15" x14ac:dyDescent="0.4">
      <c r="A47" s="52" t="s">
        <v>268</v>
      </c>
      <c r="B47" s="52">
        <v>5</v>
      </c>
      <c r="C47" s="52">
        <v>0</v>
      </c>
      <c r="D47" s="52">
        <v>0</v>
      </c>
      <c r="E47" s="52" t="s">
        <v>265</v>
      </c>
      <c r="F47" s="52"/>
      <c r="G47" s="54" t="e">
        <f>IF(ISBLANK($A47),"",IF($I47="X",A47,CONCATENATE(VLOOKUP(A47,competitors!$A47:$I695,3, FALSE)," ",VLOOKUP(A47,competitors!$A47:$I695,2,FALSE))))</f>
        <v>#N/A</v>
      </c>
      <c r="H47" s="55" t="str">
        <f t="shared" si="1"/>
        <v>DNS</v>
      </c>
    </row>
    <row r="48" spans="1:8" ht="15" x14ac:dyDescent="0.4">
      <c r="A48" s="52" t="s">
        <v>269</v>
      </c>
      <c r="B48" s="52">
        <v>6</v>
      </c>
      <c r="C48" s="52">
        <v>0</v>
      </c>
      <c r="D48" s="52">
        <v>0</v>
      </c>
      <c r="E48" s="52" t="s">
        <v>265</v>
      </c>
      <c r="F48" s="52"/>
      <c r="G48" s="54" t="e">
        <f>IF(ISBLANK($A48),"",IF($I48="X",A48,CONCATENATE(VLOOKUP(A48,competitors!$A48:$I696,3, FALSE)," ",VLOOKUP(A48,competitors!$A48:$I696,2,FALSE))))</f>
        <v>#N/A</v>
      </c>
      <c r="H48" s="55" t="str">
        <f t="shared" si="1"/>
        <v>DNS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9</v>
      </c>
      <c r="D2" s="52">
        <v>34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6.6435185185185182E-3</v>
      </c>
    </row>
    <row r="3" spans="1:9" ht="15" x14ac:dyDescent="0.4">
      <c r="A3" s="52">
        <v>933</v>
      </c>
      <c r="B3" s="52">
        <v>0</v>
      </c>
      <c r="C3" s="52">
        <v>9</v>
      </c>
      <c r="D3" s="52">
        <v>34</v>
      </c>
      <c r="E3" s="52" t="s">
        <v>229</v>
      </c>
      <c r="F3" s="52"/>
      <c r="G3" s="54" t="str">
        <f>IF(ISBLANK($A3),"",IF($I3="X",A3,CONCATENATE(VLOOKUP(A3,competitors!$A3:$I651,3, FALSE)," ",VLOOKUP(A3,competitors!$A3:$I651,2,FALSE))))</f>
        <v>Ed Grandidge</v>
      </c>
      <c r="H3" s="55">
        <f t="shared" si="0"/>
        <v>6.6435185185185182E-3</v>
      </c>
    </row>
    <row r="4" spans="1:9" ht="15" x14ac:dyDescent="0.4">
      <c r="A4" s="52">
        <v>1144</v>
      </c>
      <c r="B4" s="52">
        <v>0</v>
      </c>
      <c r="C4" s="52">
        <v>9</v>
      </c>
      <c r="D4" s="52">
        <v>54</v>
      </c>
      <c r="E4" s="52" t="s">
        <v>229</v>
      </c>
      <c r="F4" s="52"/>
      <c r="G4" s="54" t="str">
        <f>IF(ISBLANK($A4),"",IF($I4="X",A4,CONCATENATE(VLOOKUP(A4,competitors!$A4:$I652,3, FALSE)," ",VLOOKUP(A4,competitors!$A4:$I652,2,FALSE))))</f>
        <v>Jamie Kershaw</v>
      </c>
      <c r="H4" s="55">
        <f t="shared" si="0"/>
        <v>6.875E-3</v>
      </c>
    </row>
    <row r="5" spans="1:9" ht="15" x14ac:dyDescent="0.4">
      <c r="A5" s="52">
        <v>1094</v>
      </c>
      <c r="B5" s="52">
        <v>0</v>
      </c>
      <c r="C5" s="52">
        <v>9</v>
      </c>
      <c r="D5" s="52">
        <v>56</v>
      </c>
      <c r="E5" s="52"/>
      <c r="F5" s="52"/>
      <c r="G5" s="54" t="str">
        <f>IF(ISBLANK($A5),"",IF($I5="X",A5,CONCATENATE(VLOOKUP(A5,competitors!$A5:$I653,3, FALSE)," ",VLOOKUP(A5,competitors!$A5:$I653,2,FALSE))))</f>
        <v>Andy Poulton</v>
      </c>
      <c r="H5" s="55">
        <f t="shared" si="0"/>
        <v>6.898148148148148E-3</v>
      </c>
    </row>
    <row r="6" spans="1:9" ht="15" x14ac:dyDescent="0.4">
      <c r="A6" s="52">
        <v>35</v>
      </c>
      <c r="B6" s="52">
        <v>0</v>
      </c>
      <c r="C6" s="52">
        <v>10</v>
      </c>
      <c r="D6" s="52">
        <v>2</v>
      </c>
      <c r="E6" s="52"/>
      <c r="F6" s="52"/>
      <c r="G6" s="54" t="str">
        <f>IF(ISBLANK($A6),"",IF($I6="X",A6,CONCATENATE(VLOOKUP(A6,competitors!$A6:$I654,3, FALSE)," ",VLOOKUP(A6,competitors!$A6:$I654,2,FALSE))))</f>
        <v>Matt Plews</v>
      </c>
      <c r="H6" s="55">
        <f t="shared" si="0"/>
        <v>6.9675925925925929E-3</v>
      </c>
    </row>
    <row r="7" spans="1:9" ht="15" x14ac:dyDescent="0.4">
      <c r="A7" s="52">
        <v>1023</v>
      </c>
      <c r="B7" s="52">
        <v>0</v>
      </c>
      <c r="C7" s="52">
        <v>10</v>
      </c>
      <c r="D7" s="52">
        <v>8</v>
      </c>
      <c r="E7" s="52"/>
      <c r="F7" s="52"/>
      <c r="G7" s="54" t="str">
        <f>IF(ISBLANK($A7),"",IF($I7="X",A7,CONCATENATE(VLOOKUP(A7,competitors!$A7:$I655,3, FALSE)," ",VLOOKUP(A7,competitors!$A7:$I655,2,FALSE))))</f>
        <v>Gary Roberts</v>
      </c>
      <c r="H7" s="55">
        <f t="shared" si="0"/>
        <v>7.037037037037037E-3</v>
      </c>
    </row>
    <row r="8" spans="1:9" ht="15" x14ac:dyDescent="0.4">
      <c r="A8" s="52">
        <v>1375</v>
      </c>
      <c r="B8" s="52">
        <v>0</v>
      </c>
      <c r="C8" s="52">
        <v>10</v>
      </c>
      <c r="D8" s="52">
        <v>10</v>
      </c>
      <c r="E8" s="52"/>
      <c r="F8" s="52"/>
      <c r="G8" s="54" t="str">
        <f>IF(ISBLANK($A8),"",IF($I8="X",A8,CONCATENATE(VLOOKUP(A8,competitors!$A8:$I656,3, FALSE)," ",VLOOKUP(A8,competitors!$A8:$I656,2,FALSE))))</f>
        <v>Tom Spencer</v>
      </c>
      <c r="H8" s="55">
        <f t="shared" si="0"/>
        <v>7.060185185185185E-3</v>
      </c>
    </row>
    <row r="9" spans="1:9" ht="15" x14ac:dyDescent="0.4">
      <c r="A9" s="52">
        <v>1364</v>
      </c>
      <c r="B9" s="52">
        <v>0</v>
      </c>
      <c r="C9" s="52">
        <v>10</v>
      </c>
      <c r="D9" s="52">
        <v>11</v>
      </c>
      <c r="E9" s="52"/>
      <c r="F9" s="52"/>
      <c r="G9" s="54" t="str">
        <f>IF(ISBLANK($A9),"",IF($I9="X",A9,CONCATENATE(VLOOKUP(A9,competitors!$A9:$I657,3, FALSE)," ",VLOOKUP(A9,competitors!$A9:$I657,2,FALSE))))</f>
        <v>Laurence Noble</v>
      </c>
      <c r="H9" s="55">
        <f t="shared" si="0"/>
        <v>7.0717592592592594E-3</v>
      </c>
    </row>
    <row r="10" spans="1:9" ht="15" x14ac:dyDescent="0.4">
      <c r="A10" s="52">
        <v>756</v>
      </c>
      <c r="B10" s="52">
        <v>0</v>
      </c>
      <c r="C10" s="52">
        <v>10</v>
      </c>
      <c r="D10" s="52">
        <v>15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7.1180555555555554E-3</v>
      </c>
    </row>
    <row r="11" spans="1:9" ht="15" x14ac:dyDescent="0.4">
      <c r="A11" s="52">
        <v>415</v>
      </c>
      <c r="B11" s="52">
        <v>0</v>
      </c>
      <c r="C11" s="52">
        <v>10</v>
      </c>
      <c r="D11" s="52">
        <v>18</v>
      </c>
      <c r="E11" s="52" t="s">
        <v>229</v>
      </c>
      <c r="F11" s="52"/>
      <c r="G11" s="54" t="str">
        <f>IF(ISBLANK($A11),"",IF($I11="X",A11,CONCATENATE(VLOOKUP(A11,competitors!$A11:$I659,3, FALSE)," ",VLOOKUP(A11,competitors!$A11:$I659,2,FALSE))))</f>
        <v>Nik Kershaw</v>
      </c>
      <c r="H11" s="55">
        <f t="shared" si="0"/>
        <v>7.1527777777777779E-3</v>
      </c>
    </row>
    <row r="12" spans="1:9" ht="15" x14ac:dyDescent="0.4">
      <c r="A12" s="52">
        <v>1192</v>
      </c>
      <c r="B12" s="52">
        <v>0</v>
      </c>
      <c r="C12" s="52">
        <v>10</v>
      </c>
      <c r="D12" s="52">
        <v>28</v>
      </c>
      <c r="E12" s="52"/>
      <c r="F12" s="52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7.2685185185185188E-3</v>
      </c>
    </row>
    <row r="13" spans="1:9" ht="15" x14ac:dyDescent="0.4">
      <c r="A13" s="52">
        <v>1024</v>
      </c>
      <c r="B13" s="52">
        <v>0</v>
      </c>
      <c r="C13" s="52">
        <v>10</v>
      </c>
      <c r="D13" s="52">
        <v>35</v>
      </c>
      <c r="E13" s="52"/>
      <c r="F13" s="52"/>
      <c r="G13" s="54" t="str">
        <f>IF(ISBLANK($A13),"",IF($I13="X",A13,CONCATENATE(VLOOKUP(A13,competitors!$A13:$I661,3, FALSE)," ",VLOOKUP(A13,competitors!$A13:$I661,2,FALSE))))</f>
        <v>Jax Roberts</v>
      </c>
      <c r="H13" s="55">
        <f t="shared" si="0"/>
        <v>7.3495370370370372E-3</v>
      </c>
    </row>
    <row r="14" spans="1:9" ht="15" x14ac:dyDescent="0.4">
      <c r="A14" s="52">
        <v>1152</v>
      </c>
      <c r="B14" s="52">
        <v>0</v>
      </c>
      <c r="C14" s="52">
        <v>10</v>
      </c>
      <c r="D14" s="52">
        <v>37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Ruby Isaac</v>
      </c>
      <c r="H14" s="55">
        <f t="shared" si="0"/>
        <v>7.3726851851851852E-3</v>
      </c>
    </row>
    <row r="15" spans="1:9" ht="15" x14ac:dyDescent="0.4">
      <c r="A15" s="52">
        <v>1237</v>
      </c>
      <c r="B15" s="52">
        <v>0</v>
      </c>
      <c r="C15" s="52">
        <v>10</v>
      </c>
      <c r="D15" s="52">
        <v>57</v>
      </c>
      <c r="E15" s="52" t="s">
        <v>229</v>
      </c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7.6041666666666671E-3</v>
      </c>
    </row>
    <row r="16" spans="1:9" ht="15" x14ac:dyDescent="0.4">
      <c r="A16" s="52">
        <v>846</v>
      </c>
      <c r="B16" s="52">
        <v>0</v>
      </c>
      <c r="C16" s="52">
        <v>11</v>
      </c>
      <c r="D16" s="52">
        <v>4</v>
      </c>
      <c r="E16" s="52"/>
      <c r="F16" s="52"/>
      <c r="G16" s="54" t="str">
        <f>IF(ISBLANK($A16),"",IF($I16="X",A16,CONCATENATE(VLOOKUP(A16,competitors!$A16:$I664,3, FALSE)," ",VLOOKUP(A16,competitors!$A16:$I664,2,FALSE))))</f>
        <v>Roger Kockelbergh</v>
      </c>
      <c r="H16" s="55">
        <f t="shared" si="0"/>
        <v>7.6851851851851855E-3</v>
      </c>
    </row>
    <row r="17" spans="1:8" ht="15" x14ac:dyDescent="0.4">
      <c r="A17" s="52">
        <v>203</v>
      </c>
      <c r="B17" s="52">
        <v>0</v>
      </c>
      <c r="C17" s="52">
        <v>11</v>
      </c>
      <c r="D17" s="52">
        <v>9</v>
      </c>
      <c r="E17" s="52"/>
      <c r="F17" s="52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7.743055555555556E-3</v>
      </c>
    </row>
    <row r="18" spans="1:8" ht="15" x14ac:dyDescent="0.4">
      <c r="A18" s="52">
        <v>616</v>
      </c>
      <c r="B18" s="52">
        <v>0</v>
      </c>
      <c r="C18" s="52">
        <v>11</v>
      </c>
      <c r="D18" s="52">
        <v>13</v>
      </c>
      <c r="E18" s="52"/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7.789351851851852E-3</v>
      </c>
    </row>
    <row r="19" spans="1:8" ht="15" x14ac:dyDescent="0.4">
      <c r="A19" s="52">
        <v>1107</v>
      </c>
      <c r="B19" s="52">
        <v>0</v>
      </c>
      <c r="C19" s="52">
        <v>11</v>
      </c>
      <c r="D19" s="52">
        <v>17</v>
      </c>
      <c r="E19" s="52" t="s">
        <v>229</v>
      </c>
      <c r="F19" s="52"/>
      <c r="G19" s="54" t="str">
        <f>IF(ISBLANK($A19),"",IF($I19="X",A19,CONCATENATE(VLOOKUP(A19,competitors!$A19:$I667,3, FALSE)," ",VLOOKUP(A19,competitors!$A19:$I667,2,FALSE))))</f>
        <v>Milly Pinnock</v>
      </c>
      <c r="H19" s="55">
        <f t="shared" si="0"/>
        <v>7.8356481481481489E-3</v>
      </c>
    </row>
    <row r="20" spans="1:8" ht="15" x14ac:dyDescent="0.4">
      <c r="A20" s="52">
        <v>1129</v>
      </c>
      <c r="B20" s="52">
        <v>0</v>
      </c>
      <c r="C20" s="52">
        <v>11</v>
      </c>
      <c r="D20" s="52">
        <v>29</v>
      </c>
      <c r="E20" s="52"/>
      <c r="F20" s="52"/>
      <c r="G20" s="54" t="str">
        <f>IF(ISBLANK($A20),"",IF($I20="X",A20,CONCATENATE(VLOOKUP(A20,competitors!$A20:$I668,3, FALSE)," ",VLOOKUP(A20,competitors!$A20:$I668,2,FALSE))))</f>
        <v>Doug Tincello</v>
      </c>
      <c r="H20" s="55">
        <f t="shared" si="0"/>
        <v>7.9745370370370369E-3</v>
      </c>
    </row>
    <row r="21" spans="1:8" ht="15" x14ac:dyDescent="0.4">
      <c r="A21" s="52">
        <v>1244</v>
      </c>
      <c r="B21" s="52">
        <v>0</v>
      </c>
      <c r="C21" s="52">
        <v>12</v>
      </c>
      <c r="D21" s="52">
        <v>23</v>
      </c>
      <c r="E21" s="52" t="s">
        <v>229</v>
      </c>
      <c r="F21" s="52"/>
      <c r="G21" s="54" t="str">
        <f>IF(ISBLANK($A21),"",IF($I21="X",A21,CONCATENATE(VLOOKUP(A21,competitors!$A21:$I669,3, FALSE)," ",VLOOKUP(A21,competitors!$A21:$I669,2,FALSE))))</f>
        <v>Steven Latham</v>
      </c>
      <c r="H21" s="55">
        <f t="shared" si="0"/>
        <v>8.5995370370370375E-3</v>
      </c>
    </row>
    <row r="22" spans="1:8" ht="15" x14ac:dyDescent="0.4">
      <c r="A22" s="52">
        <v>989</v>
      </c>
      <c r="B22" s="52">
        <v>0</v>
      </c>
      <c r="C22" s="52">
        <v>14</v>
      </c>
      <c r="D22" s="52">
        <v>45</v>
      </c>
      <c r="E22" s="52"/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1.0243055555555556E-2</v>
      </c>
    </row>
    <row r="23" spans="1:8" ht="15" x14ac:dyDescent="0.4">
      <c r="A23" s="52">
        <v>715</v>
      </c>
      <c r="B23" s="52">
        <v>1</v>
      </c>
      <c r="C23" s="52">
        <v>0</v>
      </c>
      <c r="D23" s="52">
        <v>0</v>
      </c>
      <c r="E23" s="52" t="s">
        <v>270</v>
      </c>
      <c r="F23" s="52"/>
      <c r="G23" s="54" t="str">
        <f>IF(ISBLANK($A23),"",IF($I23="X",A23,CONCATENATE(VLOOKUP(A23,competitors!$A23:$I671,3, FALSE)," ",VLOOKUP(A23,competitors!$A23:$I671,2,FALSE))))</f>
        <v>Steven Coulam</v>
      </c>
      <c r="H23" s="55" t="str">
        <f t="shared" si="0"/>
        <v>DNF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tabSelected="1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9">
        <v>407</v>
      </c>
      <c r="B2" s="52">
        <v>0</v>
      </c>
      <c r="C2" s="52">
        <v>58</v>
      </c>
      <c r="D2" s="52">
        <v>22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4.0532407407407406E-2</v>
      </c>
    </row>
    <row r="3" spans="1:9" ht="15" x14ac:dyDescent="0.4">
      <c r="A3" s="59">
        <v>1094</v>
      </c>
      <c r="B3" s="52">
        <v>1</v>
      </c>
      <c r="C3" s="52">
        <v>1</v>
      </c>
      <c r="D3" s="52">
        <v>7</v>
      </c>
      <c r="E3" s="52"/>
      <c r="F3" s="52"/>
      <c r="G3" s="54" t="str">
        <f>IF(ISBLANK($A3),"",IF($I3="X",A3,CONCATENATE(VLOOKUP(A3,competitors!$A3:$I651,3, FALSE)," ",VLOOKUP(A3,competitors!$A3:$I651,2,FALSE))))</f>
        <v>Andy Poulton</v>
      </c>
      <c r="H3" s="55">
        <f t="shared" si="0"/>
        <v>4.2442129629629628E-2</v>
      </c>
    </row>
    <row r="4" spans="1:9" ht="15" x14ac:dyDescent="0.4">
      <c r="A4" s="59" t="s">
        <v>213</v>
      </c>
      <c r="B4" s="52">
        <v>1</v>
      </c>
      <c r="C4" s="52">
        <v>1</v>
      </c>
      <c r="D4" s="52">
        <v>55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4.2997685185185187E-2</v>
      </c>
    </row>
    <row r="5" spans="1:9" ht="15" x14ac:dyDescent="0.4">
      <c r="A5" s="59">
        <v>1023</v>
      </c>
      <c r="B5" s="52">
        <v>1</v>
      </c>
      <c r="C5" s="52">
        <v>2</v>
      </c>
      <c r="D5" s="52">
        <v>11</v>
      </c>
      <c r="E5" s="52"/>
      <c r="F5" s="52"/>
      <c r="G5" s="54" t="str">
        <f>IF(ISBLANK($A5),"",IF($I5="X",A5,CONCATENATE(VLOOKUP(A5,competitors!$A5:$I653,3, FALSE)," ",VLOOKUP(A5,competitors!$A5:$I653,2,FALSE))))</f>
        <v>Gary Roberts</v>
      </c>
      <c r="H5" s="55">
        <f t="shared" si="0"/>
        <v>4.3182870370370371E-2</v>
      </c>
    </row>
    <row r="6" spans="1:9" ht="15" x14ac:dyDescent="0.4">
      <c r="A6" s="59">
        <v>699</v>
      </c>
      <c r="B6" s="52">
        <v>1</v>
      </c>
      <c r="C6" s="52">
        <v>2</v>
      </c>
      <c r="D6" s="52">
        <v>14</v>
      </c>
      <c r="E6" s="52"/>
      <c r="F6" s="52"/>
      <c r="G6" s="54" t="str">
        <f>IF(ISBLANK($A6),"",IF($I6="X",A6,CONCATENATE(VLOOKUP(A6,competitors!$A6:$I654,3, FALSE)," ",VLOOKUP(A6,competitors!$A6:$I654,2,FALSE))))</f>
        <v>Jonathan Durnin</v>
      </c>
      <c r="H6" s="55">
        <f t="shared" si="0"/>
        <v>4.3217592592592592E-2</v>
      </c>
    </row>
    <row r="7" spans="1:9" ht="15" x14ac:dyDescent="0.4">
      <c r="A7" s="59">
        <v>1144</v>
      </c>
      <c r="B7" s="52">
        <v>1</v>
      </c>
      <c r="C7" s="52">
        <v>2</v>
      </c>
      <c r="D7" s="52">
        <v>22</v>
      </c>
      <c r="E7" s="52" t="s">
        <v>229</v>
      </c>
      <c r="F7" s="52"/>
      <c r="G7" s="54" t="str">
        <f>IF(ISBLANK($A7),"",IF($I7="X",A7,CONCATENATE(VLOOKUP(A7,competitors!$A7:$I655,3, FALSE)," ",VLOOKUP(A7,competitors!$A7:$I655,2,FALSE))))</f>
        <v>Jamie Kershaw</v>
      </c>
      <c r="H7" s="55">
        <f t="shared" si="0"/>
        <v>4.3310185185185188E-2</v>
      </c>
    </row>
    <row r="8" spans="1:9" ht="15" x14ac:dyDescent="0.4">
      <c r="A8" s="59">
        <v>1161</v>
      </c>
      <c r="B8" s="52">
        <v>1</v>
      </c>
      <c r="C8" s="52">
        <v>3</v>
      </c>
      <c r="D8" s="52">
        <v>0</v>
      </c>
      <c r="E8" s="52"/>
      <c r="F8" s="52"/>
      <c r="G8" s="54" t="str">
        <f>IF(ISBLANK($A8),"",IF($I8="X",A8,CONCATENATE(VLOOKUP(A8,competitors!$A8:$I656,3, FALSE)," ",VLOOKUP(A8,competitors!$A8:$I656,2,FALSE))))</f>
        <v>Maciej Suchocki</v>
      </c>
      <c r="H8" s="55">
        <f t="shared" si="0"/>
        <v>4.3749999999999997E-2</v>
      </c>
    </row>
    <row r="9" spans="1:9" ht="15" x14ac:dyDescent="0.4">
      <c r="A9" s="59">
        <v>1055</v>
      </c>
      <c r="B9" s="52">
        <v>1</v>
      </c>
      <c r="C9" s="52">
        <v>4</v>
      </c>
      <c r="D9" s="52">
        <v>37</v>
      </c>
      <c r="E9" s="52"/>
      <c r="F9" s="52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4.4872685185185182E-2</v>
      </c>
    </row>
    <row r="10" spans="1:9" ht="15" x14ac:dyDescent="0.4">
      <c r="A10" s="59">
        <v>415</v>
      </c>
      <c r="B10" s="52">
        <v>1</v>
      </c>
      <c r="C10" s="52">
        <v>5</v>
      </c>
      <c r="D10" s="52">
        <v>31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Nik Kershaw</v>
      </c>
      <c r="H10" s="55">
        <f t="shared" si="0"/>
        <v>4.5497685185185183E-2</v>
      </c>
    </row>
    <row r="11" spans="1:9" ht="15" x14ac:dyDescent="0.4">
      <c r="A11" s="59">
        <v>1129</v>
      </c>
      <c r="B11" s="52">
        <v>1</v>
      </c>
      <c r="C11" s="52">
        <v>9</v>
      </c>
      <c r="D11" s="52">
        <v>2</v>
      </c>
      <c r="E11" s="52"/>
      <c r="F11" s="52"/>
      <c r="G11" s="54" t="str">
        <f>IF(ISBLANK($A11),"",IF($I11="X",A11,CONCATENATE(VLOOKUP(A11,competitors!$A11:$I659,3, FALSE)," ",VLOOKUP(A11,competitors!$A11:$I659,2,FALSE))))</f>
        <v>Doug Tincello</v>
      </c>
      <c r="H11" s="55">
        <f t="shared" si="0"/>
        <v>4.7939814814814817E-2</v>
      </c>
    </row>
    <row r="12" spans="1:9" ht="15" x14ac:dyDescent="0.4">
      <c r="A12" s="59">
        <v>846</v>
      </c>
      <c r="B12" s="52">
        <v>1</v>
      </c>
      <c r="C12" s="52">
        <v>9</v>
      </c>
      <c r="D12" s="52">
        <v>13</v>
      </c>
      <c r="E12" s="52"/>
      <c r="F12" s="52"/>
      <c r="G12" s="54" t="str">
        <f>IF(ISBLANK($A12),"",IF($I12="X",A12,CONCATENATE(VLOOKUP(A12,competitors!$A12:$I660,3, FALSE)," ",VLOOKUP(A12,competitors!$A12:$I660,2,FALSE))))</f>
        <v>Roger Kockelbergh</v>
      </c>
      <c r="H12" s="55">
        <f t="shared" si="0"/>
        <v>4.8067129629629626E-2</v>
      </c>
    </row>
    <row r="13" spans="1:9" ht="15" x14ac:dyDescent="0.4">
      <c r="A13" s="59" t="s">
        <v>258</v>
      </c>
      <c r="B13" s="52">
        <v>1</v>
      </c>
      <c r="C13" s="52">
        <v>9</v>
      </c>
      <c r="D13" s="52">
        <v>39</v>
      </c>
      <c r="E13" s="52"/>
      <c r="F13" s="52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4.8368055555555553E-2</v>
      </c>
    </row>
    <row r="14" spans="1:9" ht="15" x14ac:dyDescent="0.4">
      <c r="A14" s="59" t="s">
        <v>271</v>
      </c>
      <c r="B14" s="52">
        <v>1</v>
      </c>
      <c r="C14" s="52">
        <v>10</v>
      </c>
      <c r="D14" s="52">
        <v>11</v>
      </c>
      <c r="E14" s="52"/>
      <c r="F14" s="52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4.8738425925925928E-2</v>
      </c>
    </row>
    <row r="15" spans="1:9" ht="15" x14ac:dyDescent="0.4">
      <c r="A15" s="59">
        <v>1107</v>
      </c>
      <c r="B15" s="52">
        <v>1</v>
      </c>
      <c r="C15" s="52">
        <v>10</v>
      </c>
      <c r="D15" s="52">
        <v>47</v>
      </c>
      <c r="E15" s="52" t="s">
        <v>229</v>
      </c>
      <c r="F15" s="52"/>
      <c r="G15" s="54" t="str">
        <f>IF(ISBLANK($A15),"",IF($I15="X",A15,CONCATENATE(VLOOKUP(A15,competitors!$A15:$I663,3, FALSE)," ",VLOOKUP(A15,competitors!$A15:$I663,2,FALSE))))</f>
        <v>Milly Pinnock</v>
      </c>
      <c r="H15" s="55">
        <f t="shared" si="0"/>
        <v>4.9155092592592591E-2</v>
      </c>
    </row>
    <row r="16" spans="1:9" ht="15" x14ac:dyDescent="0.4">
      <c r="A16" s="59">
        <v>616</v>
      </c>
      <c r="B16" s="52">
        <v>1</v>
      </c>
      <c r="C16" s="52">
        <v>11</v>
      </c>
      <c r="D16" s="52">
        <v>54</v>
      </c>
      <c r="E16" s="52"/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4.9930555555555554E-2</v>
      </c>
    </row>
    <row r="17" spans="1:8" ht="15" x14ac:dyDescent="0.4">
      <c r="A17" s="59">
        <v>23</v>
      </c>
      <c r="B17" s="52">
        <v>1</v>
      </c>
      <c r="C17" s="52">
        <v>12</v>
      </c>
      <c r="D17" s="52">
        <v>3</v>
      </c>
      <c r="E17" s="52"/>
      <c r="F17" s="52"/>
      <c r="G17" s="54" t="str">
        <f>IF(ISBLANK($A17),"",IF($I17="X",A17,CONCATENATE(VLOOKUP(A17,competitors!$A17:$I665,3, FALSE)," ",VLOOKUP(A17,competitors!$A17:$I665,2,FALSE))))</f>
        <v>Chris Hyde</v>
      </c>
      <c r="H17" s="55">
        <f t="shared" si="0"/>
        <v>5.0034722222222223E-2</v>
      </c>
    </row>
    <row r="18" spans="1:8" ht="15" x14ac:dyDescent="0.4">
      <c r="A18" s="59">
        <v>704</v>
      </c>
      <c r="B18" s="52">
        <v>1</v>
      </c>
      <c r="C18" s="52">
        <v>12</v>
      </c>
      <c r="D18" s="52">
        <v>32</v>
      </c>
      <c r="E18" s="52"/>
      <c r="F18" s="52"/>
      <c r="G18" s="54" t="str">
        <f>IF(ISBLANK($A18),"",IF($I18="X",A18,CONCATENATE(VLOOKUP(A18,competitors!$A18:$I666,3, FALSE)," ",VLOOKUP(A18,competitors!$A18:$I666,2,FALSE))))</f>
        <v>Chris Dainty</v>
      </c>
      <c r="H18" s="55">
        <f t="shared" si="0"/>
        <v>5.0370370370370371E-2</v>
      </c>
    </row>
    <row r="19" spans="1:8" ht="15" x14ac:dyDescent="0.4">
      <c r="A19" s="52">
        <v>1024</v>
      </c>
      <c r="B19" s="52">
        <v>1</v>
      </c>
      <c r="C19" s="52">
        <v>12</v>
      </c>
      <c r="D19" s="52">
        <v>42</v>
      </c>
      <c r="E19" s="52"/>
      <c r="F19" s="52"/>
      <c r="G19" s="54" t="str">
        <f>IF(ISBLANK($A19),"",IF($I19="X",A19,CONCATENATE(VLOOKUP(A19,competitors!$A19:$I667,3, FALSE)," ",VLOOKUP(A19,competitors!$A19:$I667,2,FALSE))))</f>
        <v>Jax Roberts</v>
      </c>
      <c r="H19" s="55">
        <f t="shared" si="0"/>
        <v>5.0486111111111114E-2</v>
      </c>
    </row>
    <row r="20" spans="1:8" ht="15" x14ac:dyDescent="0.4">
      <c r="A20" s="52">
        <v>1298</v>
      </c>
      <c r="B20" s="52">
        <v>2</v>
      </c>
      <c r="C20" s="52">
        <v>0</v>
      </c>
      <c r="D20" s="52">
        <v>0</v>
      </c>
      <c r="E20" s="52" t="s">
        <v>265</v>
      </c>
      <c r="F20" s="52"/>
      <c r="G20" s="54" t="str">
        <f>IF(ISBLANK($A20),"",IF($I20="X",A20,CONCATENATE(VLOOKUP(A20,competitors!$A20:$I668,3, FALSE)," ",VLOOKUP(A20,competitors!$A20:$I668,2,FALSE))))</f>
        <v>Jane Moore</v>
      </c>
      <c r="H20" s="55" t="str">
        <f t="shared" si="0"/>
        <v>DNS</v>
      </c>
    </row>
    <row r="21" spans="1:8" ht="15" x14ac:dyDescent="0.4">
      <c r="A21" s="52" t="s">
        <v>211</v>
      </c>
      <c r="B21" s="52">
        <v>3</v>
      </c>
      <c r="C21" s="52">
        <v>0</v>
      </c>
      <c r="D21" s="52">
        <v>0</v>
      </c>
      <c r="E21" s="52" t="s">
        <v>265</v>
      </c>
      <c r="F21" s="52"/>
      <c r="G21" s="54" t="e">
        <f>IF(ISBLANK($A21),"",IF($I21="X",A21,CONCATENATE(VLOOKUP(A21,competitors!$A21:$I669,3, FALSE)," ",VLOOKUP(A21,competitors!$A21:$I669,2,FALSE))))</f>
        <v>#N/A</v>
      </c>
      <c r="H21" s="55" t="str">
        <f t="shared" si="0"/>
        <v>DNS</v>
      </c>
    </row>
    <row r="22" spans="1:8" ht="15" x14ac:dyDescent="0.4">
      <c r="A22" s="52">
        <v>203</v>
      </c>
      <c r="B22" s="52">
        <v>4</v>
      </c>
      <c r="C22" s="52">
        <v>0</v>
      </c>
      <c r="D22" s="52">
        <v>0</v>
      </c>
      <c r="E22" s="52" t="s">
        <v>265</v>
      </c>
      <c r="F22" s="52"/>
      <c r="G22" s="54" t="str">
        <f>IF(ISBLANK($A22),"",IF($I22="X",A22,CONCATENATE(VLOOKUP(A22,competitors!$A22:$I670,3, FALSE)," ",VLOOKUP(A22,competitors!$A22:$I670,2,FALSE))))</f>
        <v>Adrian Killworth</v>
      </c>
      <c r="H22" s="55" t="str">
        <f t="shared" si="0"/>
        <v>DNS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8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1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24</v>
      </c>
      <c r="D2" s="52">
        <v>12</v>
      </c>
      <c r="E2" s="52"/>
      <c r="F2" s="52"/>
      <c r="G2" s="60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1.6805555555555556E-2</v>
      </c>
    </row>
    <row r="3" spans="1:9" ht="15" x14ac:dyDescent="0.4">
      <c r="A3" s="52" t="s">
        <v>194</v>
      </c>
      <c r="B3" s="52">
        <v>0</v>
      </c>
      <c r="C3" s="52">
        <v>24</v>
      </c>
      <c r="D3" s="52">
        <v>43</v>
      </c>
      <c r="E3" s="52"/>
      <c r="F3" s="52"/>
      <c r="G3" s="60" t="e">
        <f>IF(ISBLANK($A3),"",IF($I3="X",A3,CONCATENATE(VLOOKUP(A3,competitors!$A3:$I651,3, FALSE)," ",VLOOKUP(A3,competitors!$A3:$I651,2,FALSE))))</f>
        <v>#N/A</v>
      </c>
      <c r="H3" s="55">
        <f t="shared" si="0"/>
        <v>1.7164351851851851E-2</v>
      </c>
    </row>
    <row r="4" spans="1:9" ht="15" x14ac:dyDescent="0.4">
      <c r="A4" s="52">
        <v>1144</v>
      </c>
      <c r="B4" s="52">
        <v>0</v>
      </c>
      <c r="C4" s="52">
        <v>25</v>
      </c>
      <c r="D4" s="52">
        <v>1</v>
      </c>
      <c r="E4" s="52" t="s">
        <v>229</v>
      </c>
      <c r="F4" s="52"/>
      <c r="G4" s="60" t="str">
        <f>IF(ISBLANK($A4),"",IF($I4="X",A4,CONCATENATE(VLOOKUP(A4,competitors!$A4:$I652,3, FALSE)," ",VLOOKUP(A4,competitors!$A4:$I652,2,FALSE))))</f>
        <v>Jamie Kershaw</v>
      </c>
      <c r="H4" s="55">
        <f t="shared" si="0"/>
        <v>1.7372685185185185E-2</v>
      </c>
    </row>
    <row r="5" spans="1:9" ht="15" x14ac:dyDescent="0.4">
      <c r="A5" s="52" t="s">
        <v>272</v>
      </c>
      <c r="B5" s="52">
        <v>0</v>
      </c>
      <c r="C5" s="52">
        <v>25</v>
      </c>
      <c r="D5" s="52">
        <v>6</v>
      </c>
      <c r="E5" s="52" t="s">
        <v>72</v>
      </c>
      <c r="F5" s="52"/>
      <c r="G5" s="60" t="e">
        <f>IF(ISBLANK($A5),"",IF($I5="X",A5,CONCATENATE(VLOOKUP(A5,competitors!$A5:$I653,3, FALSE)," ",VLOOKUP(A5,competitors!$A5:$I653,2,FALSE))))</f>
        <v>#N/A</v>
      </c>
      <c r="H5" s="55">
        <f t="shared" si="0"/>
        <v>1.7430555555555557E-2</v>
      </c>
    </row>
    <row r="6" spans="1:9" ht="15" x14ac:dyDescent="0.4">
      <c r="A6" s="52">
        <v>989</v>
      </c>
      <c r="B6" s="52">
        <v>0</v>
      </c>
      <c r="C6" s="52">
        <v>25</v>
      </c>
      <c r="D6" s="52">
        <v>28</v>
      </c>
      <c r="E6" s="52" t="s">
        <v>229</v>
      </c>
      <c r="F6" s="52"/>
      <c r="G6" s="60" t="e">
        <f>IF(ISBLANK($A6),"",IF($I6="X",A6,CONCATENATE(VLOOKUP(A6,competitors!$A6:$I654,3, FALSE)," ",VLOOKUP(A6,competitors!$A6:$I654,2,FALSE))))</f>
        <v>#N/A</v>
      </c>
      <c r="H6" s="55">
        <f t="shared" si="0"/>
        <v>1.7685185185185186E-2</v>
      </c>
    </row>
    <row r="7" spans="1:9" ht="15" x14ac:dyDescent="0.4">
      <c r="A7" s="52">
        <v>1161</v>
      </c>
      <c r="B7" s="52">
        <v>0</v>
      </c>
      <c r="C7" s="52">
        <v>25</v>
      </c>
      <c r="D7" s="52">
        <v>45</v>
      </c>
      <c r="E7" s="52"/>
      <c r="F7" s="52"/>
      <c r="G7" s="60" t="str">
        <f>IF(ISBLANK($A7),"",IF($I7="X",A7,CONCATENATE(VLOOKUP(A7,competitors!$A7:$I655,3, FALSE)," ",VLOOKUP(A7,competitors!$A7:$I655,2,FALSE))))</f>
        <v>Maciej Suchocki</v>
      </c>
      <c r="H7" s="55">
        <f t="shared" si="0"/>
        <v>1.7881944444444443E-2</v>
      </c>
    </row>
    <row r="8" spans="1:9" ht="15" x14ac:dyDescent="0.4">
      <c r="A8" s="52">
        <v>699</v>
      </c>
      <c r="B8" s="52">
        <v>0</v>
      </c>
      <c r="C8" s="52">
        <v>25</v>
      </c>
      <c r="D8" s="52">
        <v>49</v>
      </c>
      <c r="E8" s="52"/>
      <c r="F8" s="52"/>
      <c r="G8" s="60" t="str">
        <f>IF(ISBLANK($A8),"",IF($I8="X",A8,CONCATENATE(VLOOKUP(A8,competitors!$A8:$I656,3, FALSE)," ",VLOOKUP(A8,competitors!$A8:$I656,2,FALSE))))</f>
        <v>Jonathan Durnin</v>
      </c>
      <c r="H8" s="55">
        <f t="shared" si="0"/>
        <v>1.7928240740740741E-2</v>
      </c>
    </row>
    <row r="9" spans="1:9" ht="15" x14ac:dyDescent="0.4">
      <c r="A9" s="52">
        <v>415</v>
      </c>
      <c r="B9" s="52">
        <v>0</v>
      </c>
      <c r="C9" s="52">
        <v>26</v>
      </c>
      <c r="D9" s="52">
        <v>23</v>
      </c>
      <c r="E9" s="52" t="s">
        <v>229</v>
      </c>
      <c r="F9" s="52"/>
      <c r="G9" s="60" t="str">
        <f>IF(ISBLANK($A9),"",IF($I9="X",A9,CONCATENATE(VLOOKUP(A9,competitors!$A9:$I657,3, FALSE)," ",VLOOKUP(A9,competitors!$A9:$I657,2,FALSE))))</f>
        <v>Nik Kershaw</v>
      </c>
      <c r="H9" s="55">
        <f t="shared" si="0"/>
        <v>1.832175925925926E-2</v>
      </c>
    </row>
    <row r="10" spans="1:9" ht="15" x14ac:dyDescent="0.4">
      <c r="A10" s="52">
        <v>1055</v>
      </c>
      <c r="B10" s="52">
        <v>0</v>
      </c>
      <c r="C10" s="52">
        <v>26</v>
      </c>
      <c r="D10" s="52">
        <v>39</v>
      </c>
      <c r="E10" s="52" t="s">
        <v>229</v>
      </c>
      <c r="F10" s="52"/>
      <c r="G10" s="60" t="str">
        <f>IF(ISBLANK($A10),"",IF($I10="X",A10,CONCATENATE(VLOOKUP(A10,competitors!$A10:$I658,3, FALSE)," ",VLOOKUP(A10,competitors!$A10:$I658,2,FALSE))))</f>
        <v>Austin Smith</v>
      </c>
      <c r="H10" s="55">
        <f t="shared" si="0"/>
        <v>1.8506944444444444E-2</v>
      </c>
    </row>
    <row r="11" spans="1:9" ht="15" x14ac:dyDescent="0.4">
      <c r="A11" s="52">
        <v>1094</v>
      </c>
      <c r="B11" s="52">
        <v>0</v>
      </c>
      <c r="C11" s="52">
        <v>26</v>
      </c>
      <c r="D11" s="52">
        <v>53</v>
      </c>
      <c r="E11" s="52"/>
      <c r="F11" s="52"/>
      <c r="G11" s="60" t="str">
        <f>IF(ISBLANK($A11),"",IF($I11="X",A11,CONCATENATE(VLOOKUP(A11,competitors!$A11:$I659,3, FALSE)," ",VLOOKUP(A11,competitors!$A11:$I659,2,FALSE))))</f>
        <v>Andy Poulton</v>
      </c>
      <c r="H11" s="55">
        <f t="shared" si="0"/>
        <v>1.8668981481481481E-2</v>
      </c>
    </row>
    <row r="12" spans="1:9" ht="15" x14ac:dyDescent="0.4">
      <c r="A12" s="52">
        <v>1192</v>
      </c>
      <c r="B12" s="52">
        <v>0</v>
      </c>
      <c r="C12" s="52">
        <v>27</v>
      </c>
      <c r="D12" s="52">
        <v>0</v>
      </c>
      <c r="E12" s="52" t="s">
        <v>229</v>
      </c>
      <c r="F12" s="52"/>
      <c r="G12" s="60" t="str">
        <f>IF(ISBLANK($A12),"",IF($I12="X",A12,CONCATENATE(VLOOKUP(A12,competitors!$A12:$I660,3, FALSE)," ",VLOOKUP(A12,competitors!$A12:$I660,2,FALSE))))</f>
        <v>Dale Norris</v>
      </c>
      <c r="H12" s="55">
        <f t="shared" si="0"/>
        <v>1.8749999999999999E-2</v>
      </c>
    </row>
    <row r="13" spans="1:9" ht="15" x14ac:dyDescent="0.4">
      <c r="A13" s="52">
        <v>1237</v>
      </c>
      <c r="B13" s="52">
        <v>0</v>
      </c>
      <c r="C13" s="52">
        <v>27</v>
      </c>
      <c r="D13" s="52">
        <v>40</v>
      </c>
      <c r="E13" s="52" t="s">
        <v>229</v>
      </c>
      <c r="F13" s="52"/>
      <c r="G13" s="60" t="e">
        <f>IF(ISBLANK($A13),"",IF($I13="X",A13,CONCATENATE(VLOOKUP(A13,competitors!$A13:$I661,3, FALSE)," ",VLOOKUP(A13,competitors!$A13:$I661,2,FALSE))))</f>
        <v>#N/A</v>
      </c>
      <c r="H13" s="55">
        <f t="shared" si="0"/>
        <v>1.9212962962962963E-2</v>
      </c>
    </row>
    <row r="14" spans="1:9" ht="15" x14ac:dyDescent="0.4">
      <c r="A14" s="52">
        <v>1129</v>
      </c>
      <c r="B14" s="52">
        <v>0</v>
      </c>
      <c r="C14" s="52">
        <v>28</v>
      </c>
      <c r="D14" s="52">
        <v>22</v>
      </c>
      <c r="E14" s="52" t="s">
        <v>72</v>
      </c>
      <c r="F14" s="52"/>
      <c r="G14" s="60" t="str">
        <f>IF(ISBLANK($A14),"",IF($I14="X",A14,CONCATENATE(VLOOKUP(A14,competitors!$A14:$I662,3, FALSE)," ",VLOOKUP(A14,competitors!$A14:$I662,2,FALSE))))</f>
        <v>Doug Tincello</v>
      </c>
      <c r="H14" s="55">
        <f t="shared" si="0"/>
        <v>1.9699074074074074E-2</v>
      </c>
    </row>
    <row r="15" spans="1:9" ht="15" x14ac:dyDescent="0.4">
      <c r="A15" s="52">
        <v>1152</v>
      </c>
      <c r="B15" s="52">
        <v>0</v>
      </c>
      <c r="C15" s="52">
        <v>28</v>
      </c>
      <c r="D15" s="52">
        <v>30</v>
      </c>
      <c r="E15" s="52"/>
      <c r="F15" s="52"/>
      <c r="G15" s="60" t="str">
        <f>IF(ISBLANK($A15),"",IF($I15="X",A15,CONCATENATE(VLOOKUP(A15,competitors!$A15:$I663,3, FALSE)," ",VLOOKUP(A15,competitors!$A15:$I663,2,FALSE))))</f>
        <v>Ruby Isaac</v>
      </c>
      <c r="H15" s="55">
        <f t="shared" si="0"/>
        <v>1.9791666666666666E-2</v>
      </c>
    </row>
    <row r="16" spans="1:9" ht="15" x14ac:dyDescent="0.4">
      <c r="A16" s="52">
        <v>203</v>
      </c>
      <c r="B16" s="52">
        <v>0</v>
      </c>
      <c r="C16" s="52">
        <v>28</v>
      </c>
      <c r="D16" s="52">
        <v>41</v>
      </c>
      <c r="E16" s="52"/>
      <c r="F16" s="52"/>
      <c r="G16" s="60" t="str">
        <f>IF(ISBLANK($A16),"",IF($I16="X",A16,CONCATENATE(VLOOKUP(A16,competitors!$A16:$I664,3, FALSE)," ",VLOOKUP(A16,competitors!$A16:$I664,2,FALSE))))</f>
        <v>Adrian Killworth</v>
      </c>
      <c r="H16" s="55">
        <f t="shared" si="0"/>
        <v>1.9918981481481482E-2</v>
      </c>
    </row>
    <row r="17" spans="1:8" ht="15" x14ac:dyDescent="0.4">
      <c r="A17" s="52">
        <v>1107</v>
      </c>
      <c r="B17" s="52">
        <v>0</v>
      </c>
      <c r="C17" s="52">
        <v>28</v>
      </c>
      <c r="D17" s="52">
        <v>42</v>
      </c>
      <c r="E17" s="52" t="s">
        <v>229</v>
      </c>
      <c r="F17" s="52"/>
      <c r="G17" s="60" t="str">
        <f>IF(ISBLANK($A17),"",IF($I17="X",A17,CONCATENATE(VLOOKUP(A17,competitors!$A17:$I665,3, FALSE)," ",VLOOKUP(A17,competitors!$A17:$I665,2,FALSE))))</f>
        <v>Milly Pinnock</v>
      </c>
      <c r="H17" s="55">
        <f t="shared" si="0"/>
        <v>1.9930555555555556E-2</v>
      </c>
    </row>
    <row r="18" spans="1:8" ht="15" x14ac:dyDescent="0.4">
      <c r="A18" s="52">
        <v>704</v>
      </c>
      <c r="B18" s="52">
        <v>0</v>
      </c>
      <c r="C18" s="52">
        <v>29</v>
      </c>
      <c r="D18" s="52">
        <v>45</v>
      </c>
      <c r="E18" s="52" t="s">
        <v>229</v>
      </c>
      <c r="F18" s="52"/>
      <c r="G18" s="60" t="str">
        <f>IF(ISBLANK($A18),"",IF($I18="X",A18,CONCATENATE(VLOOKUP(A18,competitors!$A18:$I666,3, FALSE)," ",VLOOKUP(A18,competitors!$A18:$I666,2,FALSE))))</f>
        <v>Chris Dainty</v>
      </c>
      <c r="H18" s="55">
        <f t="shared" si="0"/>
        <v>2.0659722222222222E-2</v>
      </c>
    </row>
    <row r="19" spans="1:8" ht="15" x14ac:dyDescent="0.4">
      <c r="A19" s="52" t="s">
        <v>205</v>
      </c>
      <c r="B19" s="52">
        <v>0</v>
      </c>
      <c r="C19" s="52">
        <v>29</v>
      </c>
      <c r="D19" s="52">
        <v>57</v>
      </c>
      <c r="E19" s="52" t="s">
        <v>229</v>
      </c>
      <c r="F19" s="52"/>
      <c r="G19" s="60" t="e">
        <f>IF(ISBLANK($A19),"",IF($I19="X",A19,CONCATENATE(VLOOKUP(A19,competitors!$A19:$I667,3, FALSE)," ",VLOOKUP(A19,competitors!$A19:$I667,2,FALSE))))</f>
        <v>#N/A</v>
      </c>
      <c r="H19" s="55">
        <f t="shared" si="0"/>
        <v>2.0798611111111111E-2</v>
      </c>
    </row>
    <row r="20" spans="1:8" ht="15" x14ac:dyDescent="0.4">
      <c r="A20" s="52" t="s">
        <v>273</v>
      </c>
      <c r="B20" s="52">
        <v>0</v>
      </c>
      <c r="C20" s="52">
        <v>30</v>
      </c>
      <c r="D20" s="52">
        <v>9</v>
      </c>
      <c r="E20" s="52" t="s">
        <v>229</v>
      </c>
      <c r="F20" s="52"/>
      <c r="G20" s="60" t="e">
        <f>IF(ISBLANK($A20),"",IF($I20="X",A20,CONCATENATE(VLOOKUP(A20,competitors!$A20:$I668,3, FALSE)," ",VLOOKUP(A20,competitors!$A20:$I668,2,FALSE))))</f>
        <v>#N/A</v>
      </c>
      <c r="H20" s="55">
        <f t="shared" si="0"/>
        <v>2.0937500000000001E-2</v>
      </c>
    </row>
    <row r="21" spans="1:8" ht="15" x14ac:dyDescent="0.4">
      <c r="A21" s="52" t="s">
        <v>197</v>
      </c>
      <c r="B21" s="52">
        <v>0</v>
      </c>
      <c r="C21" s="52">
        <v>31</v>
      </c>
      <c r="D21" s="52">
        <v>23</v>
      </c>
      <c r="E21" s="52" t="s">
        <v>229</v>
      </c>
      <c r="F21" s="52"/>
      <c r="G21" s="60" t="e">
        <f>IF(ISBLANK($A21),"",IF($I21="X",A21,CONCATENATE(VLOOKUP(A21,competitors!$A21:$I669,3, FALSE)," ",VLOOKUP(A21,competitors!$A21:$I669,2,FALSE))))</f>
        <v>#N/A</v>
      </c>
      <c r="H21" s="55">
        <f t="shared" si="0"/>
        <v>2.179398148148148E-2</v>
      </c>
    </row>
    <row r="22" spans="1:8" ht="15" x14ac:dyDescent="0.4">
      <c r="A22" s="52">
        <v>1048</v>
      </c>
      <c r="B22" s="52">
        <v>0</v>
      </c>
      <c r="C22" s="52">
        <v>31</v>
      </c>
      <c r="D22" s="52">
        <v>55</v>
      </c>
      <c r="E22" s="52" t="s">
        <v>229</v>
      </c>
      <c r="F22" s="52"/>
      <c r="G22" s="60" t="str">
        <f>IF(ISBLANK($A22),"",IF($I22="X",A22,CONCATENATE(VLOOKUP(A22,competitors!$A22:$I670,3, FALSE)," ",VLOOKUP(A22,competitors!$A22:$I670,2,FALSE))))</f>
        <v>Andy Smith</v>
      </c>
      <c r="H22" s="55">
        <f t="shared" si="0"/>
        <v>2.2164351851851852E-2</v>
      </c>
    </row>
    <row r="23" spans="1:8" ht="15" x14ac:dyDescent="0.4">
      <c r="A23" s="52">
        <v>1195</v>
      </c>
      <c r="B23" s="52">
        <v>0</v>
      </c>
      <c r="C23" s="52">
        <v>31</v>
      </c>
      <c r="D23" s="52">
        <v>56</v>
      </c>
      <c r="E23" s="52" t="s">
        <v>229</v>
      </c>
      <c r="F23" s="52"/>
      <c r="G23" s="60" t="str">
        <f>IF(ISBLANK($A23),"",IF($I23="X",A23,CONCATENATE(VLOOKUP(A23,competitors!$A23:$I671,3, FALSE)," ",VLOOKUP(A23,competitors!$A23:$I671,2,FALSE))))</f>
        <v>Charlie Hardwicke</v>
      </c>
      <c r="H23" s="55">
        <f t="shared" si="0"/>
        <v>2.2175925925925925E-2</v>
      </c>
    </row>
    <row r="24" spans="1:8" ht="15" x14ac:dyDescent="0.4">
      <c r="A24" s="52" t="s">
        <v>196</v>
      </c>
      <c r="B24" s="52">
        <v>0</v>
      </c>
      <c r="C24" s="52">
        <v>32</v>
      </c>
      <c r="D24" s="52">
        <v>34</v>
      </c>
      <c r="E24" s="52"/>
      <c r="F24" s="52"/>
      <c r="G24" s="60" t="e">
        <f>IF(ISBLANK($A24),"",IF($I24="X",A24,CONCATENATE(VLOOKUP(A24,competitors!$A24:$I672,3, FALSE)," ",VLOOKUP(A24,competitors!$A24:$I672,2,FALSE))))</f>
        <v>#N/A</v>
      </c>
      <c r="H24" s="55">
        <f t="shared" si="0"/>
        <v>2.2615740740740742E-2</v>
      </c>
    </row>
    <row r="25" spans="1:8" ht="15" x14ac:dyDescent="0.4">
      <c r="A25" s="52">
        <v>1332</v>
      </c>
      <c r="B25" s="52">
        <v>0</v>
      </c>
      <c r="C25" s="52">
        <v>33</v>
      </c>
      <c r="D25" s="52">
        <v>37</v>
      </c>
      <c r="E25" s="52" t="s">
        <v>229</v>
      </c>
      <c r="F25" s="52"/>
      <c r="G25" s="60" t="str">
        <f>IF(ISBLANK($A25),"",IF($I25="X",A25,CONCATENATE(VLOOKUP(A25,competitors!$A25:$I673,3, FALSE)," ",VLOOKUP(A25,competitors!$A25:$I673,2,FALSE))))</f>
        <v>Jo Eaton</v>
      </c>
      <c r="H25" s="55">
        <f t="shared" si="0"/>
        <v>2.3344907407407408E-2</v>
      </c>
    </row>
    <row r="26" spans="1:8" ht="15" x14ac:dyDescent="0.4">
      <c r="A26" s="52">
        <v>1298</v>
      </c>
      <c r="B26" s="52">
        <v>0</v>
      </c>
      <c r="C26" s="52">
        <v>35</v>
      </c>
      <c r="D26" s="52">
        <v>24</v>
      </c>
      <c r="E26" s="52" t="s">
        <v>229</v>
      </c>
      <c r="F26" s="52"/>
      <c r="G26" s="60" t="str">
        <f>IF(ISBLANK($A26),"",IF($I26="X",A26,CONCATENATE(VLOOKUP(A26,competitors!$A26:$I674,3, FALSE)," ",VLOOKUP(A26,competitors!$A26:$I674,2,FALSE))))</f>
        <v>Jane Moore</v>
      </c>
      <c r="H26" s="55">
        <f t="shared" si="0"/>
        <v>2.4583333333333332E-2</v>
      </c>
    </row>
    <row r="27" spans="1:8" ht="15" x14ac:dyDescent="0.4">
      <c r="A27" s="52" t="s">
        <v>274</v>
      </c>
      <c r="B27" s="52">
        <v>1</v>
      </c>
      <c r="C27" s="52">
        <v>1</v>
      </c>
      <c r="D27" s="52">
        <v>1</v>
      </c>
      <c r="E27" s="52" t="s">
        <v>275</v>
      </c>
      <c r="F27" s="52"/>
      <c r="G27" s="60" t="e">
        <f>IF(ISBLANK($A27),"",IF($I27="X",A27,CONCATENATE(VLOOKUP(A27,competitors!$A27:$I675,3, FALSE)," ",VLOOKUP(A27,competitors!$A27:$I675,2,FALSE))))</f>
        <v>#N/A</v>
      </c>
      <c r="H27" s="55" t="str">
        <f t="shared" si="0"/>
        <v>DNF</v>
      </c>
    </row>
    <row r="28" spans="1:8" ht="15" x14ac:dyDescent="0.4">
      <c r="A28" s="52">
        <v>1244</v>
      </c>
      <c r="B28" s="52">
        <v>1</v>
      </c>
      <c r="C28" s="52">
        <v>1</v>
      </c>
      <c r="D28" s="52">
        <v>2</v>
      </c>
      <c r="E28" s="52" t="s">
        <v>265</v>
      </c>
      <c r="F28" s="52"/>
      <c r="G28" s="60" t="str">
        <f>IF(ISBLANK($A28),"",IF($I28="X",A28,CONCATENATE(VLOOKUP(A28,competitors!$A28:$I676,3, FALSE)," ",VLOOKUP(A28,competitors!$A28:$I676,2,FALSE))))</f>
        <v>Steven Latham</v>
      </c>
      <c r="H28" s="55" t="str">
        <f t="shared" si="0"/>
        <v>DNS</v>
      </c>
    </row>
    <row r="29" spans="1:8" ht="15" x14ac:dyDescent="0.4">
      <c r="A29" s="52" t="s">
        <v>202</v>
      </c>
      <c r="B29" s="52">
        <v>1</v>
      </c>
      <c r="C29" s="52">
        <v>1</v>
      </c>
      <c r="D29" s="52">
        <v>3</v>
      </c>
      <c r="E29" s="52" t="s">
        <v>265</v>
      </c>
      <c r="F29" s="52"/>
      <c r="G29" s="60" t="e">
        <f>IF(ISBLANK($A29),"",IF($I29="X",A29,CONCATENATE(VLOOKUP(A29,competitors!$A29:$I677,3, FALSE)," ",VLOOKUP(A29,competitors!$A29:$I677,2,FALSE))))</f>
        <v>#N/A</v>
      </c>
      <c r="H29" s="55" t="str">
        <f t="shared" si="0"/>
        <v>DNS</v>
      </c>
    </row>
    <row r="30" spans="1:8" ht="15" x14ac:dyDescent="0.4">
      <c r="A30" s="52"/>
      <c r="B30" s="52"/>
      <c r="C30" s="52"/>
      <c r="D30" s="52"/>
      <c r="E30" s="52"/>
      <c r="F30" s="52"/>
      <c r="G30" s="60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60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60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60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60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60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60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60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60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60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60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60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60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60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60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60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60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60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60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60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60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60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60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60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60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60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60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60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60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60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60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60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60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60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60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60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60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60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60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60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60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60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60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60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60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60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60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60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60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60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60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60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60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60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60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60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60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60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60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60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60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60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60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60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60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60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60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60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60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60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60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60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ht="15" x14ac:dyDescent="0.4">
      <c r="G102" s="60"/>
      <c r="H102" s="57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2025-10-19T16:02:05Z</dcterms:modified>
</cp:coreProperties>
</file>