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CD84B70B-6483-450E-AE49-C8E0B763BF5A}" xr6:coauthVersionLast="47" xr6:coauthVersionMax="47" xr10:uidLastSave="{00000000-0000-0000-0000-000000000000}"/>
  <bookViews>
    <workbookView xWindow="-98" yWindow="-98" windowWidth="28996" windowHeight="17475" activeTab="2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_01" sheetId="5" r:id="rId5"/>
    <sheet name="Event_02" sheetId="6" r:id="rId6"/>
    <sheet name="Event_03" sheetId="7" r:id="rId7"/>
    <sheet name="Event_04" sheetId="8" r:id="rId8"/>
    <sheet name="Event_05" sheetId="9" r:id="rId9"/>
    <sheet name="Event_06" sheetId="10" r:id="rId10"/>
    <sheet name="Event_07" sheetId="11" r:id="rId11"/>
    <sheet name="Event_08" sheetId="12" r:id="rId12"/>
    <sheet name="Event_09" sheetId="13" r:id="rId13"/>
    <sheet name="Event_10" sheetId="14" r:id="rId14"/>
    <sheet name="Event_11" sheetId="15" r:id="rId15"/>
    <sheet name="Event_12" sheetId="16" r:id="rId16"/>
    <sheet name="Event_13" sheetId="17" r:id="rId17"/>
    <sheet name="Event_14" sheetId="18" r:id="rId18"/>
    <sheet name="Event_15" sheetId="19" r:id="rId19"/>
    <sheet name="Event_16" sheetId="20" r:id="rId20"/>
    <sheet name="Event_17" sheetId="21" r:id="rId21"/>
    <sheet name="Event_18" sheetId="22" r:id="rId22"/>
    <sheet name="Event_19" sheetId="23" r:id="rId23"/>
    <sheet name="Event_20" sheetId="24" r:id="rId24"/>
    <sheet name="Event_21" sheetId="25" r:id="rId25"/>
    <sheet name="Event_22" sheetId="26" r:id="rId26"/>
    <sheet name="Event_23" sheetId="27" r:id="rId27"/>
    <sheet name="Event_24" sheetId="28" r:id="rId28"/>
    <sheet name="Event_25" sheetId="29" r:id="rId29"/>
    <sheet name="Event_26" sheetId="30" r:id="rId30"/>
  </sheets>
  <definedNames>
    <definedName name="ActualPCN">Calendar!#REF!</definedName>
    <definedName name="BestNumberOfEvents">Calendar!#REF!</definedName>
    <definedName name="Calendar">Calendar!$A$2:$F$27</definedName>
    <definedName name="CalendarEventNumbers">Calendar!$A$2:$A$27</definedName>
    <definedName name="CalendarNumberOfCompetitors">Calendar!#REF!</definedName>
    <definedName name="CompetitionNames">#REF!</definedName>
    <definedName name="CompetitionNumbers">#REF!</definedName>
    <definedName name="CompetitionYear">Calendar!#REF!</definedName>
    <definedName name="DCR">#REF!</definedName>
    <definedName name="DistanceNewVS">#REF!</definedName>
    <definedName name="EDPrefix">Calendar!#REF!</definedName>
    <definedName name="EDSuffix">Calendar!#REF!</definedName>
    <definedName name="ESPrefix">Calendar!#REF!</definedName>
    <definedName name="ESSuffix">Calendar!#REF!</definedName>
    <definedName name="Event">Calendar!#REF!</definedName>
    <definedName name="EventDateTimes">Calendar!#REF!</definedName>
    <definedName name="EventJunColumn">Calendar!#REF!</definedName>
    <definedName name="EventJuvColumn">Calendar!#REF!</definedName>
    <definedName name="EventsCompletedToDate">Calendar!#REF!</definedName>
    <definedName name="GenderColumn">Calendar!#REF!</definedName>
    <definedName name="IDsNewVS">#REF!</definedName>
    <definedName name="JunCol">#REF!</definedName>
    <definedName name="JunColumn">Calendar!#REF!</definedName>
    <definedName name="JunPCN">Calendar!#REF!</definedName>
    <definedName name="JuvColumn">Calendar!#REF!</definedName>
    <definedName name="JuvPCN">Calendar!#REF!</definedName>
    <definedName name="LeagueSponsor">Calendar!#REF!</definedName>
    <definedName name="MaximumScorePerEvent">Calendar!#REF!</definedName>
    <definedName name="MaxScoreFromRemainingEvents">Calendar!#REF!</definedName>
    <definedName name="MemberData">Event_01!$G$2</definedName>
    <definedName name="MemberDataCC">#REF!</definedName>
    <definedName name="NameToNumber">#REF!</definedName>
    <definedName name="nChampionshipEventsCancelled">Calendar!#REF!</definedName>
    <definedName name="NevBrooksBestNumberOfEvents">Calendar!#REF!</definedName>
    <definedName name="NevBrooksHandicapTable">#REF!</definedName>
    <definedName name="NevBrooksPCN">Calendar!#REF!</definedName>
    <definedName name="NevBrooksStandardTime">Calendar!#REF!</definedName>
    <definedName name="nEvening10Events">Calendar!#REF!</definedName>
    <definedName name="nEvening10EventsCancelled">Calendar!#REF!</definedName>
    <definedName name="NewVSMen">#REF!</definedName>
    <definedName name="NewVSWomen">#REF!</definedName>
    <definedName name="NonTenEvents">Calendar!$I$2:$I$27</definedName>
    <definedName name="NumberOfForcedScores">Calendar!#REF!</definedName>
    <definedName name="NumberToDivision">#REF!</definedName>
    <definedName name="Points">#REF!</definedName>
    <definedName name="_xlnm.Print_Area" localSheetId="2">Calendar!$B$1:$F$27</definedName>
    <definedName name="_xlnm.Print_Area" localSheetId="4">Event_01!$G$1:$H$22</definedName>
    <definedName name="_xlnm.Print_Area" localSheetId="5">Event_02!$G$1:$H$48</definedName>
    <definedName name="_xlnm.Print_Area" localSheetId="6">Event_03!$G$1:$H$23</definedName>
    <definedName name="_xlnm.Print_Area" localSheetId="7">Event_04!$G$1:$H$22</definedName>
    <definedName name="_xlnm.Print_Area" localSheetId="8">Event_05!$G$1:$H$29</definedName>
    <definedName name="_xlnm.Print_Area" localSheetId="9">Event_06!$G$1:$H$23</definedName>
    <definedName name="_xlnm.Print_Area" localSheetId="10">Event_07!$G$1:$H$1</definedName>
    <definedName name="_xlnm.Print_Area" localSheetId="11">Event_08!$G$1:$H$18</definedName>
    <definedName name="_xlnm.Print_Area" localSheetId="12">Event_09!$G$1:$H$16</definedName>
    <definedName name="_xlnm.Print_Area" localSheetId="13">Event_10!$G$1:$H$31</definedName>
    <definedName name="_xlnm.Print_Area" localSheetId="14">Event_11!$G$1:$H$27</definedName>
    <definedName name="_xlnm.Print_Area" localSheetId="15">Event_12!$G$1:$H$23</definedName>
    <definedName name="_xlnm.Print_Area" localSheetId="16">Event_13!$G$1:$H$30</definedName>
    <definedName name="_xlnm.Print_Area" localSheetId="17">Event_14!$G$1:$H$40</definedName>
    <definedName name="_xlnm.Print_Area" localSheetId="18">Event_15!$G$1:$H$38</definedName>
    <definedName name="_xlnm.Print_Area" localSheetId="19">Event_16!$G$1:$H$33</definedName>
    <definedName name="_xlnm.Print_Area" localSheetId="20">Event_17!$G$1:$H$39</definedName>
    <definedName name="_xlnm.Print_Area" localSheetId="21">Event_18!$G$1:$H$37</definedName>
    <definedName name="_xlnm.Print_Area" localSheetId="22">Event_19!$G$1:$H$53</definedName>
    <definedName name="_xlnm.Print_Area" localSheetId="23">Event_20!$G$1:$H$29</definedName>
    <definedName name="_xlnm.Print_Area" localSheetId="24">Event_21!$G$1:$H$57</definedName>
    <definedName name="_xlnm.Print_Area" localSheetId="25">Event_22!$G$1:$H$29</definedName>
    <definedName name="_xlnm.Print_Area" localSheetId="26">Event_23!$G$1:$H$44</definedName>
    <definedName name="_xlnm.Print_Area" localSheetId="27">Event_24!$G$1:$H$28</definedName>
    <definedName name="_xlnm.Print_Area" localSheetId="28">Event_25!$G$1:$H$1</definedName>
    <definedName name="_xlnm.Print_Area" localSheetId="29">Event_26!$G$1:$H$1</definedName>
    <definedName name="PublishRange">#REF!,#REF!,#REF!</definedName>
    <definedName name="RoadMenPCN">Calendar!#REF!</definedName>
    <definedName name="RoadWomenPCN">Calendar!#REF!</definedName>
    <definedName name="RoundRobinNameToClub">RoundRobinRiders!$A$2:$C$32</definedName>
    <definedName name="RoundRobinNameToClubRange">RoundRobinRiders!$A$2:$C$132</definedName>
    <definedName name="SenPCN">Calendar!#REF!</definedName>
    <definedName name="SnrFCData">#REF!</definedName>
    <definedName name="SortRangeForWVCCData">#REF!</definedName>
    <definedName name="SponsorMessage">Calendar!#REF!</definedName>
    <definedName name="StandardsMen">#REF!</definedName>
    <definedName name="StandardsWomen">#REF!</definedName>
    <definedName name="TenMileEvents">Calendar!$J$2:$J$27</definedName>
    <definedName name="TotalNumberOfEvents">Calendar!#REF!</definedName>
    <definedName name="VetPCN">Calendar!#REF!</definedName>
    <definedName name="VetsMinimumAge">Calendar!#REF!</definedName>
    <definedName name="WomPCN">Calendar!#REF!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 s="1"/>
  <c r="A3" i="2"/>
  <c r="L3" i="2" s="1"/>
  <c r="L4" i="2"/>
  <c r="L5" i="2"/>
  <c r="L6" i="2"/>
  <c r="L2" i="2"/>
  <c r="I7" i="7"/>
  <c r="B103" i="6" a="1"/>
  <c r="B103" i="6" s="1"/>
  <c r="B103" i="7" a="1"/>
  <c r="B103" i="7" s="1"/>
  <c r="B103" i="8" a="1"/>
  <c r="B103" i="8" s="1"/>
  <c r="B103" i="9" a="1"/>
  <c r="B103" i="9" s="1"/>
  <c r="B103" i="10" a="1"/>
  <c r="B103" i="10" s="1"/>
  <c r="B103" i="11" a="1"/>
  <c r="B103" i="11" s="1"/>
  <c r="B103" i="12" a="1"/>
  <c r="B103" i="12" s="1"/>
  <c r="B103" i="13" a="1"/>
  <c r="B103" i="13" s="1"/>
  <c r="B103" i="14" a="1"/>
  <c r="B103" i="14" s="1"/>
  <c r="B103" i="15" a="1"/>
  <c r="B103" i="15" s="1"/>
  <c r="B103" i="16" a="1"/>
  <c r="B103" i="16" s="1"/>
  <c r="B103" i="17" a="1"/>
  <c r="B103" i="17" s="1"/>
  <c r="B103" i="18" a="1"/>
  <c r="B103" i="18" s="1"/>
  <c r="B103" i="19" a="1"/>
  <c r="B103" i="19" s="1"/>
  <c r="B103" i="20" a="1"/>
  <c r="B103" i="20" s="1"/>
  <c r="B103" i="21" a="1"/>
  <c r="B103" i="21" s="1"/>
  <c r="B103" i="22" a="1"/>
  <c r="B103" i="22" s="1"/>
  <c r="B103" i="23" a="1"/>
  <c r="B103" i="23" s="1"/>
  <c r="B103" i="24" a="1"/>
  <c r="B103" i="24" s="1"/>
  <c r="B103" i="25" a="1"/>
  <c r="B103" i="25" s="1"/>
  <c r="B103" i="26" a="1"/>
  <c r="B103" i="26" s="1"/>
  <c r="B103" i="27" a="1"/>
  <c r="B103" i="27" s="1"/>
  <c r="B103" i="28" a="1"/>
  <c r="B103" i="28" s="1"/>
  <c r="B103" i="29" a="1"/>
  <c r="B103" i="29" s="1"/>
  <c r="B103" i="30" a="1"/>
  <c r="B103" i="30" s="1"/>
  <c r="B103" i="5" a="1"/>
  <c r="B103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2" i="5"/>
  <c r="H2" i="6"/>
  <c r="H2" i="7"/>
  <c r="H2" i="8"/>
  <c r="H2" i="9"/>
  <c r="H2" i="10"/>
  <c r="H2" i="11"/>
  <c r="H2" i="12"/>
  <c r="H2" i="13"/>
  <c r="H2" i="14"/>
  <c r="H2" i="15"/>
  <c r="H2" i="16"/>
  <c r="H2" i="17"/>
  <c r="H2" i="18"/>
  <c r="H2" i="19"/>
  <c r="H2" i="20"/>
  <c r="H2" i="21"/>
  <c r="H2" i="22"/>
  <c r="H2" i="23"/>
  <c r="H2" i="24"/>
  <c r="H2" i="25"/>
  <c r="H2" i="26"/>
  <c r="H2" i="28"/>
  <c r="H2" i="29"/>
  <c r="H2" i="30"/>
  <c r="H2" i="27"/>
  <c r="I3" i="6"/>
  <c r="I4" i="6"/>
  <c r="G4" i="6" s="1"/>
  <c r="I5" i="6"/>
  <c r="G5" i="6" s="1"/>
  <c r="I6" i="6"/>
  <c r="I7" i="6"/>
  <c r="G7" i="6" s="1"/>
  <c r="I8" i="6"/>
  <c r="G8" i="6" s="1"/>
  <c r="I9" i="6"/>
  <c r="G9" i="6" s="1"/>
  <c r="I10" i="6"/>
  <c r="I11" i="6"/>
  <c r="G11" i="6" s="1"/>
  <c r="I12" i="6"/>
  <c r="I13" i="6"/>
  <c r="G13" i="6" s="1"/>
  <c r="I14" i="6"/>
  <c r="G14" i="6" s="1"/>
  <c r="I15" i="6"/>
  <c r="G15" i="6" s="1"/>
  <c r="I16" i="6"/>
  <c r="G16" i="6" s="1"/>
  <c r="I17" i="6"/>
  <c r="G17" i="6" s="1"/>
  <c r="I18" i="6"/>
  <c r="I19" i="6"/>
  <c r="I20" i="6"/>
  <c r="I21" i="6"/>
  <c r="G21" i="6" s="1"/>
  <c r="I22" i="6"/>
  <c r="I23" i="6"/>
  <c r="I24" i="6"/>
  <c r="G24" i="6" s="1"/>
  <c r="I25" i="6"/>
  <c r="I26" i="6"/>
  <c r="I27" i="6"/>
  <c r="I28" i="6"/>
  <c r="I29" i="6"/>
  <c r="G29" i="6" s="1"/>
  <c r="I30" i="6"/>
  <c r="G30" i="6" s="1"/>
  <c r="I31" i="6"/>
  <c r="G31" i="6" s="1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G45" i="6" s="1"/>
  <c r="I46" i="6"/>
  <c r="I47" i="6"/>
  <c r="G47" i="6" s="1"/>
  <c r="I48" i="6"/>
  <c r="G48" i="6" s="1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8" i="7"/>
  <c r="G8" i="7" s="1"/>
  <c r="I9" i="7"/>
  <c r="G9" i="7" s="1"/>
  <c r="I10" i="7"/>
  <c r="G10" i="7" s="1"/>
  <c r="I11" i="7"/>
  <c r="I12" i="7"/>
  <c r="G12" i="7" s="1"/>
  <c r="I13" i="7"/>
  <c r="G13" i="7" s="1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G7" i="8" s="1"/>
  <c r="I8" i="8"/>
  <c r="I9" i="8"/>
  <c r="G9" i="8" s="1"/>
  <c r="I10" i="8"/>
  <c r="G10" i="8" s="1"/>
  <c r="I11" i="8"/>
  <c r="G11" i="8" s="1"/>
  <c r="I12" i="8"/>
  <c r="I13" i="8"/>
  <c r="G13" i="8" s="1"/>
  <c r="I14" i="8"/>
  <c r="I15" i="8"/>
  <c r="I16" i="8"/>
  <c r="G16" i="8" s="1"/>
  <c r="I17" i="8"/>
  <c r="G17" i="8" s="1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G4" i="9" s="1"/>
  <c r="I5" i="9"/>
  <c r="G5" i="9" s="1"/>
  <c r="I6" i="9"/>
  <c r="I7" i="9"/>
  <c r="G7" i="9" s="1"/>
  <c r="I8" i="9"/>
  <c r="I9" i="9"/>
  <c r="I10" i="9"/>
  <c r="G10" i="9" s="1"/>
  <c r="I11" i="9"/>
  <c r="I12" i="9"/>
  <c r="G12" i="9" s="1"/>
  <c r="I13" i="9"/>
  <c r="G13" i="9" s="1"/>
  <c r="I14" i="9"/>
  <c r="G14" i="9" s="1"/>
  <c r="I15" i="9"/>
  <c r="G15" i="9" s="1"/>
  <c r="I16" i="9"/>
  <c r="I17" i="9"/>
  <c r="G17" i="9" s="1"/>
  <c r="I18" i="9"/>
  <c r="G18" i="9" s="1"/>
  <c r="I19" i="9"/>
  <c r="G19" i="9" s="1"/>
  <c r="I20" i="9"/>
  <c r="G20" i="9" s="1"/>
  <c r="I21" i="9"/>
  <c r="I22" i="9"/>
  <c r="I23" i="9"/>
  <c r="G23" i="9" s="1"/>
  <c r="I24" i="9"/>
  <c r="G24" i="9" s="1"/>
  <c r="I25" i="9"/>
  <c r="G25" i="9" s="1"/>
  <c r="I26" i="9"/>
  <c r="I27" i="9"/>
  <c r="G27" i="9" s="1"/>
  <c r="I28" i="9"/>
  <c r="G28" i="9" s="1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G5" i="10" s="1"/>
  <c r="I6" i="10"/>
  <c r="G6" i="10" s="1"/>
  <c r="I7" i="10"/>
  <c r="I8" i="10"/>
  <c r="I9" i="10"/>
  <c r="I10" i="10"/>
  <c r="I11" i="10"/>
  <c r="G11" i="10" s="1"/>
  <c r="I12" i="10"/>
  <c r="G12" i="10" s="1"/>
  <c r="I13" i="10"/>
  <c r="G13" i="10" s="1"/>
  <c r="I14" i="10"/>
  <c r="I15" i="10"/>
  <c r="G15" i="10" s="1"/>
  <c r="I16" i="10"/>
  <c r="G16" i="10" s="1"/>
  <c r="I17" i="10"/>
  <c r="I18" i="10"/>
  <c r="G18" i="10" s="1"/>
  <c r="I19" i="10"/>
  <c r="G19" i="10" s="1"/>
  <c r="I20" i="10"/>
  <c r="I21" i="10"/>
  <c r="G21" i="10" s="1"/>
  <c r="I22" i="10"/>
  <c r="G22" i="10" s="1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G3" i="12" s="1"/>
  <c r="I4" i="12"/>
  <c r="G4" i="12" s="1"/>
  <c r="I5" i="12"/>
  <c r="I6" i="12"/>
  <c r="I7" i="12"/>
  <c r="G7" i="12" s="1"/>
  <c r="I8" i="12"/>
  <c r="G8" i="12" s="1"/>
  <c r="I9" i="12"/>
  <c r="I10" i="12"/>
  <c r="G10" i="12" s="1"/>
  <c r="I11" i="12"/>
  <c r="G11" i="12" s="1"/>
  <c r="I12" i="12"/>
  <c r="I13" i="12"/>
  <c r="G13" i="12" s="1"/>
  <c r="I14" i="12"/>
  <c r="G14" i="12" s="1"/>
  <c r="I15" i="12"/>
  <c r="G15" i="12" s="1"/>
  <c r="I16" i="12"/>
  <c r="I17" i="12"/>
  <c r="G17" i="12" s="1"/>
  <c r="I18" i="12"/>
  <c r="G18" i="12" s="1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G6" i="13" s="1"/>
  <c r="I7" i="13"/>
  <c r="I8" i="13"/>
  <c r="G8" i="13" s="1"/>
  <c r="I9" i="13"/>
  <c r="G9" i="13" s="1"/>
  <c r="I10" i="13"/>
  <c r="I11" i="13"/>
  <c r="G11" i="13" s="1"/>
  <c r="I12" i="13"/>
  <c r="I13" i="13"/>
  <c r="I14" i="13"/>
  <c r="G14" i="13" s="1"/>
  <c r="I15" i="13"/>
  <c r="I16" i="13"/>
  <c r="G16" i="13" s="1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G6" i="14" s="1"/>
  <c r="I7" i="14"/>
  <c r="I8" i="14"/>
  <c r="G8" i="14" s="1"/>
  <c r="I9" i="14"/>
  <c r="G9" i="14" s="1"/>
  <c r="I10" i="14"/>
  <c r="G10" i="14" s="1"/>
  <c r="I11" i="14"/>
  <c r="I12" i="14"/>
  <c r="G12" i="14" s="1"/>
  <c r="I13" i="14"/>
  <c r="G13" i="14" s="1"/>
  <c r="I14" i="14"/>
  <c r="G14" i="14" s="1"/>
  <c r="I15" i="14"/>
  <c r="G15" i="14" s="1"/>
  <c r="I16" i="14"/>
  <c r="I17" i="14"/>
  <c r="G17" i="14" s="1"/>
  <c r="I18" i="14"/>
  <c r="I19" i="14"/>
  <c r="G19" i="14" s="1"/>
  <c r="I20" i="14"/>
  <c r="G20" i="14" s="1"/>
  <c r="I21" i="14"/>
  <c r="G21" i="14" s="1"/>
  <c r="I22" i="14"/>
  <c r="G22" i="14" s="1"/>
  <c r="I23" i="14"/>
  <c r="G23" i="14" s="1"/>
  <c r="I24" i="14"/>
  <c r="I25" i="14"/>
  <c r="G25" i="14" s="1"/>
  <c r="I26" i="14"/>
  <c r="G26" i="14" s="1"/>
  <c r="I27" i="14"/>
  <c r="I28" i="14"/>
  <c r="I29" i="14"/>
  <c r="G29" i="14" s="1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G7" i="15" s="1"/>
  <c r="I8" i="15"/>
  <c r="I9" i="15"/>
  <c r="I10" i="15"/>
  <c r="G10" i="15" s="1"/>
  <c r="I11" i="15"/>
  <c r="I12" i="15"/>
  <c r="I13" i="15"/>
  <c r="I14" i="15"/>
  <c r="I15" i="15"/>
  <c r="I16" i="15"/>
  <c r="G16" i="15" s="1"/>
  <c r="I17" i="15"/>
  <c r="G17" i="15" s="1"/>
  <c r="I18" i="15"/>
  <c r="G18" i="15" s="1"/>
  <c r="I19" i="15"/>
  <c r="I20" i="15"/>
  <c r="G20" i="15" s="1"/>
  <c r="I21" i="15"/>
  <c r="G21" i="15" s="1"/>
  <c r="I22" i="15"/>
  <c r="G22" i="15" s="1"/>
  <c r="I23" i="15"/>
  <c r="G23" i="15" s="1"/>
  <c r="I24" i="15"/>
  <c r="G24" i="15" s="1"/>
  <c r="I25" i="15"/>
  <c r="I26" i="15"/>
  <c r="G26" i="15" s="1"/>
  <c r="I27" i="15"/>
  <c r="G27" i="15" s="1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G5" i="16" s="1"/>
  <c r="I6" i="16"/>
  <c r="I7" i="16"/>
  <c r="G7" i="16" s="1"/>
  <c r="I8" i="16"/>
  <c r="I9" i="16"/>
  <c r="I10" i="16"/>
  <c r="I11" i="16"/>
  <c r="G11" i="16" s="1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G19" i="16" s="1"/>
  <c r="I20" i="16"/>
  <c r="G20" i="16" s="1"/>
  <c r="I21" i="16"/>
  <c r="G21" i="16" s="1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G12" i="17" s="1"/>
  <c r="I13" i="17"/>
  <c r="I14" i="17"/>
  <c r="I15" i="17"/>
  <c r="I16" i="17"/>
  <c r="G16" i="17" s="1"/>
  <c r="I17" i="17"/>
  <c r="G17" i="17" s="1"/>
  <c r="I18" i="17"/>
  <c r="G18" i="17" s="1"/>
  <c r="I19" i="17"/>
  <c r="G19" i="17" s="1"/>
  <c r="I20" i="17"/>
  <c r="G20" i="17" s="1"/>
  <c r="I21" i="17"/>
  <c r="I22" i="17"/>
  <c r="G22" i="17" s="1"/>
  <c r="I23" i="17"/>
  <c r="G23" i="17" s="1"/>
  <c r="I24" i="17"/>
  <c r="G24" i="17" s="1"/>
  <c r="I25" i="17"/>
  <c r="G25" i="17" s="1"/>
  <c r="I26" i="17"/>
  <c r="G26" i="17" s="1"/>
  <c r="I27" i="17"/>
  <c r="I28" i="17"/>
  <c r="G28" i="17" s="1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G4" i="18" s="1"/>
  <c r="I5" i="18"/>
  <c r="G5" i="18" s="1"/>
  <c r="I6" i="18"/>
  <c r="G6" i="18" s="1"/>
  <c r="I7" i="18"/>
  <c r="G7" i="18" s="1"/>
  <c r="I8" i="18"/>
  <c r="I9" i="18"/>
  <c r="G9" i="18" s="1"/>
  <c r="I10" i="18"/>
  <c r="G10" i="18" s="1"/>
  <c r="I11" i="18"/>
  <c r="I12" i="18"/>
  <c r="I13" i="18"/>
  <c r="I14" i="18"/>
  <c r="G14" i="18" s="1"/>
  <c r="I15" i="18"/>
  <c r="I16" i="18"/>
  <c r="G16" i="18" s="1"/>
  <c r="I17" i="18"/>
  <c r="I18" i="18"/>
  <c r="I19" i="18"/>
  <c r="G19" i="18" s="1"/>
  <c r="I20" i="18"/>
  <c r="G20" i="18" s="1"/>
  <c r="I21" i="18"/>
  <c r="G21" i="18" s="1"/>
  <c r="I22" i="18"/>
  <c r="I23" i="18"/>
  <c r="G23" i="18" s="1"/>
  <c r="I24" i="18"/>
  <c r="G24" i="18" s="1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G32" i="18" s="1"/>
  <c r="I33" i="18"/>
  <c r="G33" i="18" s="1"/>
  <c r="I34" i="18"/>
  <c r="G34" i="18" s="1"/>
  <c r="I35" i="18"/>
  <c r="G35" i="18" s="1"/>
  <c r="I36" i="18"/>
  <c r="G36" i="18" s="1"/>
  <c r="I37" i="18"/>
  <c r="I38" i="18"/>
  <c r="I39" i="18"/>
  <c r="G39" i="18" s="1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G4" i="19" s="1"/>
  <c r="I5" i="19"/>
  <c r="G5" i="19" s="1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G13" i="19" s="1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G21" i="19" s="1"/>
  <c r="I22" i="19"/>
  <c r="G22" i="19" s="1"/>
  <c r="I23" i="19"/>
  <c r="G23" i="19" s="1"/>
  <c r="I24" i="19"/>
  <c r="G24" i="19" s="1"/>
  <c r="I25" i="19"/>
  <c r="G25" i="19" s="1"/>
  <c r="I26" i="19"/>
  <c r="G26" i="19" s="1"/>
  <c r="I27" i="19"/>
  <c r="G27" i="19" s="1"/>
  <c r="I28" i="19"/>
  <c r="G28" i="19" s="1"/>
  <c r="I29" i="19"/>
  <c r="I30" i="19"/>
  <c r="G30" i="19" s="1"/>
  <c r="I31" i="19"/>
  <c r="G31" i="19" s="1"/>
  <c r="I32" i="19"/>
  <c r="I33" i="19"/>
  <c r="I34" i="19"/>
  <c r="G34" i="19" s="1"/>
  <c r="I35" i="19"/>
  <c r="I36" i="19"/>
  <c r="I37" i="19"/>
  <c r="G37" i="19" s="1"/>
  <c r="I38" i="19"/>
  <c r="G38" i="19" s="1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G3" i="20" s="1"/>
  <c r="I4" i="20"/>
  <c r="I5" i="20"/>
  <c r="G5" i="20" s="1"/>
  <c r="I6" i="20"/>
  <c r="G6" i="20" s="1"/>
  <c r="I7" i="20"/>
  <c r="G7" i="20" s="1"/>
  <c r="I8" i="20"/>
  <c r="G8" i="20" s="1"/>
  <c r="I9" i="20"/>
  <c r="G9" i="20" s="1"/>
  <c r="I10" i="20"/>
  <c r="I11" i="20"/>
  <c r="G11" i="20" s="1"/>
  <c r="I12" i="20"/>
  <c r="G12" i="20" s="1"/>
  <c r="I13" i="20"/>
  <c r="I14" i="20"/>
  <c r="G14" i="20" s="1"/>
  <c r="I15" i="20"/>
  <c r="G15" i="20" s="1"/>
  <c r="I16" i="20"/>
  <c r="G16" i="20" s="1"/>
  <c r="I17" i="20"/>
  <c r="I18" i="20"/>
  <c r="I19" i="20"/>
  <c r="I20" i="20"/>
  <c r="I21" i="20"/>
  <c r="G21" i="20" s="1"/>
  <c r="I22" i="20"/>
  <c r="G22" i="20" s="1"/>
  <c r="I23" i="20"/>
  <c r="G23" i="20" s="1"/>
  <c r="I24" i="20"/>
  <c r="I25" i="20"/>
  <c r="G25" i="20" s="1"/>
  <c r="I26" i="20"/>
  <c r="G26" i="20" s="1"/>
  <c r="I27" i="20"/>
  <c r="G27" i="20" s="1"/>
  <c r="I28" i="20"/>
  <c r="G28" i="20" s="1"/>
  <c r="I29" i="20"/>
  <c r="G29" i="20" s="1"/>
  <c r="I30" i="20"/>
  <c r="G30" i="20" s="1"/>
  <c r="I31" i="20"/>
  <c r="G31" i="20" s="1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G4" i="21" s="1"/>
  <c r="I5" i="21"/>
  <c r="I6" i="21"/>
  <c r="G6" i="21" s="1"/>
  <c r="I7" i="21"/>
  <c r="G7" i="21" s="1"/>
  <c r="I8" i="21"/>
  <c r="G8" i="21" s="1"/>
  <c r="I9" i="21"/>
  <c r="G9" i="21" s="1"/>
  <c r="I10" i="21"/>
  <c r="G10" i="21" s="1"/>
  <c r="I11" i="21"/>
  <c r="G11" i="21" s="1"/>
  <c r="I12" i="21"/>
  <c r="G12" i="21" s="1"/>
  <c r="I13" i="21"/>
  <c r="I14" i="21"/>
  <c r="I15" i="21"/>
  <c r="I16" i="21"/>
  <c r="G16" i="21" s="1"/>
  <c r="I17" i="21"/>
  <c r="G17" i="21" s="1"/>
  <c r="I18" i="21"/>
  <c r="I19" i="21"/>
  <c r="G19" i="21" s="1"/>
  <c r="I20" i="21"/>
  <c r="G20" i="21" s="1"/>
  <c r="I21" i="21"/>
  <c r="I22" i="21"/>
  <c r="G22" i="21" s="1"/>
  <c r="I23" i="21"/>
  <c r="I24" i="21"/>
  <c r="I25" i="21"/>
  <c r="I26" i="21"/>
  <c r="G26" i="21" s="1"/>
  <c r="I27" i="21"/>
  <c r="G27" i="21" s="1"/>
  <c r="I28" i="21"/>
  <c r="I29" i="21"/>
  <c r="G29" i="21" s="1"/>
  <c r="I30" i="21"/>
  <c r="G30" i="21" s="1"/>
  <c r="I31" i="21"/>
  <c r="I32" i="21"/>
  <c r="G32" i="21" s="1"/>
  <c r="I33" i="21"/>
  <c r="G33" i="21" s="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G4" i="22" s="1"/>
  <c r="I5" i="22"/>
  <c r="G5" i="22" s="1"/>
  <c r="I6" i="22"/>
  <c r="G6" i="22" s="1"/>
  <c r="I7" i="22"/>
  <c r="G7" i="22" s="1"/>
  <c r="I8" i="22"/>
  <c r="G8" i="22" s="1"/>
  <c r="I9" i="22"/>
  <c r="G9" i="22" s="1"/>
  <c r="I10" i="22"/>
  <c r="G10" i="22" s="1"/>
  <c r="I11" i="22"/>
  <c r="G11" i="22" s="1"/>
  <c r="I12" i="22"/>
  <c r="I13" i="22"/>
  <c r="I14" i="22"/>
  <c r="G14" i="22" s="1"/>
  <c r="I15" i="22"/>
  <c r="G15" i="22" s="1"/>
  <c r="I16" i="22"/>
  <c r="G16" i="22" s="1"/>
  <c r="I17" i="22"/>
  <c r="G17" i="22" s="1"/>
  <c r="I18" i="22"/>
  <c r="G18" i="22" s="1"/>
  <c r="I19" i="22"/>
  <c r="I20" i="22"/>
  <c r="G20" i="22" s="1"/>
  <c r="I21" i="22"/>
  <c r="G21" i="22" s="1"/>
  <c r="I22" i="22"/>
  <c r="I23" i="22"/>
  <c r="G23" i="22" s="1"/>
  <c r="I24" i="22"/>
  <c r="G24" i="22" s="1"/>
  <c r="I25" i="22"/>
  <c r="G25" i="22" s="1"/>
  <c r="I26" i="22"/>
  <c r="I27" i="22"/>
  <c r="G27" i="22" s="1"/>
  <c r="I28" i="22"/>
  <c r="G28" i="22" s="1"/>
  <c r="I29" i="22"/>
  <c r="G29" i="22" s="1"/>
  <c r="I30" i="22"/>
  <c r="G30" i="22" s="1"/>
  <c r="I31" i="22"/>
  <c r="G31" i="22" s="1"/>
  <c r="I32" i="22"/>
  <c r="G32" i="22" s="1"/>
  <c r="I33" i="22"/>
  <c r="G33" i="22" s="1"/>
  <c r="I34" i="22"/>
  <c r="I35" i="22"/>
  <c r="I36" i="22"/>
  <c r="G36" i="22" s="1"/>
  <c r="I37" i="22"/>
  <c r="G37" i="22" s="1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G5" i="23" s="1"/>
  <c r="I6" i="23"/>
  <c r="G6" i="23" s="1"/>
  <c r="I7" i="23"/>
  <c r="I8" i="23"/>
  <c r="G8" i="23" s="1"/>
  <c r="I9" i="23"/>
  <c r="G9" i="23" s="1"/>
  <c r="I10" i="23"/>
  <c r="G10" i="23" s="1"/>
  <c r="I11" i="23"/>
  <c r="G11" i="23" s="1"/>
  <c r="I12" i="23"/>
  <c r="G12" i="23" s="1"/>
  <c r="I13" i="23"/>
  <c r="G13" i="23" s="1"/>
  <c r="I14" i="23"/>
  <c r="G14" i="23" s="1"/>
  <c r="I15" i="23"/>
  <c r="I16" i="23"/>
  <c r="I17" i="23"/>
  <c r="I18" i="23"/>
  <c r="I19" i="23"/>
  <c r="G19" i="23" s="1"/>
  <c r="I20" i="23"/>
  <c r="I21" i="23"/>
  <c r="G21" i="23" s="1"/>
  <c r="I22" i="23"/>
  <c r="I23" i="23"/>
  <c r="I24" i="23"/>
  <c r="G24" i="23" s="1"/>
  <c r="I25" i="23"/>
  <c r="G25" i="23" s="1"/>
  <c r="I26" i="23"/>
  <c r="G26" i="23" s="1"/>
  <c r="I27" i="23"/>
  <c r="G27" i="23" s="1"/>
  <c r="I28" i="23"/>
  <c r="G28" i="23" s="1"/>
  <c r="I29" i="23"/>
  <c r="G29" i="23" s="1"/>
  <c r="I30" i="23"/>
  <c r="I31" i="23"/>
  <c r="I32" i="23"/>
  <c r="G32" i="23" s="1"/>
  <c r="I33" i="23"/>
  <c r="G33" i="23" s="1"/>
  <c r="I34" i="23"/>
  <c r="G34" i="23" s="1"/>
  <c r="I35" i="23"/>
  <c r="I36" i="23"/>
  <c r="I37" i="23"/>
  <c r="G37" i="23" s="1"/>
  <c r="I38" i="23"/>
  <c r="G38" i="23" s="1"/>
  <c r="I39" i="23"/>
  <c r="G39" i="23" s="1"/>
  <c r="I40" i="23"/>
  <c r="I41" i="23"/>
  <c r="G41" i="23" s="1"/>
  <c r="I42" i="23"/>
  <c r="G42" i="23" s="1"/>
  <c r="I43" i="23"/>
  <c r="G43" i="23" s="1"/>
  <c r="I44" i="23"/>
  <c r="G44" i="23" s="1"/>
  <c r="I45" i="23"/>
  <c r="G45" i="23" s="1"/>
  <c r="I46" i="23"/>
  <c r="G46" i="23" s="1"/>
  <c r="I47" i="23"/>
  <c r="G47" i="23" s="1"/>
  <c r="I48" i="23"/>
  <c r="G48" i="23" s="1"/>
  <c r="I49" i="23"/>
  <c r="G49" i="23" s="1"/>
  <c r="I50" i="23"/>
  <c r="G50" i="23" s="1"/>
  <c r="I51" i="23"/>
  <c r="G51" i="23" s="1"/>
  <c r="I52" i="23"/>
  <c r="G52" i="23" s="1"/>
  <c r="I53" i="23"/>
  <c r="G53" i="23" s="1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G8" i="24" s="1"/>
  <c r="I9" i="24"/>
  <c r="G9" i="24" s="1"/>
  <c r="I10" i="24"/>
  <c r="G10" i="24" s="1"/>
  <c r="I11" i="24"/>
  <c r="I12" i="24"/>
  <c r="G12" i="24" s="1"/>
  <c r="I13" i="24"/>
  <c r="G13" i="24" s="1"/>
  <c r="I14" i="24"/>
  <c r="G14" i="24" s="1"/>
  <c r="I15" i="24"/>
  <c r="G15" i="24" s="1"/>
  <c r="I16" i="24"/>
  <c r="I17" i="24"/>
  <c r="I18" i="24"/>
  <c r="I19" i="24"/>
  <c r="G19" i="24" s="1"/>
  <c r="I20" i="24"/>
  <c r="G20" i="24" s="1"/>
  <c r="I21" i="24"/>
  <c r="I22" i="24"/>
  <c r="I23" i="24"/>
  <c r="I24" i="24"/>
  <c r="I25" i="24"/>
  <c r="G25" i="24" s="1"/>
  <c r="I26" i="24"/>
  <c r="G26" i="24" s="1"/>
  <c r="I27" i="24"/>
  <c r="G27" i="24" s="1"/>
  <c r="I28" i="24"/>
  <c r="I29" i="24"/>
  <c r="G29" i="24" s="1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G7" i="25" s="1"/>
  <c r="I8" i="25"/>
  <c r="G8" i="25" s="1"/>
  <c r="I9" i="25"/>
  <c r="G9" i="25" s="1"/>
  <c r="I10" i="25"/>
  <c r="G10" i="25" s="1"/>
  <c r="I11" i="25"/>
  <c r="G11" i="25" s="1"/>
  <c r="I12" i="25"/>
  <c r="G12" i="25" s="1"/>
  <c r="I13" i="25"/>
  <c r="G13" i="25" s="1"/>
  <c r="I14" i="25"/>
  <c r="G14" i="25" s="1"/>
  <c r="I15" i="25"/>
  <c r="G15" i="25" s="1"/>
  <c r="I16" i="25"/>
  <c r="G16" i="25" s="1"/>
  <c r="I17" i="25"/>
  <c r="G17" i="25" s="1"/>
  <c r="I18" i="25"/>
  <c r="I19" i="25"/>
  <c r="I20" i="25"/>
  <c r="G20" i="25" s="1"/>
  <c r="I21" i="25"/>
  <c r="I22" i="25"/>
  <c r="I23" i="25"/>
  <c r="G23" i="25" s="1"/>
  <c r="I24" i="25"/>
  <c r="I25" i="25"/>
  <c r="G25" i="25" s="1"/>
  <c r="I26" i="25"/>
  <c r="G26" i="25" s="1"/>
  <c r="I27" i="25"/>
  <c r="G27" i="25" s="1"/>
  <c r="I28" i="25"/>
  <c r="G28" i="25" s="1"/>
  <c r="I29" i="25"/>
  <c r="G29" i="25" s="1"/>
  <c r="I30" i="25"/>
  <c r="G30" i="25" s="1"/>
  <c r="I31" i="25"/>
  <c r="G31" i="25" s="1"/>
  <c r="I32" i="25"/>
  <c r="G32" i="25" s="1"/>
  <c r="I33" i="25"/>
  <c r="G33" i="25" s="1"/>
  <c r="I34" i="25"/>
  <c r="G34" i="25" s="1"/>
  <c r="I35" i="25"/>
  <c r="G35" i="25" s="1"/>
  <c r="I36" i="25"/>
  <c r="G36" i="25" s="1"/>
  <c r="I37" i="25"/>
  <c r="G37" i="25" s="1"/>
  <c r="I38" i="25"/>
  <c r="I39" i="25"/>
  <c r="I40" i="25"/>
  <c r="G40" i="25" s="1"/>
  <c r="I41" i="25"/>
  <c r="G41" i="25" s="1"/>
  <c r="I42" i="25"/>
  <c r="I43" i="25"/>
  <c r="G43" i="25" s="1"/>
  <c r="I44" i="25"/>
  <c r="I45" i="25"/>
  <c r="G45" i="25" s="1"/>
  <c r="I46" i="25"/>
  <c r="G46" i="25" s="1"/>
  <c r="I47" i="25"/>
  <c r="G47" i="25" s="1"/>
  <c r="I48" i="25"/>
  <c r="G48" i="25" s="1"/>
  <c r="I49" i="25"/>
  <c r="G49" i="25" s="1"/>
  <c r="I50" i="25"/>
  <c r="G50" i="25" s="1"/>
  <c r="I51" i="25"/>
  <c r="G51" i="25" s="1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G7" i="26" s="1"/>
  <c r="I8" i="26"/>
  <c r="G8" i="26" s="1"/>
  <c r="I9" i="26"/>
  <c r="G9" i="26" s="1"/>
  <c r="I10" i="26"/>
  <c r="I11" i="26"/>
  <c r="G11" i="26" s="1"/>
  <c r="I12" i="26"/>
  <c r="G12" i="26" s="1"/>
  <c r="I13" i="26"/>
  <c r="G13" i="26" s="1"/>
  <c r="I14" i="26"/>
  <c r="G14" i="26" s="1"/>
  <c r="I15" i="26"/>
  <c r="G15" i="26" s="1"/>
  <c r="I16" i="26"/>
  <c r="G16" i="26" s="1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G28" i="26" s="1"/>
  <c r="I29" i="26"/>
  <c r="G29" i="26" s="1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G7" i="27" s="1"/>
  <c r="I8" i="27"/>
  <c r="G8" i="27" s="1"/>
  <c r="I9" i="27"/>
  <c r="G9" i="27" s="1"/>
  <c r="I10" i="27"/>
  <c r="G10" i="27" s="1"/>
  <c r="I11" i="27"/>
  <c r="G11" i="27" s="1"/>
  <c r="I12" i="27"/>
  <c r="G12" i="27" s="1"/>
  <c r="I13" i="27"/>
  <c r="G13" i="27" s="1"/>
  <c r="I14" i="27"/>
  <c r="G14" i="27" s="1"/>
  <c r="I15" i="27"/>
  <c r="G15" i="27" s="1"/>
  <c r="I16" i="27"/>
  <c r="G16" i="27" s="1"/>
  <c r="I17" i="27"/>
  <c r="G17" i="27" s="1"/>
  <c r="I18" i="27"/>
  <c r="G18" i="27" s="1"/>
  <c r="I19" i="27"/>
  <c r="G19" i="27" s="1"/>
  <c r="I20" i="27"/>
  <c r="G20" i="27" s="1"/>
  <c r="I21" i="27"/>
  <c r="G21" i="27" s="1"/>
  <c r="I22" i="27"/>
  <c r="G22" i="27" s="1"/>
  <c r="I23" i="27"/>
  <c r="G23" i="27" s="1"/>
  <c r="I24" i="27"/>
  <c r="I25" i="27"/>
  <c r="G25" i="27" s="1"/>
  <c r="I26" i="27"/>
  <c r="G26" i="27" s="1"/>
  <c r="I27" i="27"/>
  <c r="G27" i="27" s="1"/>
  <c r="I28" i="27"/>
  <c r="G28" i="27" s="1"/>
  <c r="I29" i="27"/>
  <c r="G29" i="27" s="1"/>
  <c r="I30" i="27"/>
  <c r="G30" i="27" s="1"/>
  <c r="I31" i="27"/>
  <c r="I32" i="27"/>
  <c r="G32" i="27" s="1"/>
  <c r="I33" i="27"/>
  <c r="G33" i="27" s="1"/>
  <c r="I34" i="27"/>
  <c r="G34" i="27" s="1"/>
  <c r="I35" i="27"/>
  <c r="G35" i="27" s="1"/>
  <c r="I36" i="27"/>
  <c r="G36" i="27" s="1"/>
  <c r="I37" i="27"/>
  <c r="G37" i="27" s="1"/>
  <c r="I38" i="27"/>
  <c r="G38" i="27" s="1"/>
  <c r="I39" i="27"/>
  <c r="I40" i="27"/>
  <c r="I41" i="27"/>
  <c r="G41" i="27" s="1"/>
  <c r="I42" i="27"/>
  <c r="G42" i="27" s="1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G3" i="28" s="1"/>
  <c r="I4" i="28"/>
  <c r="G4" i="28" s="1"/>
  <c r="I5" i="28"/>
  <c r="I6" i="28"/>
  <c r="G6" i="28" s="1"/>
  <c r="I7" i="28"/>
  <c r="I8" i="28"/>
  <c r="I9" i="28"/>
  <c r="G9" i="28" s="1"/>
  <c r="I10" i="28"/>
  <c r="G10" i="28" s="1"/>
  <c r="I11" i="28"/>
  <c r="G11" i="28" s="1"/>
  <c r="I12" i="28"/>
  <c r="G12" i="28" s="1"/>
  <c r="I13" i="28"/>
  <c r="G13" i="28" s="1"/>
  <c r="I14" i="28"/>
  <c r="G14" i="28" s="1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G22" i="28" s="1"/>
  <c r="I23" i="28"/>
  <c r="G23" i="28" s="1"/>
  <c r="I24" i="28"/>
  <c r="I25" i="28"/>
  <c r="I26" i="28"/>
  <c r="G26" i="28" s="1"/>
  <c r="I27" i="28"/>
  <c r="G27" i="28" s="1"/>
  <c r="I28" i="28"/>
  <c r="G28" i="28" s="1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G5" i="5" s="1"/>
  <c r="I6" i="5"/>
  <c r="G6" i="5" s="1"/>
  <c r="I7" i="5"/>
  <c r="G7" i="5" s="1"/>
  <c r="I8" i="5"/>
  <c r="I9" i="5"/>
  <c r="G9" i="5" s="1"/>
  <c r="I10" i="5"/>
  <c r="I11" i="5"/>
  <c r="I12" i="5"/>
  <c r="G12" i="5" s="1"/>
  <c r="I13" i="5"/>
  <c r="G13" i="5" s="1"/>
  <c r="I14" i="5"/>
  <c r="G14" i="5" s="1"/>
  <c r="I15" i="5"/>
  <c r="G15" i="5" s="1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G22" i="5" s="1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G2" i="10" s="1"/>
  <c r="I2" i="11"/>
  <c r="I2" i="12"/>
  <c r="I2" i="13"/>
  <c r="G2" i="13" s="1"/>
  <c r="I2" i="14"/>
  <c r="G2" i="14" s="1"/>
  <c r="I2" i="15"/>
  <c r="G2" i="15" s="1"/>
  <c r="I2" i="16"/>
  <c r="G2" i="16" s="1"/>
  <c r="I2" i="17"/>
  <c r="G2" i="17" s="1"/>
  <c r="I2" i="18"/>
  <c r="G2" i="18" s="1"/>
  <c r="I2" i="19"/>
  <c r="G2" i="19" s="1"/>
  <c r="I2" i="20"/>
  <c r="G2" i="20" s="1"/>
  <c r="I2" i="21"/>
  <c r="G2" i="21" s="1"/>
  <c r="I2" i="22"/>
  <c r="G2" i="22" s="1"/>
  <c r="I2" i="23"/>
  <c r="G2" i="23" s="1"/>
  <c r="I2" i="24"/>
  <c r="G2" i="24" s="1"/>
  <c r="I2" i="25"/>
  <c r="G2" i="25" s="1"/>
  <c r="I2" i="26"/>
  <c r="I2" i="27"/>
  <c r="G2" i="27" s="1"/>
  <c r="I2" i="28"/>
  <c r="I2" i="29"/>
  <c r="I2" i="30"/>
  <c r="I2" i="5"/>
  <c r="G3" i="6"/>
  <c r="G6" i="6"/>
  <c r="G10" i="6"/>
  <c r="G12" i="6"/>
  <c r="G22" i="6"/>
  <c r="G25" i="6"/>
  <c r="G26" i="6"/>
  <c r="G27" i="6"/>
  <c r="G28" i="6"/>
  <c r="G46" i="6"/>
  <c r="G6" i="7"/>
  <c r="G7" i="7"/>
  <c r="G11" i="7"/>
  <c r="G15" i="7"/>
  <c r="G17" i="7"/>
  <c r="G8" i="8"/>
  <c r="G12" i="8"/>
  <c r="G14" i="8"/>
  <c r="G18" i="8"/>
  <c r="G8" i="9"/>
  <c r="G9" i="9"/>
  <c r="G11" i="9"/>
  <c r="G29" i="9"/>
  <c r="G9" i="10"/>
  <c r="G10" i="10"/>
  <c r="G14" i="10"/>
  <c r="G20" i="10"/>
  <c r="G12" i="12"/>
  <c r="G16" i="12"/>
  <c r="G3" i="13"/>
  <c r="G12" i="13"/>
  <c r="G13" i="13"/>
  <c r="G15" i="13"/>
  <c r="G4" i="14"/>
  <c r="G16" i="14"/>
  <c r="G18" i="14"/>
  <c r="G24" i="14"/>
  <c r="G5" i="15"/>
  <c r="G14" i="15"/>
  <c r="G15" i="15"/>
  <c r="G19" i="15"/>
  <c r="G25" i="15"/>
  <c r="G6" i="16"/>
  <c r="G15" i="16"/>
  <c r="G16" i="16"/>
  <c r="G21" i="17"/>
  <c r="G17" i="18"/>
  <c r="G18" i="18"/>
  <c r="G22" i="18"/>
  <c r="G28" i="18"/>
  <c r="G37" i="18"/>
  <c r="G38" i="18"/>
  <c r="G40" i="18"/>
  <c r="G3" i="19"/>
  <c r="G9" i="19"/>
  <c r="G18" i="19"/>
  <c r="G19" i="19"/>
  <c r="G29" i="19"/>
  <c r="G4" i="20"/>
  <c r="G19" i="20"/>
  <c r="G20" i="20"/>
  <c r="G24" i="20"/>
  <c r="G5" i="21"/>
  <c r="G21" i="21"/>
  <c r="G23" i="21"/>
  <c r="G24" i="21"/>
  <c r="G25" i="21"/>
  <c r="G31" i="21"/>
  <c r="G22" i="22"/>
  <c r="G26" i="22"/>
  <c r="G3" i="23"/>
  <c r="G7" i="23"/>
  <c r="G22" i="23"/>
  <c r="G23" i="23"/>
  <c r="G3" i="24"/>
  <c r="G4" i="24"/>
  <c r="G7" i="24"/>
  <c r="G11" i="24"/>
  <c r="G23" i="24"/>
  <c r="G24" i="24"/>
  <c r="G28" i="24"/>
  <c r="G4" i="25"/>
  <c r="G5" i="25"/>
  <c r="G24" i="25"/>
  <c r="G44" i="25"/>
  <c r="G5" i="26"/>
  <c r="G6" i="26"/>
  <c r="G10" i="26"/>
  <c r="G25" i="26"/>
  <c r="G26" i="26"/>
  <c r="G6" i="27"/>
  <c r="G31" i="27"/>
  <c r="G7" i="28"/>
  <c r="G8" i="28"/>
  <c r="G10" i="5"/>
  <c r="G11" i="5"/>
  <c r="G18" i="6"/>
  <c r="G19" i="6"/>
  <c r="G20" i="6"/>
  <c r="G23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6" i="9"/>
  <c r="G16" i="9"/>
  <c r="G21" i="9"/>
  <c r="G22" i="9"/>
  <c r="G26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7" i="10"/>
  <c r="G8" i="10"/>
  <c r="G17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5" i="12"/>
  <c r="G6" i="12"/>
  <c r="G9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7" i="13"/>
  <c r="G10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7" i="14"/>
  <c r="G11" i="14"/>
  <c r="G27" i="14"/>
  <c r="G28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8" i="15"/>
  <c r="G9" i="15"/>
  <c r="G11" i="15"/>
  <c r="G12" i="15"/>
  <c r="G13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8" i="16"/>
  <c r="G9" i="16"/>
  <c r="G10" i="16"/>
  <c r="G13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3" i="17"/>
  <c r="G14" i="17"/>
  <c r="G15" i="17"/>
  <c r="G27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8" i="18"/>
  <c r="G11" i="18"/>
  <c r="G12" i="18"/>
  <c r="G13" i="18"/>
  <c r="G15" i="18"/>
  <c r="G30" i="18"/>
  <c r="G31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6" i="19"/>
  <c r="G32" i="19"/>
  <c r="G33" i="19"/>
  <c r="G35" i="19"/>
  <c r="G36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3" i="20"/>
  <c r="G17" i="20"/>
  <c r="G18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8" i="21"/>
  <c r="G28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9" i="22"/>
  <c r="G34" i="22"/>
  <c r="G35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5" i="23"/>
  <c r="G16" i="23"/>
  <c r="G17" i="23"/>
  <c r="G18" i="23"/>
  <c r="G20" i="23"/>
  <c r="G30" i="23"/>
  <c r="G31" i="23"/>
  <c r="G35" i="23"/>
  <c r="G36" i="23"/>
  <c r="G40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21" i="24"/>
  <c r="G22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8" i="25"/>
  <c r="G19" i="25"/>
  <c r="G21" i="25"/>
  <c r="G22" i="25"/>
  <c r="G38" i="25"/>
  <c r="G39" i="25"/>
  <c r="G42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24" i="27"/>
  <c r="G39" i="27"/>
  <c r="G40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5" i="28"/>
  <c r="G18" i="28"/>
  <c r="G20" i="28"/>
  <c r="G24" i="28"/>
  <c r="G25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8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1"/>
  <c r="G2" i="12"/>
  <c r="G2" i="26"/>
  <c r="G2" i="28"/>
  <c r="G2" i="29"/>
  <c r="G2" i="30"/>
  <c r="G2" i="5"/>
  <c r="A9" i="2" l="1"/>
  <c r="L8" i="2"/>
  <c r="L7" i="2"/>
  <c r="B104" i="9"/>
  <c r="B104" i="8"/>
  <c r="B104" i="5"/>
  <c r="B104" i="7"/>
  <c r="B104" i="6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E7" i="2"/>
  <c r="K6" i="2"/>
  <c r="J6" i="2"/>
  <c r="I6" i="2"/>
  <c r="K5" i="2"/>
  <c r="J5" i="2"/>
  <c r="I5" i="2"/>
  <c r="K4" i="2"/>
  <c r="J4" i="2"/>
  <c r="I4" i="2"/>
  <c r="K3" i="2"/>
  <c r="J3" i="2"/>
  <c r="I3" i="2"/>
  <c r="K2" i="2"/>
  <c r="J2" i="2"/>
  <c r="I2" i="2"/>
  <c r="B104" i="10" l="1"/>
  <c r="B104" i="11"/>
  <c r="A10" i="2"/>
  <c r="L9" i="2"/>
  <c r="A11" i="2" l="1"/>
  <c r="L10" i="2"/>
  <c r="B104" i="12"/>
  <c r="B104" i="13" l="1"/>
  <c r="A12" i="2"/>
  <c r="L11" i="2"/>
  <c r="B104" i="14"/>
  <c r="A13" i="2" l="1"/>
  <c r="L12" i="2"/>
  <c r="A14" i="2" l="1"/>
  <c r="L13" i="2"/>
  <c r="B104" i="15"/>
  <c r="A15" i="2" l="1"/>
  <c r="L14" i="2"/>
  <c r="B104" i="17" s="1"/>
  <c r="A16" i="2" l="1"/>
  <c r="L15" i="2"/>
  <c r="A17" i="2" l="1"/>
  <c r="L16" i="2"/>
  <c r="A18" i="2" l="1"/>
  <c r="L17" i="2"/>
  <c r="A19" i="2" l="1"/>
  <c r="L18" i="2"/>
  <c r="L19" i="2" l="1"/>
  <c r="A20" i="2"/>
  <c r="L20" i="2" l="1"/>
  <c r="A21" i="2"/>
  <c r="L21" i="2" l="1"/>
  <c r="A22" i="2"/>
  <c r="L22" i="2" l="1"/>
  <c r="A23" i="2"/>
  <c r="A24" i="2" l="1"/>
  <c r="L23" i="2"/>
  <c r="A25" i="2" l="1"/>
  <c r="L24" i="2"/>
  <c r="A26" i="2" l="1"/>
  <c r="L25" i="2"/>
  <c r="L26" i="2" l="1"/>
  <c r="A27" i="2"/>
  <c r="L27" i="2" s="1"/>
  <c r="B104" i="16" l="1"/>
  <c r="B104" i="18"/>
  <c r="B104" i="30"/>
  <c r="B104" i="19"/>
  <c r="B104" i="28"/>
  <c r="B104" i="23"/>
  <c r="B104" i="22"/>
  <c r="B104" i="29"/>
  <c r="B104" i="25"/>
  <c r="B104" i="21"/>
  <c r="B104" i="26"/>
  <c r="B104" i="24"/>
  <c r="B104" i="20"/>
  <c r="B104" i="27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<sst xmlns="http://schemas.openxmlformats.org/spreadsheetml/2006/main" count="1867" uniqueCount="648">
  <si>
    <t>Mike Ives</t>
  </si>
  <si>
    <t>Prepared for 2016 season</t>
  </si>
  <si>
    <t>M</t>
  </si>
  <si>
    <t>Date</t>
  </si>
  <si>
    <t>Start time</t>
  </si>
  <si>
    <t>Event Name</t>
  </si>
  <si>
    <t>Miles</t>
  </si>
  <si>
    <t>Location / Course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</si>
  <si>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</si>
  <si>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</si>
  <si>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</si>
  <si>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</si>
  <si>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</si>
  <si>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</si>
  <si>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</si>
  <si>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</si>
  <si>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</si>
  <si>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</si>
  <si>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</si>
  <si>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</si>
  <si>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</si>
  <si>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</si>
  <si>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</si>
  <si>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</si>
  <si>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</si>
  <si>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</si>
  <si>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</si>
  <si>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</si>
  <si>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</si>
  <si>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</si>
  <si>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</si>
  <si>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</si>
  <si>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</si>
  <si>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</si>
  <si>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</si>
  <si>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</si>
  <si>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</si>
  <si>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</si>
  <si>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</si>
  <si>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</si>
  <si>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</si>
  <si>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</si>
  <si>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</si>
  <si>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</si>
  <si>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</si>
  <si>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</si>
  <si>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</si>
  <si>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 xml:space="preserve"> </t>
  </si>
  <si>
    <t>S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</si>
  <si>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</si>
  <si>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</si>
  <si>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</si>
  <si>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</si>
  <si>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</si>
  <si>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</si>
  <si>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</si>
  <si>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</si>
  <si>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</si>
  <si>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</si>
  <si>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</si>
  <si>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</si>
  <si>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</si>
  <si>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</si>
  <si>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</si>
  <si>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</si>
  <si>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</si>
  <si>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</si>
  <si>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</si>
  <si>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</si>
  <si>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</si>
  <si>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</si>
  <si>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</si>
  <si>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</si>
  <si>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</si>
  <si>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</si>
  <si>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</si>
  <si>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</si>
  <si>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</si>
  <si>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</si>
  <si>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</si>
  <si>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</si>
  <si>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</si>
  <si>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</si>
  <si>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</si>
  <si>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</si>
  <si>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</si>
  <si>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</si>
  <si>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</si>
  <si>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</si>
  <si>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</si>
  <si>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</si>
  <si>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</si>
  <si>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</si>
  <si>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</si>
  <si>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</si>
  <si>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</si>
  <si>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</si>
  <si>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</si>
  <si>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</si>
  <si>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</si>
  <si>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</si>
  <si>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</si>
  <si>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</si>
  <si>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</si>
  <si>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</si>
  <si>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</si>
  <si>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</si>
  <si>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</si>
  <si>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</si>
  <si>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</si>
  <si>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</si>
  <si>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</si>
  <si>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</si>
  <si>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</si>
  <si>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</si>
  <si>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</si>
  <si>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</si>
  <si>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</si>
  <si>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</si>
  <si>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</si>
  <si>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</si>
  <si>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</si>
  <si>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</si>
  <si>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</si>
  <si>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</si>
  <si>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</si>
  <si>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</si>
  <si>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</si>
  <si>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</si>
  <si>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</si>
  <si>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</si>
  <si>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</si>
  <si>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</si>
  <si>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</si>
  <si>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</si>
  <si>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</si>
  <si>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</si>
  <si>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</si>
  <si>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</si>
  <si>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</si>
  <si>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</si>
  <si>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</si>
  <si>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</si>
  <si>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</si>
  <si>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</si>
  <si>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</si>
  <si>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</si>
  <si>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</si>
  <si>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</si>
  <si>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</si>
  <si>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</si>
  <si>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</si>
  <si>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</si>
  <si>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</si>
  <si>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</si>
  <si>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</si>
  <si>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</si>
  <si>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</si>
  <si>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</si>
  <si>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</si>
  <si>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</si>
  <si>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</si>
  <si>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</si>
  <si>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</si>
  <si>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</si>
  <si>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</si>
  <si>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</si>
  <si>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</si>
  <si>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</si>
  <si>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</si>
  <si>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</si>
  <si>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</si>
  <si>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</si>
  <si>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</si>
  <si>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</si>
  <si>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</si>
  <si>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</si>
  <si>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</si>
  <si>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</si>
  <si>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</si>
  <si>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</si>
  <si>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</si>
  <si>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</si>
  <si>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</si>
  <si>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</si>
  <si>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</si>
  <si>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</si>
  <si>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</si>
  <si>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</si>
  <si>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</si>
  <si>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</si>
  <si>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</si>
  <si>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</si>
  <si>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</si>
  <si>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</si>
  <si>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</si>
  <si>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</si>
  <si>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</si>
  <si>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</si>
  <si>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</si>
  <si>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</si>
  <si>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</si>
  <si>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</si>
  <si>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</si>
  <si>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</si>
  <si>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</si>
  <si>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</si>
  <si>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</si>
  <si>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</si>
  <si>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</si>
  <si>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</si>
  <si>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</si>
  <si>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</si>
  <si>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</si>
  <si>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</si>
  <si>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</si>
  <si>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</si>
  <si>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</si>
  <si>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</si>
  <si>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</si>
  <si>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</si>
  <si>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</si>
  <si>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</si>
  <si>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</si>
  <si>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</si>
  <si>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</si>
  <si>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</si>
  <si>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</si>
  <si>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</si>
  <si>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</si>
  <si>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</si>
  <si>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</si>
  <si>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</si>
  <si>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</si>
  <si>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</si>
  <si>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</si>
  <si>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</si>
  <si>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</si>
  <si>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</si>
  <si>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</si>
  <si>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</si>
  <si>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</si>
  <si>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</si>
  <si>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</si>
  <si>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</si>
  <si>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</si>
  <si>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</si>
  <si>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</si>
  <si>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</si>
  <si>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</si>
  <si>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</si>
  <si>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</si>
  <si>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</si>
  <si>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</si>
  <si>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</si>
  <si>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</si>
  <si>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</si>
  <si>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</si>
  <si>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</si>
  <si>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</si>
  <si>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</si>
  <si>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</si>
  <si>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</si>
  <si>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</si>
  <si>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</si>
  <si>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</si>
  <si>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</si>
  <si>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</si>
  <si>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</si>
  <si>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</si>
  <si>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</si>
  <si>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</si>
  <si>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</si>
  <si>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</si>
  <si>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</si>
  <si>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</si>
  <si>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</si>
  <si>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</si>
  <si>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</si>
  <si>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</si>
  <si>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</si>
  <si>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</si>
  <si>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</si>
  <si>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</si>
  <si>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</si>
  <si>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</si>
  <si>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</si>
  <si>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</si>
  <si>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</si>
  <si>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</si>
  <si>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</si>
  <si>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</si>
  <si>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</si>
  <si>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</si>
  <si>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</si>
  <si>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</si>
  <si>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</si>
  <si>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</si>
  <si>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</si>
  <si>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</si>
  <si>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</si>
  <si>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</si>
  <si>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</si>
  <si>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</si>
  <si>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</si>
  <si>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</si>
  <si>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</si>
  <si>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</si>
  <si>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</si>
  <si>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</si>
  <si>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</si>
  <si>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</si>
  <si>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</si>
  <si>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</si>
  <si>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</si>
  <si>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</si>
  <si>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</si>
  <si>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</si>
  <si>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</si>
  <si>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</si>
  <si>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</si>
  <si>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</si>
  <si>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</si>
  <si>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</si>
  <si>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</si>
  <si>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</si>
  <si>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</si>
  <si>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</si>
  <si>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</si>
  <si>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</si>
  <si>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</si>
  <si>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</si>
  <si>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</si>
  <si>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</si>
  <si>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</si>
  <si>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</si>
  <si>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</si>
  <si>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</si>
  <si>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</si>
  <si>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</si>
  <si>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</si>
  <si>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</si>
  <si>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</si>
  <si>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</si>
  <si>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</si>
  <si>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</si>
  <si>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</si>
  <si>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</si>
  <si>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</si>
  <si>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</si>
  <si>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</si>
  <si>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</si>
  <si>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</si>
  <si>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</si>
  <si>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</si>
  <si>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</si>
  <si>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</si>
  <si>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</si>
  <si>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</si>
  <si>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</si>
  <si>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</si>
  <si>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</si>
  <si>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</si>
  <si>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</si>
  <si>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</si>
  <si>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</si>
  <si>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</si>
  <si>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</si>
  <si>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</si>
  <si>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</si>
  <si>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</si>
  <si>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</si>
  <si>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</si>
  <si>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</si>
  <si>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</si>
  <si>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</si>
  <si>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</si>
  <si>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</si>
  <si>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</si>
  <si>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</si>
  <si>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</si>
  <si>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</si>
  <si>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</si>
  <si>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</si>
  <si>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</si>
  <si>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</si>
  <si>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</si>
  <si>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</si>
  <si>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</si>
  <si>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</si>
  <si>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</si>
  <si>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</si>
  <si>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</si>
  <si>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</si>
  <si>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</si>
  <si>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</si>
  <si>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</si>
  <si>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</si>
  <si>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</si>
  <si>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</si>
  <si>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</si>
  <si>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</si>
  <si>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</si>
  <si>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</si>
  <si>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</si>
  <si>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</si>
  <si>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</si>
  <si>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</si>
  <si>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</si>
  <si>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</si>
  <si>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</si>
  <si>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</si>
  <si>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</si>
  <si>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</si>
  <si>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</si>
  <si>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</si>
  <si>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</si>
  <si>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</si>
  <si>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</si>
  <si>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</si>
  <si>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</si>
  <si>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</si>
  <si>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</si>
  <si>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</si>
  <si>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</si>
  <si>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</si>
  <si>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</si>
  <si>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</si>
  <si>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</si>
  <si>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</si>
  <si>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</si>
  <si>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</si>
  <si>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</si>
  <si>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</si>
  <si>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</si>
  <si>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</si>
  <si>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</si>
  <si>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</si>
  <si>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</si>
  <si>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</si>
  <si>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</si>
  <si>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</si>
  <si>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</si>
  <si>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</si>
  <si>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</si>
  <si>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</si>
  <si>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</si>
  <si>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</si>
  <si>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</si>
  <si>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</si>
  <si>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</si>
  <si>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</si>
  <si>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</si>
  <si>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</si>
  <si>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</si>
  <si>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</si>
  <si>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</si>
  <si>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</si>
  <si>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</si>
  <si>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</si>
  <si>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</si>
  <si>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</si>
  <si>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</si>
  <si>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</si>
  <si>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</si>
  <si>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</si>
  <si>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</si>
  <si>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</si>
  <si>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</si>
  <si>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</si>
  <si>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</si>
  <si>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</si>
  <si>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</si>
  <si>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</si>
  <si>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</si>
  <si>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</si>
  <si>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</si>
  <si>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</si>
  <si>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</si>
  <si>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</si>
  <si>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</si>
  <si>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</si>
  <si>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</si>
  <si>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</si>
  <si>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</si>
  <si>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</si>
  <si>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</si>
  <si>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</si>
  <si>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</si>
  <si>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</si>
  <si>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</si>
  <si>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</si>
  <si>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</si>
  <si>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</si>
  <si>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</si>
  <si>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</si>
  <si>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</si>
  <si>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</si>
  <si>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</si>
  <si>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</si>
  <si>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</si>
  <si>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</si>
  <si>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</si>
  <si>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</si>
  <si>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</si>
  <si>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</si>
  <si>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</si>
  <si>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</si>
  <si>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</si>
  <si>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</si>
  <si>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</si>
  <si>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</si>
  <si>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</si>
  <si>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</si>
  <si>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</si>
  <si>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</si>
  <si>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</si>
  <si>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</si>
  <si>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</si>
  <si>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</si>
  <si>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</si>
  <si>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</si>
  <si>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</si>
  <si>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</si>
  <si>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</si>
  <si>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</si>
  <si>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</si>
  <si>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</si>
  <si>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</si>
  <si>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</si>
  <si>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</si>
  <si>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</si>
  <si>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</si>
  <si>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</si>
  <si>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</si>
  <si>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</si>
  <si>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</si>
  <si>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</si>
  <si>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</si>
  <si>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</si>
  <si>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</si>
  <si>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</si>
  <si>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</si>
  <si>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</si>
  <si>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</si>
  <si>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</si>
  <si>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</si>
  <si>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</si>
  <si>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</si>
  <si>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</si>
  <si>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</si>
  <si>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</si>
  <si>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</si>
  <si>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</si>
  <si>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</si>
  <si>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</si>
  <si>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</si>
  <si>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</si>
  <si>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</si>
  <si>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</si>
  <si>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</si>
  <si>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</si>
  <si>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</si>
  <si>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</si>
  <si>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</si>
  <si>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</si>
  <si>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</si>
  <si>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</si>
  <si>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</si>
  <si>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</si>
  <si>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</si>
  <si>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</si>
  <si>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</si>
  <si>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</si>
  <si>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</si>
  <si>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</si>
  <si>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</si>
  <si>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</si>
  <si>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</si>
  <si>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</si>
  <si>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</si>
  <si>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</si>
  <si>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</si>
  <si>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</si>
  <si>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</si>
  <si>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</si>
  <si>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</si>
  <si>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</si>
  <si>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</si>
  <si>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</si>
  <si>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</si>
  <si>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</si>
  <si>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</si>
  <si>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</si>
  <si>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</si>
  <si>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</si>
  <si>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</si>
  <si>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</si>
  <si>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</si>
  <si>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</si>
  <si>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</si>
  <si>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</si>
  <si>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</si>
  <si>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</si>
  <si>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</si>
  <si>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</si>
  <si>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</si>
  <si>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</si>
  <si>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</si>
  <si>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</si>
  <si>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</si>
  <si>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</si>
  <si>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</si>
  <si>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</si>
  <si>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</si>
  <si>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</si>
  <si>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</si>
  <si>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</si>
  <si>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</si>
  <si>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</si>
  <si>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</si>
  <si>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</si>
  <si>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</si>
  <si>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</si>
  <si>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</si>
  <si>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</si>
  <si>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</si>
  <si>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</si>
  <si>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</si>
  <si>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</si>
  <si>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</si>
  <si>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</si>
  <si>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</si>
  <si>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</si>
  <si>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</si>
  <si>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</si>
  <si>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</si>
  <si>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</si>
  <si>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</si>
  <si>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</si>
  <si>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</si>
  <si>
    <t>isCancelled</t>
  </si>
  <si>
    <t>Sheet Name</t>
  </si>
  <si>
    <t>Some work on Calendar.  Sheets renamed to Event_nn and Hill Climb (seconds have fractions) moved to be Event_01.  New column in Calendar sheet indicates which Event_nn sheet is applicable.  New isCancelled column added too.</t>
  </si>
  <si>
    <t>Hill Climb</t>
  </si>
  <si>
    <t>SheetName:</t>
  </si>
  <si>
    <t>IsHillClimb?</t>
  </si>
  <si>
    <t>Event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</si>
</sst>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hh:mm;@"/>
    <numFmt numFmtId="166" formatCode="00"/>
    <numFmt numFmtId="167" formatCode="hh:mm:ss;@"/>
    <numFmt numFmtId="168" formatCode="hh:mm:ss.00;@"/>
    <numFmt numFmtId="169" formatCode="00.00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39">
    <xf numFmtId="0" fontId="0" fillId="0" borderId="0" xfId="0"/>
    <xf numFmtId="14" fontId="0" fillId="0" borderId="0" xfId="0" applyNumberFormat="1"/>
    <xf numFmtId="16" fontId="4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center"/>
    </xf>
    <xf numFmtId="16" fontId="4" fillId="2" borderId="0" xfId="2" applyNumberFormat="1" applyFont="1" applyFill="1"/>
    <xf numFmtId="0" fontId="4" fillId="2" borderId="0" xfId="2" applyFont="1" applyFill="1"/>
    <xf numFmtId="0" fontId="4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2"/>
    <xf numFmtId="0" fontId="2" fillId="0" borderId="0" xfId="0" applyFont="1"/>
    <xf numFmtId="0" fontId="5" fillId="0" borderId="0" xfId="0" applyFont="1"/>
    <xf numFmtId="0" fontId="0" fillId="3" borderId="0" xfId="0" applyFill="1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center"/>
    </xf>
    <xf numFmtId="166" fontId="8" fillId="4" borderId="6" xfId="0" applyNumberFormat="1" applyFont="1" applyFill="1" applyBorder="1" applyAlignment="1">
      <alignment horizontal="center"/>
    </xf>
    <xf numFmtId="0" fontId="8" fillId="0" borderId="6" xfId="0" applyFont="1" applyBorder="1"/>
    <xf numFmtId="167" fontId="8" fillId="0" borderId="6" xfId="0" applyNumberFormat="1" applyFont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8" fillId="4" borderId="7" xfId="0" applyFont="1" applyFill="1" applyBorder="1" applyAlignment="1">
      <alignment horizontal="center"/>
    </xf>
    <xf numFmtId="0" fontId="8" fillId="0" borderId="6" xfId="0" applyFont="1" applyBorder="1" applyAlignment="1">
      <alignment horizontal="left"/>
    </xf>
    <xf numFmtId="168" fontId="8" fillId="0" borderId="6" xfId="0" applyNumberFormat="1" applyFont="1" applyBorder="1" applyAlignment="1">
      <alignment horizontal="left"/>
    </xf>
    <xf numFmtId="169" fontId="8" fillId="4" borderId="6" xfId="0" applyNumberFormat="1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0" xfId="3" applyAlignment="1">
      <alignment horizontal="center"/>
    </xf>
    <xf numFmtId="1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0" fontId="8" fillId="7" borderId="6" xfId="0" applyFont="1" applyFill="1" applyBorder="1" applyAlignment="1">
      <alignment horizontal="center"/>
    </xf>
    <xf numFmtId="166" fontId="8" fillId="7" borderId="6" xfId="0" applyNumberFormat="1" applyFont="1" applyFill="1" applyBorder="1" applyAlignment="1">
      <alignment horizontal="center"/>
    </xf>
    <xf numFmtId="169" fontId="8" fillId="7" borderId="6" xfId="0" applyNumberFormat="1" applyFont="1" applyFill="1" applyBorder="1" applyAlignment="1">
      <alignment horizontal="center"/>
    </xf>
  </cellXfs>
  <cellStyles count="7">
    <cellStyle name="Normal" xfId="0" builtinId="0"/>
    <cellStyle name="Normal 10" xfId="5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4" xr:uid="{F0E7B05A-3D89-454D-9798-FCCDB30BF33A}"/>
    <cellStyle name="Normal 3" xfId="6" xr:uid="{BCC5113A-5D75-4E06-BFE9-A2F70F27D5F5}"/>
  </cellStyles>
  <dxfs count="79"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9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7"/>
  <sheetViews>
    <sheetView workbookViewId="0">
      <selection activeCell="C8" sqref="C8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344</v>
      </c>
    </row>
    <row r="3" spans="1:3" x14ac:dyDescent="0.35">
      <c r="C3" t="s">
        <v>345</v>
      </c>
    </row>
    <row r="4" spans="1:3" x14ac:dyDescent="0.35">
      <c r="C4" t="s">
        <v>346</v>
      </c>
    </row>
    <row r="5" spans="1:3" x14ac:dyDescent="0.35">
      <c r="C5" t="s">
        <v>347</v>
      </c>
    </row>
    <row r="6" spans="1:3" x14ac:dyDescent="0.35">
      <c r="C6" t="s">
        <v>348</v>
      </c>
    </row>
    <row r="7" spans="1:3" x14ac:dyDescent="0.35">
      <c r="A7" s="1">
        <v>45954</v>
      </c>
      <c r="B7" s="1" t="s">
        <v>0</v>
      </c>
      <c r="C7" t="s">
        <v>643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145</v>
      </c>
      <c r="B2" s="19">
        <v>0</v>
      </c>
      <c r="C2" s="19">
        <v>20</v>
      </c>
      <c r="D2" s="19">
        <v>54</v>
      </c>
      <c r="E2" s="19" t="s">
        <v>180</v>
      </c>
      <c r="F2" s="19"/>
      <c r="G2" s="21" t="str">
        <f>IF(ISBLANK($A2),"",IF($I2="X",A2,CONCATENATE(VLOOKUP(A2,Competitors!$A$2:$I$650,3, FALSE)," ",VLOOKUP(A2,Competitors!$A$2:$I$650,2,FALSE))))</f>
        <v>Alex Whitmore</v>
      </c>
      <c r="H2" s="22">
        <f>IF(LEFT($E2,1)="D",UPPER($E2),(B2*3600+C2*60+D2)/86400)</f>
        <v>1.4513888888888889E-2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21</v>
      </c>
      <c r="D3" s="19">
        <v>2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1.4606481481481481E-2</v>
      </c>
      <c r="I3" t="str">
        <f t="shared" ref="I3:I66" si="1">IF(OR(ISBLANK(A3),ISNUMBER(A3)),"","X")</f>
        <v/>
      </c>
    </row>
    <row r="4" spans="1:9" ht="15" x14ac:dyDescent="0.4">
      <c r="A4" s="19">
        <v>1375</v>
      </c>
      <c r="B4" s="19">
        <v>0</v>
      </c>
      <c r="C4" s="19">
        <v>21</v>
      </c>
      <c r="D4" s="19">
        <v>15</v>
      </c>
      <c r="E4" s="19"/>
      <c r="F4" s="19"/>
      <c r="G4" s="21" t="str">
        <f>IF(ISBLANK($A4),"",IF($I4="X",A4,CONCATENATE(VLOOKUP(A4,Competitors!$A$2:$I$650,3, FALSE)," ",VLOOKUP(A4,Competitors!$A$2:$I$650,2,FALSE))))</f>
        <v>Tom Spencer</v>
      </c>
      <c r="H4" s="22">
        <f t="shared" si="0"/>
        <v>1.4756944444444444E-2</v>
      </c>
      <c r="I4" t="str">
        <f t="shared" si="1"/>
        <v/>
      </c>
    </row>
    <row r="5" spans="1:9" ht="15" x14ac:dyDescent="0.4">
      <c r="A5" s="19">
        <v>1144</v>
      </c>
      <c r="B5" s="19">
        <v>0</v>
      </c>
      <c r="C5" s="19">
        <v>21</v>
      </c>
      <c r="D5" s="19">
        <v>18</v>
      </c>
      <c r="E5" s="19"/>
      <c r="F5" s="19"/>
      <c r="G5" s="21" t="str">
        <f>IF(ISBLANK($A5),"",IF($I5="X",A5,CONCATENATE(VLOOKUP(A5,Competitors!$A$2:$I$650,3, FALSE)," ",VLOOKUP(A5,Competitors!$A$2:$I$650,2,FALSE))))</f>
        <v>Jamie Kershaw</v>
      </c>
      <c r="H5" s="22">
        <f t="shared" si="0"/>
        <v>1.4791666666666667E-2</v>
      </c>
      <c r="I5" t="str">
        <f t="shared" si="1"/>
        <v/>
      </c>
    </row>
    <row r="6" spans="1:9" ht="15" x14ac:dyDescent="0.4">
      <c r="A6" s="19">
        <v>1023</v>
      </c>
      <c r="B6" s="19">
        <v>0</v>
      </c>
      <c r="C6" s="19">
        <v>21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Gary Roberts</v>
      </c>
      <c r="H6" s="22">
        <f t="shared" si="0"/>
        <v>1.5046296296296295E-2</v>
      </c>
      <c r="I6" t="str">
        <f t="shared" si="1"/>
        <v/>
      </c>
    </row>
    <row r="7" spans="1:9" ht="15" x14ac:dyDescent="0.4">
      <c r="A7" s="19">
        <v>699</v>
      </c>
      <c r="B7" s="19">
        <v>0</v>
      </c>
      <c r="C7" s="19">
        <v>21</v>
      </c>
      <c r="D7" s="19">
        <v>57</v>
      </c>
      <c r="E7" s="19"/>
      <c r="F7" s="19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1.5243055555555555E-2</v>
      </c>
      <c r="I7" t="str">
        <f t="shared" si="1"/>
        <v/>
      </c>
    </row>
    <row r="8" spans="1:9" ht="15" x14ac:dyDescent="0.4">
      <c r="A8" s="19">
        <v>1094</v>
      </c>
      <c r="B8" s="19">
        <v>0</v>
      </c>
      <c r="C8" s="19">
        <v>22</v>
      </c>
      <c r="D8" s="19">
        <v>8</v>
      </c>
      <c r="E8" s="19"/>
      <c r="F8" s="19"/>
      <c r="G8" s="21" t="str">
        <f>IF(ISBLANK($A8),"",IF($I8="X",A8,CONCATENATE(VLOOKUP(A8,Competitors!$A$2:$I$650,3, FALSE)," ",VLOOKUP(A8,Competitors!$A$2:$I$650,2,FALSE))))</f>
        <v>Andy Poulton</v>
      </c>
      <c r="H8" s="22">
        <f t="shared" si="0"/>
        <v>1.5370370370370371E-2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19">
        <v>22</v>
      </c>
      <c r="D9" s="19">
        <v>9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1.5381944444444445E-2</v>
      </c>
      <c r="I9" t="str">
        <f t="shared" si="1"/>
        <v/>
      </c>
    </row>
    <row r="10" spans="1:9" ht="15" x14ac:dyDescent="0.4">
      <c r="A10" s="19">
        <v>1339</v>
      </c>
      <c r="B10" s="19">
        <v>0</v>
      </c>
      <c r="C10" s="19">
        <v>22</v>
      </c>
      <c r="D10" s="19">
        <v>15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Jack Shewring</v>
      </c>
      <c r="H10" s="22">
        <f t="shared" si="0"/>
        <v>1.545138888888889E-2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22</v>
      </c>
      <c r="D11" s="19">
        <v>36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1.5694444444444445E-2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23</v>
      </c>
      <c r="D12" s="19">
        <v>4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1.6018518518518519E-2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23</v>
      </c>
      <c r="D13" s="19">
        <v>12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1.6111111111111111E-2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19">
        <v>23</v>
      </c>
      <c r="D14" s="19">
        <v>53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Nik Kershaw</v>
      </c>
      <c r="H14" s="22">
        <f t="shared" si="0"/>
        <v>1.6585648148148148E-2</v>
      </c>
      <c r="I14" t="str">
        <f t="shared" si="1"/>
        <v/>
      </c>
    </row>
    <row r="15" spans="1:9" ht="15" x14ac:dyDescent="0.4">
      <c r="A15" s="19">
        <v>1107</v>
      </c>
      <c r="B15" s="19">
        <v>0</v>
      </c>
      <c r="C15" s="19">
        <v>24</v>
      </c>
      <c r="D15" s="19">
        <v>58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1.7337962962962961E-2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24</v>
      </c>
      <c r="D16" s="19">
        <v>58</v>
      </c>
      <c r="E16" s="19"/>
      <c r="F16" s="19"/>
      <c r="G16" s="21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1.7337962962962961E-2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19">
        <v>24</v>
      </c>
      <c r="D17" s="19">
        <v>59</v>
      </c>
      <c r="E17" s="19"/>
      <c r="F17" s="19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1.7349537037037038E-2</v>
      </c>
      <c r="I17" t="str">
        <f t="shared" si="1"/>
        <v/>
      </c>
    </row>
    <row r="18" spans="1:9" ht="15" x14ac:dyDescent="0.4">
      <c r="A18" s="19">
        <v>1355</v>
      </c>
      <c r="B18" s="19">
        <v>0</v>
      </c>
      <c r="C18" s="19">
        <v>25</v>
      </c>
      <c r="D18" s="19">
        <v>11</v>
      </c>
      <c r="E18" s="19" t="s">
        <v>180</v>
      </c>
      <c r="F18" s="19"/>
      <c r="G18" s="21" t="str">
        <f>IF(ISBLANK($A18),"",IF($I18="X",A18,CONCATENATE(VLOOKUP(A18,Competitors!$A$2:$I$650,3, FALSE)," ",VLOOKUP(A18,Competitors!$A$2:$I$650,2,FALSE))))</f>
        <v>Aubrey Elmer</v>
      </c>
      <c r="H18" s="22">
        <f t="shared" si="0"/>
        <v>1.7488425925925925E-2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19">
        <v>25</v>
      </c>
      <c r="D19" s="19">
        <v>55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1.7997685185185186E-2</v>
      </c>
      <c r="I19" t="str">
        <f t="shared" si="1"/>
        <v/>
      </c>
    </row>
    <row r="20" spans="1:9" ht="15" x14ac:dyDescent="0.4">
      <c r="A20" s="19">
        <v>1193</v>
      </c>
      <c r="B20" s="19">
        <v>0</v>
      </c>
      <c r="C20" s="19">
        <v>26</v>
      </c>
      <c r="D20" s="19">
        <v>56</v>
      </c>
      <c r="E20" s="19" t="s">
        <v>180</v>
      </c>
      <c r="F20" s="19"/>
      <c r="G20" s="21" t="str">
        <f>IF(ISBLANK($A20),"",IF($I20="X",A20,CONCATENATE(VLOOKUP(A20,Competitors!$A$2:$I$650,3, FALSE)," ",VLOOKUP(A20,Competitors!$A$2:$I$650,2,FALSE))))</f>
        <v>Richard Hardwicke</v>
      </c>
      <c r="H20" s="22">
        <f t="shared" si="0"/>
        <v>1.8703703703703705E-2</v>
      </c>
      <c r="I20" t="str">
        <f t="shared" si="1"/>
        <v/>
      </c>
    </row>
    <row r="21" spans="1:9" ht="15" x14ac:dyDescent="0.4">
      <c r="A21" s="19">
        <v>1195</v>
      </c>
      <c r="B21" s="19">
        <v>0</v>
      </c>
      <c r="C21" s="19">
        <v>27</v>
      </c>
      <c r="D21" s="19">
        <v>28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1.9074074074074073E-2</v>
      </c>
      <c r="I21" t="str">
        <f t="shared" si="1"/>
        <v/>
      </c>
    </row>
    <row r="22" spans="1:9" ht="15" x14ac:dyDescent="0.4">
      <c r="A22" s="19">
        <v>1377</v>
      </c>
      <c r="B22" s="19">
        <v>0</v>
      </c>
      <c r="C22" s="19">
        <v>28</v>
      </c>
      <c r="D22" s="19">
        <v>35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Lucy Fraser</v>
      </c>
      <c r="H22" s="22">
        <f t="shared" si="0"/>
        <v>1.9849537037037037E-2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19">
        <v>29</v>
      </c>
      <c r="D23" s="19">
        <v>28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2.0462962962962964E-2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Event_06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62" priority="1">
      <formula>TEXT($B$104,"@")="Y"</formula>
    </cfRule>
  </conditionalFormatting>
  <conditionalFormatting sqref="G2:H101">
    <cfRule type="expression" dxfId="61" priority="3">
      <formula>$I2="X"</formula>
    </cfRule>
  </conditionalFormatting>
  <conditionalFormatting sqref="H2:H101">
    <cfRule type="expression" dxfId="60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19"/>
      <c r="D2" s="19"/>
      <c r="E2" s="19"/>
      <c r="F2" s="19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19"/>
      <c r="D3" s="19"/>
      <c r="E3" s="19"/>
      <c r="F3" s="19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19"/>
      <c r="D4" s="19"/>
      <c r="E4" s="19"/>
      <c r="F4" s="19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19"/>
      <c r="D5" s="19"/>
      <c r="E5" s="19"/>
      <c r="F5" s="19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19"/>
      <c r="D6" s="19"/>
      <c r="E6" s="19"/>
      <c r="F6" s="19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19"/>
      <c r="D7" s="19"/>
      <c r="E7" s="19"/>
      <c r="F7" s="19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19"/>
      <c r="D8" s="19"/>
      <c r="E8" s="19"/>
      <c r="F8" s="19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19"/>
      <c r="D9" s="19"/>
      <c r="E9" s="19"/>
      <c r="F9" s="19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19"/>
      <c r="D10" s="19"/>
      <c r="E10" s="19"/>
      <c r="F10" s="19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19"/>
      <c r="D11" s="19"/>
      <c r="E11" s="19"/>
      <c r="F11" s="19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19"/>
      <c r="D12" s="19"/>
      <c r="E12" s="19"/>
      <c r="F12" s="19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19"/>
      <c r="D13" s="19"/>
      <c r="E13" s="19"/>
      <c r="F13" s="19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19"/>
      <c r="D14" s="19"/>
      <c r="E14" s="19"/>
      <c r="F14" s="19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19"/>
      <c r="D15" s="19"/>
      <c r="E15" s="19"/>
      <c r="F15" s="19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19"/>
      <c r="D16" s="19"/>
      <c r="E16" s="19"/>
      <c r="F16" s="19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Event_07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59" priority="1">
      <formula>TEXT($B$104,"@")="Y"</formula>
    </cfRule>
  </conditionalFormatting>
  <conditionalFormatting sqref="G2:H101">
    <cfRule type="expression" dxfId="58" priority="3">
      <formula>$I2="X"</formula>
    </cfRule>
  </conditionalFormatting>
  <conditionalFormatting sqref="H2:H101">
    <cfRule type="expression" dxfId="57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4"/>
  <sheetViews>
    <sheetView topLeftCell="A7"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40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1.5046296296296295E-2</v>
      </c>
      <c r="I2" t="str">
        <f>IF(OR(ISBLANK(A2),ISNUMBER(A2)),"","X")</f>
        <v/>
      </c>
    </row>
    <row r="3" spans="1:9" ht="15" x14ac:dyDescent="0.4">
      <c r="A3" s="19">
        <v>1161</v>
      </c>
      <c r="B3" s="19">
        <v>0</v>
      </c>
      <c r="C3" s="19">
        <v>22</v>
      </c>
      <c r="D3" s="19">
        <v>40</v>
      </c>
      <c r="E3" s="19"/>
      <c r="F3" s="19"/>
      <c r="G3" s="21" t="str">
        <f>IF(ISBLANK($A3),"",IF($I3="X",A3,CONCATENATE(VLOOKUP(A3,Competitors!$A$2:$I$650,3, FALSE)," ",VLOOKUP(A3,Competitors!$A$2:$I$650,2,FALSE))))</f>
        <v>Maciej Suchocki</v>
      </c>
      <c r="H3" s="22">
        <f t="shared" ref="H3:H66" si="0">IF(LEFT($E3,1)="D",UPPER($E3),(B3*3600+C3*60+D3)/86400)</f>
        <v>1.5740740740740739E-2</v>
      </c>
      <c r="I3" t="str">
        <f t="shared" ref="I3:I66" si="1">IF(OR(ISBLANK(A3),ISNUMBER(A3)),"","X")</f>
        <v/>
      </c>
    </row>
    <row r="4" spans="1:9" ht="15" x14ac:dyDescent="0.4">
      <c r="A4" s="19">
        <v>35</v>
      </c>
      <c r="B4" s="19">
        <v>0</v>
      </c>
      <c r="C4" s="19">
        <v>22</v>
      </c>
      <c r="D4" s="19">
        <v>43</v>
      </c>
      <c r="E4" s="19"/>
      <c r="F4" s="19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1.5775462962962963E-2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23</v>
      </c>
      <c r="D5" s="19">
        <v>40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1.6435185185185185E-2</v>
      </c>
      <c r="I5" t="str">
        <f t="shared" si="1"/>
        <v/>
      </c>
    </row>
    <row r="6" spans="1:9" ht="15" x14ac:dyDescent="0.4">
      <c r="A6" s="19">
        <v>1192</v>
      </c>
      <c r="B6" s="19">
        <v>0</v>
      </c>
      <c r="C6" s="19">
        <v>23</v>
      </c>
      <c r="D6" s="19">
        <v>42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1.6458333333333332E-2</v>
      </c>
      <c r="I6" t="str">
        <f t="shared" si="1"/>
        <v/>
      </c>
    </row>
    <row r="7" spans="1:9" ht="15" x14ac:dyDescent="0.4">
      <c r="A7" s="19">
        <v>203</v>
      </c>
      <c r="B7" s="19">
        <v>0</v>
      </c>
      <c r="C7" s="19">
        <v>24</v>
      </c>
      <c r="D7" s="19">
        <v>24</v>
      </c>
      <c r="E7" s="19"/>
      <c r="F7" s="19"/>
      <c r="G7" s="21" t="str">
        <f>IF(ISBLANK($A7),"",IF($I7="X",A7,CONCATENATE(VLOOKUP(A7,Competitors!$A$2:$I$650,3, FALSE)," ",VLOOKUP(A7,Competitors!$A$2:$I$650,2,FALSE))))</f>
        <v>Adrian Killworth</v>
      </c>
      <c r="H7" s="22">
        <f t="shared" si="0"/>
        <v>1.6944444444444446E-2</v>
      </c>
      <c r="I7" t="str">
        <f t="shared" si="1"/>
        <v/>
      </c>
    </row>
    <row r="8" spans="1:9" ht="15" x14ac:dyDescent="0.4">
      <c r="A8" s="19">
        <v>846</v>
      </c>
      <c r="B8" s="19">
        <v>0</v>
      </c>
      <c r="C8" s="19">
        <v>24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Roger Kockelbergh</v>
      </c>
      <c r="H8" s="22">
        <f t="shared" si="0"/>
        <v>1.7337962962962961E-2</v>
      </c>
      <c r="I8" t="str">
        <f t="shared" si="1"/>
        <v/>
      </c>
    </row>
    <row r="9" spans="1:9" ht="15" x14ac:dyDescent="0.4">
      <c r="A9" s="19">
        <v>23</v>
      </c>
      <c r="B9" s="19">
        <v>0</v>
      </c>
      <c r="C9" s="19">
        <v>25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Chris Hyde</v>
      </c>
      <c r="H9" s="22">
        <f t="shared" si="0"/>
        <v>1.7789351851851851E-2</v>
      </c>
      <c r="I9" t="str">
        <f t="shared" si="1"/>
        <v/>
      </c>
    </row>
    <row r="10" spans="1:9" ht="15" x14ac:dyDescent="0.4">
      <c r="A10" s="19">
        <v>616</v>
      </c>
      <c r="B10" s="19">
        <v>0</v>
      </c>
      <c r="C10" s="19">
        <v>25</v>
      </c>
      <c r="D10" s="19">
        <v>48</v>
      </c>
      <c r="E10" s="19"/>
      <c r="F10" s="19"/>
      <c r="G10" s="21" t="str">
        <f>IF(ISBLANK($A10),"",IF($I10="X",A10,CONCATENATE(VLOOKUP(A10,Competitors!$A$2:$I$650,3, FALSE)," ",VLOOKUP(A10,Competitors!$A$2:$I$650,2,FALSE))))</f>
        <v>Simon Ward</v>
      </c>
      <c r="H10" s="22">
        <f t="shared" si="0"/>
        <v>1.7916666666666668E-2</v>
      </c>
      <c r="I10" t="str">
        <f t="shared" si="1"/>
        <v/>
      </c>
    </row>
    <row r="11" spans="1:9" ht="15" x14ac:dyDescent="0.4">
      <c r="A11" s="19" t="s">
        <v>148</v>
      </c>
      <c r="B11" s="19">
        <v>0</v>
      </c>
      <c r="C11" s="19">
        <v>26</v>
      </c>
      <c r="D11" s="19">
        <v>53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1.8668981481481481E-2</v>
      </c>
      <c r="I11" t="str">
        <f t="shared" si="1"/>
        <v>X</v>
      </c>
    </row>
    <row r="12" spans="1:9" ht="15" x14ac:dyDescent="0.4">
      <c r="A12" s="19">
        <v>704</v>
      </c>
      <c r="B12" s="19">
        <v>0</v>
      </c>
      <c r="C12" s="19">
        <v>26</v>
      </c>
      <c r="D12" s="19">
        <v>53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Chris Dainty</v>
      </c>
      <c r="H12" s="22">
        <f t="shared" si="0"/>
        <v>1.8668981481481481E-2</v>
      </c>
      <c r="I12" t="str">
        <f t="shared" si="1"/>
        <v/>
      </c>
    </row>
    <row r="13" spans="1:9" ht="15" x14ac:dyDescent="0.4">
      <c r="A13" s="19">
        <v>1129</v>
      </c>
      <c r="B13" s="19">
        <v>0</v>
      </c>
      <c r="C13" s="19">
        <v>28</v>
      </c>
      <c r="D13" s="19">
        <v>16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Doug Tincello</v>
      </c>
      <c r="H13" s="22">
        <f t="shared" si="0"/>
        <v>1.9629629629629629E-2</v>
      </c>
      <c r="I13" t="str">
        <f t="shared" si="1"/>
        <v/>
      </c>
    </row>
    <row r="14" spans="1:9" ht="15" x14ac:dyDescent="0.4">
      <c r="A14" s="19">
        <v>1195</v>
      </c>
      <c r="B14" s="19">
        <v>0</v>
      </c>
      <c r="C14" s="19">
        <v>28</v>
      </c>
      <c r="D14" s="19">
        <v>58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Charlie Hardwicke</v>
      </c>
      <c r="H14" s="22">
        <f t="shared" si="0"/>
        <v>2.011574074074074E-2</v>
      </c>
      <c r="I14" t="str">
        <f t="shared" si="1"/>
        <v/>
      </c>
    </row>
    <row r="15" spans="1:9" ht="15" x14ac:dyDescent="0.4">
      <c r="A15" s="19" t="s">
        <v>147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Brian Lincoln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1107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Milly Pinnock</v>
      </c>
      <c r="H16" s="22">
        <f t="shared" si="0"/>
        <v>0</v>
      </c>
      <c r="I16" t="str">
        <f t="shared" si="1"/>
        <v/>
      </c>
    </row>
    <row r="17" spans="1:9" ht="15" x14ac:dyDescent="0.4">
      <c r="A17" s="19">
        <v>1237</v>
      </c>
      <c r="B17" s="19"/>
      <c r="C17" s="19"/>
      <c r="D17" s="19"/>
      <c r="E17" s="19"/>
      <c r="F17" s="19" t="s">
        <v>227</v>
      </c>
      <c r="G17" s="21" t="str">
        <f>IF(ISBLANK($A17),"",IF($I17="X",A17,CONCATENATE(VLOOKUP(A17,Competitors!$A$2:$I$650,3, FALSE)," ",VLOOKUP(A17,Competitors!$A$2:$I$650,2,FALSE))))</f>
        <v>John Abbott</v>
      </c>
      <c r="H17" s="22">
        <f t="shared" si="0"/>
        <v>0</v>
      </c>
      <c r="I17" t="str">
        <f t="shared" si="1"/>
        <v/>
      </c>
    </row>
    <row r="18" spans="1:9" ht="15" x14ac:dyDescent="0.4">
      <c r="A18" s="19" t="s">
        <v>228</v>
      </c>
      <c r="B18" s="19"/>
      <c r="C18" s="19"/>
      <c r="D18" s="19"/>
      <c r="E18" s="19"/>
      <c r="F18" s="19" t="s">
        <v>227</v>
      </c>
      <c r="G18" s="21" t="str">
        <f>IF(ISBLANK($A18),"",IF($I18="X",A18,CONCATENATE(VLOOKUP(A18,Competitors!$A$2:$I$650,3, FALSE)," ",VLOOKUP(A18,Competitors!$A$2:$I$650,2,FALSE))))</f>
        <v>Mike Deeley</v>
      </c>
      <c r="H18" s="22">
        <f t="shared" si="0"/>
        <v>0</v>
      </c>
      <c r="I18" t="str">
        <f t="shared" si="1"/>
        <v>X</v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Event_08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56" priority="1">
      <formula>TEXT($B$104,"@")="Y"</formula>
    </cfRule>
  </conditionalFormatting>
  <conditionalFormatting sqref="G2:H101">
    <cfRule type="expression" dxfId="55" priority="3">
      <formula>$I2="X"</formula>
    </cfRule>
  </conditionalFormatting>
  <conditionalFormatting sqref="H2:H101">
    <cfRule type="expression" dxfId="54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58</v>
      </c>
      <c r="D2" s="19">
        <v>10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4.0393518518518516E-2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19">
        <v>59</v>
      </c>
      <c r="D3" s="19">
        <v>54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4.1597222222222223E-2</v>
      </c>
      <c r="I3" t="str">
        <f t="shared" ref="I3:I66" si="1">IF(OR(ISBLANK(A3),ISNUMBER(A3)),"","X")</f>
        <v/>
      </c>
    </row>
    <row r="4" spans="1:9" ht="15" x14ac:dyDescent="0.4">
      <c r="A4" s="19" t="s">
        <v>229</v>
      </c>
      <c r="B4" s="19">
        <v>1</v>
      </c>
      <c r="C4" s="19">
        <v>2</v>
      </c>
      <c r="D4" s="19">
        <v>54</v>
      </c>
      <c r="E4" s="19"/>
      <c r="F4" s="19"/>
      <c r="G4" s="21" t="str">
        <f>IF(ISBLANK($A4),"",IF($I4="X",A4,CONCATENATE(VLOOKUP(A4,Competitors!$A$2:$I$650,3, FALSE)," ",VLOOKUP(A4,Competitors!$A$2:$I$650,2,FALSE))))</f>
        <v>Ed Terelli</v>
      </c>
      <c r="H4" s="22">
        <f t="shared" si="0"/>
        <v>4.3680555555555556E-2</v>
      </c>
      <c r="I4" t="str">
        <f t="shared" si="1"/>
        <v>X</v>
      </c>
    </row>
    <row r="5" spans="1:9" ht="15" x14ac:dyDescent="0.4">
      <c r="A5" s="19">
        <v>35</v>
      </c>
      <c r="B5" s="19">
        <v>1</v>
      </c>
      <c r="C5" s="19">
        <v>3</v>
      </c>
      <c r="D5" s="19">
        <v>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4.3749999999999997E-2</v>
      </c>
      <c r="I5" t="str">
        <f t="shared" si="1"/>
        <v/>
      </c>
    </row>
    <row r="6" spans="1:9" ht="15" x14ac:dyDescent="0.4">
      <c r="A6" s="19">
        <v>1192</v>
      </c>
      <c r="B6" s="19">
        <v>1</v>
      </c>
      <c r="C6" s="19">
        <v>4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4.490740740740741E-2</v>
      </c>
      <c r="I6" t="str">
        <f t="shared" si="1"/>
        <v/>
      </c>
    </row>
    <row r="7" spans="1:9" ht="15" x14ac:dyDescent="0.4">
      <c r="A7" s="19">
        <v>415</v>
      </c>
      <c r="B7" s="19">
        <v>1</v>
      </c>
      <c r="C7" s="19">
        <v>5</v>
      </c>
      <c r="D7" s="19">
        <v>30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4.5486111111111109E-2</v>
      </c>
      <c r="I7" t="str">
        <f t="shared" si="1"/>
        <v/>
      </c>
    </row>
    <row r="8" spans="1:9" ht="15" x14ac:dyDescent="0.4">
      <c r="A8" s="19">
        <v>203</v>
      </c>
      <c r="B8" s="19">
        <v>1</v>
      </c>
      <c r="C8" s="19">
        <v>5</v>
      </c>
      <c r="D8" s="19">
        <v>47</v>
      </c>
      <c r="E8" s="19"/>
      <c r="F8" s="19"/>
      <c r="G8" s="21" t="str">
        <f>IF(ISBLANK($A8),"",IF($I8="X",A8,CONCATENATE(VLOOKUP(A8,Competitors!$A$2:$I$650,3, FALSE)," ",VLOOKUP(A8,Competitors!$A$2:$I$650,2,FALSE))))</f>
        <v>Adrian Killworth</v>
      </c>
      <c r="H8" s="22">
        <f t="shared" si="0"/>
        <v>4.5682870370370374E-2</v>
      </c>
      <c r="I8" t="str">
        <f t="shared" si="1"/>
        <v/>
      </c>
    </row>
    <row r="9" spans="1:9" ht="15" x14ac:dyDescent="0.4">
      <c r="A9" s="19" t="s">
        <v>230</v>
      </c>
      <c r="B9" s="19">
        <v>1</v>
      </c>
      <c r="C9" s="19">
        <v>8</v>
      </c>
      <c r="D9" s="19">
        <v>14</v>
      </c>
      <c r="E9" s="19"/>
      <c r="F9" s="19"/>
      <c r="G9" s="21" t="str">
        <f>IF(ISBLANK($A9),"",IF($I9="X",A9,CONCATENATE(VLOOKUP(A9,Competitors!$A$2:$I$650,3, FALSE)," ",VLOOKUP(A9,Competitors!$A$2:$I$650,2,FALSE))))</f>
        <v>Chris Bonser</v>
      </c>
      <c r="H9" s="22">
        <f t="shared" si="0"/>
        <v>4.7384259259259258E-2</v>
      </c>
      <c r="I9" t="str">
        <f t="shared" si="1"/>
        <v>X</v>
      </c>
    </row>
    <row r="10" spans="1:9" ht="15" x14ac:dyDescent="0.4">
      <c r="A10" s="19">
        <v>846</v>
      </c>
      <c r="B10" s="19">
        <v>1</v>
      </c>
      <c r="C10" s="19">
        <v>9</v>
      </c>
      <c r="D10" s="19">
        <v>2</v>
      </c>
      <c r="E10" s="19"/>
      <c r="F10" s="19"/>
      <c r="G10" s="21" t="str">
        <f>IF(ISBLANK($A10),"",IF($I10="X",A10,CONCATENATE(VLOOKUP(A10,Competitors!$A$2:$I$650,3, FALSE)," ",VLOOKUP(A10,Competitors!$A$2:$I$650,2,FALSE))))</f>
        <v>Roger Kockelbergh</v>
      </c>
      <c r="H10" s="22">
        <f t="shared" si="0"/>
        <v>4.7939814814814817E-2</v>
      </c>
      <c r="I10" t="str">
        <f t="shared" si="1"/>
        <v/>
      </c>
    </row>
    <row r="11" spans="1:9" ht="15" x14ac:dyDescent="0.4">
      <c r="A11" s="19">
        <v>715</v>
      </c>
      <c r="B11" s="19">
        <v>1</v>
      </c>
      <c r="C11" s="19">
        <v>10</v>
      </c>
      <c r="D11" s="19">
        <v>50</v>
      </c>
      <c r="E11" s="19"/>
      <c r="F11" s="19"/>
      <c r="G11" s="21" t="str">
        <f>IF(ISBLANK($A11),"",IF($I11="X",A11,CONCATENATE(VLOOKUP(A11,Competitors!$A$2:$I$650,3, FALSE)," ",VLOOKUP(A11,Competitors!$A$2:$I$650,2,FALSE))))</f>
        <v>Steven Coulam</v>
      </c>
      <c r="H11" s="22">
        <f t="shared" si="0"/>
        <v>4.9189814814814818E-2</v>
      </c>
      <c r="I11" t="str">
        <f t="shared" si="1"/>
        <v/>
      </c>
    </row>
    <row r="12" spans="1:9" ht="15" x14ac:dyDescent="0.4">
      <c r="A12" s="19">
        <v>1195</v>
      </c>
      <c r="B12" s="19">
        <v>1</v>
      </c>
      <c r="C12" s="19">
        <v>20</v>
      </c>
      <c r="D12" s="19">
        <v>20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Charlie Hardwicke</v>
      </c>
      <c r="H12" s="22">
        <f t="shared" si="0"/>
        <v>5.5787037037037038E-2</v>
      </c>
      <c r="I12" t="str">
        <f t="shared" si="1"/>
        <v/>
      </c>
    </row>
    <row r="13" spans="1:9" ht="15" x14ac:dyDescent="0.4">
      <c r="A13" s="19" t="s">
        <v>162</v>
      </c>
      <c r="B13" s="19"/>
      <c r="C13" s="19"/>
      <c r="D13" s="19"/>
      <c r="E13" s="19"/>
      <c r="F13" s="19" t="s">
        <v>227</v>
      </c>
      <c r="G13" s="21" t="str">
        <f>IF(ISBLANK($A13),"",IF($I13="X",A13,CONCATENATE(VLOOKUP(A13,Competitors!$A$2:$I$650,3, FALSE)," ",VLOOKUP(A13,Competitors!$A$2:$I$650,2,FALSE))))</f>
        <v>Lynne Scofield</v>
      </c>
      <c r="H13" s="22">
        <f t="shared" si="0"/>
        <v>0</v>
      </c>
      <c r="I13" t="str">
        <f t="shared" si="1"/>
        <v>X</v>
      </c>
    </row>
    <row r="14" spans="1:9" ht="15" x14ac:dyDescent="0.4">
      <c r="A14" s="19">
        <v>1364</v>
      </c>
      <c r="B14" s="19"/>
      <c r="C14" s="19"/>
      <c r="D14" s="19"/>
      <c r="E14" s="19"/>
      <c r="F14" s="19" t="s">
        <v>227</v>
      </c>
      <c r="G14" s="21" t="str">
        <f>IF(ISBLANK($A14),"",IF($I14="X",A14,CONCATENATE(VLOOKUP(A14,Competitors!$A$2:$I$650,3, FALSE)," ",VLOOKUP(A14,Competitors!$A$2:$I$650,2,FALSE))))</f>
        <v>Laurence Noble</v>
      </c>
      <c r="H14" s="22">
        <f t="shared" si="0"/>
        <v>0</v>
      </c>
      <c r="I14" t="str">
        <f t="shared" si="1"/>
        <v/>
      </c>
    </row>
    <row r="15" spans="1:9" ht="15" x14ac:dyDescent="0.4">
      <c r="A15" s="19" t="s">
        <v>164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Phil Wilkinson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1254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Event_09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53" priority="1">
      <formula>TEXT($B$104,"@")="Y"</formula>
    </cfRule>
  </conditionalFormatting>
  <conditionalFormatting sqref="G2:H101">
    <cfRule type="expression" dxfId="52" priority="3">
      <formula>$I2="X"</formula>
    </cfRule>
  </conditionalFormatting>
  <conditionalFormatting sqref="H2:H101">
    <cfRule type="expression" dxfId="51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18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19">
        <v>22</v>
      </c>
      <c r="D3" s="19">
        <v>3</v>
      </c>
      <c r="E3" s="19"/>
      <c r="F3" s="19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1.53125E-2</v>
      </c>
      <c r="I3" t="str">
        <f t="shared" ref="I3:I66" si="1">IF(OR(ISBLANK(A3),ISNUMBER(A3)),"","X")</f>
        <v/>
      </c>
    </row>
    <row r="4" spans="1:9" ht="15" x14ac:dyDescent="0.4">
      <c r="A4" s="19">
        <v>38</v>
      </c>
      <c r="B4" s="19">
        <v>0</v>
      </c>
      <c r="C4" s="19">
        <v>22</v>
      </c>
      <c r="D4" s="19">
        <v>33</v>
      </c>
      <c r="E4" s="19"/>
      <c r="F4" s="19"/>
      <c r="G4" s="21" t="str">
        <f>IF(ISBLANK($A4),"",IF($I4="X",A4,CONCATENATE(VLOOKUP(A4,Competitors!$A$2:$I$650,3, FALSE)," ",VLOOKUP(A4,Competitors!$A$2:$I$650,2,FALSE))))</f>
        <v>Phil Rayner</v>
      </c>
      <c r="H4" s="22">
        <f t="shared" si="0"/>
        <v>1.5659722222222221E-2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19">
        <v>22</v>
      </c>
      <c r="D5" s="19">
        <v>50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1.5856481481481482E-2</v>
      </c>
      <c r="I5" t="str">
        <f t="shared" si="1"/>
        <v/>
      </c>
    </row>
    <row r="6" spans="1:9" ht="15" x14ac:dyDescent="0.4">
      <c r="A6" s="19" t="s">
        <v>164</v>
      </c>
      <c r="B6" s="19">
        <v>0</v>
      </c>
      <c r="C6" s="19">
        <v>22</v>
      </c>
      <c r="D6" s="19">
        <v>52</v>
      </c>
      <c r="E6" s="19"/>
      <c r="F6" s="19"/>
      <c r="G6" s="21" t="str">
        <f>IF(ISBLANK($A6),"",IF($I6="X",A6,CONCATENATE(VLOOKUP(A6,Competitors!$A$2:$I$650,3, FALSE)," ",VLOOKUP(A6,Competitors!$A$2:$I$650,2,FALSE))))</f>
        <v>Phil Wilkinson</v>
      </c>
      <c r="H6" s="22">
        <f t="shared" si="0"/>
        <v>1.5879629629629629E-2</v>
      </c>
      <c r="I6" t="str">
        <f t="shared" si="1"/>
        <v>X</v>
      </c>
    </row>
    <row r="7" spans="1:9" ht="15" x14ac:dyDescent="0.4">
      <c r="A7" s="19">
        <v>1192</v>
      </c>
      <c r="B7" s="19">
        <v>0</v>
      </c>
      <c r="C7" s="19">
        <v>23</v>
      </c>
      <c r="D7" s="19">
        <v>9</v>
      </c>
      <c r="E7" s="19"/>
      <c r="F7" s="19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1.607638888888889E-2</v>
      </c>
      <c r="I7" t="str">
        <f t="shared" si="1"/>
        <v/>
      </c>
    </row>
    <row r="8" spans="1:9" ht="15" x14ac:dyDescent="0.4">
      <c r="A8" s="19">
        <v>967</v>
      </c>
      <c r="B8" s="19">
        <v>0</v>
      </c>
      <c r="C8" s="19">
        <v>23</v>
      </c>
      <c r="D8" s="19">
        <v>20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Daniel McDonnell</v>
      </c>
      <c r="H8" s="22">
        <f t="shared" si="0"/>
        <v>1.6203703703703703E-2</v>
      </c>
      <c r="I8" t="str">
        <f t="shared" si="1"/>
        <v/>
      </c>
    </row>
    <row r="9" spans="1:9" ht="15" x14ac:dyDescent="0.4">
      <c r="A9" s="19" t="s">
        <v>150</v>
      </c>
      <c r="B9" s="19">
        <v>0</v>
      </c>
      <c r="C9" s="19">
        <v>23</v>
      </c>
      <c r="D9" s="19">
        <v>27</v>
      </c>
      <c r="E9" s="19"/>
      <c r="F9" s="19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1.6284722222222221E-2</v>
      </c>
      <c r="I9" t="str">
        <f t="shared" si="1"/>
        <v>X</v>
      </c>
    </row>
    <row r="10" spans="1:9" ht="15" x14ac:dyDescent="0.4">
      <c r="A10" s="19">
        <v>756</v>
      </c>
      <c r="B10" s="19">
        <v>0</v>
      </c>
      <c r="C10" s="19">
        <v>23</v>
      </c>
      <c r="D10" s="19">
        <v>34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1.636574074074074E-2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23</v>
      </c>
      <c r="D11" s="19">
        <v>41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1.6446759259259258E-2</v>
      </c>
      <c r="I11" t="str">
        <f t="shared" si="1"/>
        <v/>
      </c>
    </row>
    <row r="12" spans="1:9" ht="15" x14ac:dyDescent="0.4">
      <c r="A12" s="19" t="s">
        <v>148</v>
      </c>
      <c r="B12" s="19">
        <v>0</v>
      </c>
      <c r="C12" s="19">
        <v>23</v>
      </c>
      <c r="D12" s="19">
        <v>42</v>
      </c>
      <c r="E12" s="19"/>
      <c r="F12" s="19"/>
      <c r="G12" s="21" t="str">
        <f>IF(ISBLANK($A12),"",IF($I12="X",A12,CONCATENATE(VLOOKUP(A12,Competitors!$A$2:$I$650,3, FALSE)," ",VLOOKUP(A12,Competitors!$A$2:$I$650,2,FALSE))))</f>
        <v>Chris Bonsor</v>
      </c>
      <c r="H12" s="22">
        <f t="shared" si="0"/>
        <v>1.6458333333333332E-2</v>
      </c>
      <c r="I12" t="str">
        <f t="shared" si="1"/>
        <v>X</v>
      </c>
    </row>
    <row r="13" spans="1:9" ht="15" x14ac:dyDescent="0.4">
      <c r="A13" s="19">
        <v>203</v>
      </c>
      <c r="B13" s="19">
        <v>0</v>
      </c>
      <c r="C13" s="19">
        <v>23</v>
      </c>
      <c r="D13" s="19">
        <v>46</v>
      </c>
      <c r="E13" s="19"/>
      <c r="F13" s="19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1.650462962962963E-2</v>
      </c>
      <c r="I13" t="str">
        <f t="shared" si="1"/>
        <v/>
      </c>
    </row>
    <row r="14" spans="1:9" ht="15" x14ac:dyDescent="0.4">
      <c r="A14" s="19">
        <v>846</v>
      </c>
      <c r="B14" s="19">
        <v>0</v>
      </c>
      <c r="C14" s="19">
        <v>23</v>
      </c>
      <c r="D14" s="19">
        <v>51</v>
      </c>
      <c r="E14" s="19"/>
      <c r="F14" s="19"/>
      <c r="G14" s="21" t="str">
        <f>IF(ISBLANK($A14),"",IF($I14="X",A14,CONCATENATE(VLOOKUP(A14,Competitors!$A$2:$I$650,3, FALSE)," ",VLOOKUP(A14,Competitors!$A$2:$I$650,2,FALSE))))</f>
        <v>Roger Kockelbergh</v>
      </c>
      <c r="H14" s="22">
        <f t="shared" si="0"/>
        <v>1.6562500000000001E-2</v>
      </c>
      <c r="I14" t="str">
        <f t="shared" si="1"/>
        <v/>
      </c>
    </row>
    <row r="15" spans="1:9" ht="15" x14ac:dyDescent="0.4">
      <c r="A15" s="19" t="s">
        <v>201</v>
      </c>
      <c r="B15" s="19">
        <v>0</v>
      </c>
      <c r="C15" s="19">
        <v>23</v>
      </c>
      <c r="D15" s="19">
        <v>59</v>
      </c>
      <c r="E15" s="19"/>
      <c r="F15" s="19"/>
      <c r="G15" s="21" t="str">
        <f>IF(ISBLANK($A15),"",IF($I15="X",A15,CONCATENATE(VLOOKUP(A15,Competitors!$A$2:$I$650,3, FALSE)," ",VLOOKUP(A15,Competitors!$A$2:$I$650,2,FALSE))))</f>
        <v>Mike Deely</v>
      </c>
      <c r="H15" s="22">
        <f t="shared" si="0"/>
        <v>1.6655092592592593E-2</v>
      </c>
      <c r="I15" t="str">
        <f t="shared" si="1"/>
        <v>X</v>
      </c>
    </row>
    <row r="16" spans="1:9" ht="15" x14ac:dyDescent="0.4">
      <c r="A16" s="19">
        <v>1129</v>
      </c>
      <c r="B16" s="19">
        <v>0</v>
      </c>
      <c r="C16" s="19">
        <v>24</v>
      </c>
      <c r="D16" s="19">
        <v>5</v>
      </c>
      <c r="E16" s="19"/>
      <c r="F16" s="19"/>
      <c r="G16" s="21" t="str">
        <f>IF(ISBLANK($A16),"",IF($I16="X",A16,CONCATENATE(VLOOKUP(A16,Competitors!$A$2:$I$650,3, FALSE)," ",VLOOKUP(A16,Competitors!$A$2:$I$650,2,FALSE))))</f>
        <v>Doug Tincello</v>
      </c>
      <c r="H16" s="22">
        <f t="shared" si="0"/>
        <v>1.6724537037037038E-2</v>
      </c>
      <c r="I16" t="str">
        <f t="shared" si="1"/>
        <v/>
      </c>
    </row>
    <row r="17" spans="1:9" ht="15" x14ac:dyDescent="0.4">
      <c r="A17" s="19">
        <v>1242</v>
      </c>
      <c r="B17" s="19">
        <v>0</v>
      </c>
      <c r="C17" s="19">
        <v>24</v>
      </c>
      <c r="D17" s="19">
        <v>39</v>
      </c>
      <c r="E17" s="19"/>
      <c r="F17" s="19"/>
      <c r="G17" s="21" t="str">
        <f>IF(ISBLANK($A17),"",IF($I17="X",A17,CONCATENATE(VLOOKUP(A17,Competitors!$A$2:$I$650,3, FALSE)," ",VLOOKUP(A17,Competitors!$A$2:$I$650,2,FALSE))))</f>
        <v>Mike Sirett</v>
      </c>
      <c r="H17" s="22">
        <f t="shared" si="0"/>
        <v>1.7118055555555556E-2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19">
        <v>24</v>
      </c>
      <c r="D18" s="19">
        <v>59</v>
      </c>
      <c r="E18" s="19"/>
      <c r="F18" s="19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1.7349537037037038E-2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19">
        <v>25</v>
      </c>
      <c r="D19" s="19">
        <v>12</v>
      </c>
      <c r="E19" s="19"/>
      <c r="F19" s="19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1.7500000000000002E-2</v>
      </c>
      <c r="I19" t="str">
        <f t="shared" si="1"/>
        <v/>
      </c>
    </row>
    <row r="20" spans="1:9" ht="15" x14ac:dyDescent="0.4">
      <c r="A20" s="19" t="s">
        <v>156</v>
      </c>
      <c r="B20" s="19">
        <v>0</v>
      </c>
      <c r="C20" s="19">
        <v>25</v>
      </c>
      <c r="D20" s="19">
        <v>12</v>
      </c>
      <c r="E20" s="19"/>
      <c r="F20" s="19"/>
      <c r="G20" s="21" t="str">
        <f>IF(ISBLANK($A20),"",IF($I20="X",A20,CONCATENATE(VLOOKUP(A20,Competitors!$A$2:$I$650,3, FALSE)," ",VLOOKUP(A20,Competitors!$A$2:$I$650,2,FALSE))))</f>
        <v>Steve Pearce</v>
      </c>
      <c r="H20" s="22">
        <f t="shared" si="0"/>
        <v>1.7500000000000002E-2</v>
      </c>
      <c r="I20" t="str">
        <f t="shared" si="1"/>
        <v>X</v>
      </c>
    </row>
    <row r="21" spans="1:9" ht="15" x14ac:dyDescent="0.4">
      <c r="A21" s="19">
        <v>1135</v>
      </c>
      <c r="B21" s="19">
        <v>0</v>
      </c>
      <c r="C21" s="19">
        <v>25</v>
      </c>
      <c r="D21" s="19">
        <v>29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Simon Askham</v>
      </c>
      <c r="H21" s="22">
        <f t="shared" si="0"/>
        <v>1.7696759259259259E-2</v>
      </c>
      <c r="I21" t="str">
        <f t="shared" si="1"/>
        <v/>
      </c>
    </row>
    <row r="22" spans="1:9" ht="15" x14ac:dyDescent="0.4">
      <c r="A22" s="19">
        <v>1254</v>
      </c>
      <c r="B22" s="19">
        <v>0</v>
      </c>
      <c r="C22" s="19">
        <v>25</v>
      </c>
      <c r="D22" s="19">
        <v>42</v>
      </c>
      <c r="E22" s="19"/>
      <c r="F22" s="19"/>
      <c r="G22" s="21" t="str">
        <f>IF(ISBLANK($A22),"",IF($I22="X",A22,CONCATENATE(VLOOKUP(A22,Competitors!$A$2:$I$650,3, FALSE)," ",VLOOKUP(A22,Competitors!$A$2:$I$650,2,FALSE))))</f>
        <v>Paul White</v>
      </c>
      <c r="H22" s="22">
        <f t="shared" si="0"/>
        <v>1.7847222222222223E-2</v>
      </c>
      <c r="I22" t="str">
        <f t="shared" si="1"/>
        <v/>
      </c>
    </row>
    <row r="23" spans="1:9" ht="15" x14ac:dyDescent="0.4">
      <c r="A23" s="19" t="s">
        <v>224</v>
      </c>
      <c r="B23" s="19">
        <v>0</v>
      </c>
      <c r="C23" s="19">
        <v>25</v>
      </c>
      <c r="D23" s="19">
        <v>48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1.7916666666666668E-2</v>
      </c>
      <c r="I23" t="str">
        <f t="shared" si="1"/>
        <v>X</v>
      </c>
    </row>
    <row r="24" spans="1:9" ht="15" x14ac:dyDescent="0.4">
      <c r="A24" s="19">
        <v>704</v>
      </c>
      <c r="B24" s="19">
        <v>0</v>
      </c>
      <c r="C24" s="19">
        <v>25</v>
      </c>
      <c r="D24" s="19">
        <v>51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Chris Dainty</v>
      </c>
      <c r="H24" s="22">
        <f t="shared" si="0"/>
        <v>1.7951388888888888E-2</v>
      </c>
      <c r="I24" t="str">
        <f t="shared" si="1"/>
        <v/>
      </c>
    </row>
    <row r="25" spans="1:9" ht="15" x14ac:dyDescent="0.4">
      <c r="A25" s="19">
        <v>715</v>
      </c>
      <c r="B25" s="19">
        <v>0</v>
      </c>
      <c r="C25" s="19">
        <v>25</v>
      </c>
      <c r="D25" s="19">
        <v>52</v>
      </c>
      <c r="E25" s="19"/>
      <c r="F25" s="19"/>
      <c r="G25" s="21" t="str">
        <f>IF(ISBLANK($A25),"",IF($I25="X",A25,CONCATENATE(VLOOKUP(A25,Competitors!$A$2:$I$650,3, FALSE)," ",VLOOKUP(A25,Competitors!$A$2:$I$650,2,FALSE))))</f>
        <v>Steven Coulam</v>
      </c>
      <c r="H25" s="22">
        <f t="shared" si="0"/>
        <v>1.7962962962962962E-2</v>
      </c>
      <c r="I25" t="str">
        <f t="shared" si="1"/>
        <v/>
      </c>
    </row>
    <row r="26" spans="1:9" ht="15" x14ac:dyDescent="0.4">
      <c r="A26" s="19" t="s">
        <v>152</v>
      </c>
      <c r="B26" s="19">
        <v>0</v>
      </c>
      <c r="C26" s="19">
        <v>26</v>
      </c>
      <c r="D26" s="19">
        <v>13</v>
      </c>
      <c r="E26" s="19" t="s">
        <v>180</v>
      </c>
      <c r="F26" s="19"/>
      <c r="G26" s="21" t="str">
        <f>IF(ISBLANK($A26),"",IF($I26="X",A26,CONCATENATE(VLOOKUP(A26,Competitors!$A$2:$I$650,3, FALSE)," ",VLOOKUP(A26,Competitors!$A$2:$I$650,2,FALSE))))</f>
        <v>Mark Newton</v>
      </c>
      <c r="H26" s="22">
        <f t="shared" si="0"/>
        <v>1.8206018518518517E-2</v>
      </c>
      <c r="I26" t="str">
        <f t="shared" si="1"/>
        <v>X</v>
      </c>
    </row>
    <row r="27" spans="1:9" ht="15" x14ac:dyDescent="0.4">
      <c r="A27" s="19" t="s">
        <v>231</v>
      </c>
      <c r="B27" s="19">
        <v>0</v>
      </c>
      <c r="C27" s="19">
        <v>26</v>
      </c>
      <c r="D27" s="19">
        <v>26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Ian Parker</v>
      </c>
      <c r="H27" s="22">
        <f t="shared" si="0"/>
        <v>1.8356481481481481E-2</v>
      </c>
      <c r="I27" t="str">
        <f t="shared" si="1"/>
        <v>X</v>
      </c>
    </row>
    <row r="28" spans="1:9" ht="15" x14ac:dyDescent="0.4">
      <c r="A28" s="19">
        <v>1107</v>
      </c>
      <c r="B28" s="19">
        <v>0</v>
      </c>
      <c r="C28" s="19">
        <v>26</v>
      </c>
      <c r="D28" s="19">
        <v>39</v>
      </c>
      <c r="E28" s="19" t="s">
        <v>180</v>
      </c>
      <c r="F28" s="19"/>
      <c r="G28" s="21" t="str">
        <f>IF(ISBLANK($A28),"",IF($I28="X",A28,CONCATENATE(VLOOKUP(A28,Competitors!$A$2:$I$650,3, FALSE)," ",VLOOKUP(A28,Competitors!$A$2:$I$650,2,FALSE))))</f>
        <v>Milly Pinnock</v>
      </c>
      <c r="H28" s="22">
        <f t="shared" si="0"/>
        <v>1.8506944444444444E-2</v>
      </c>
      <c r="I28" t="str">
        <f t="shared" si="1"/>
        <v/>
      </c>
    </row>
    <row r="29" spans="1:9" ht="15" x14ac:dyDescent="0.4">
      <c r="A29" s="19" t="s">
        <v>154</v>
      </c>
      <c r="B29" s="19">
        <v>0</v>
      </c>
      <c r="C29" s="19">
        <v>28</v>
      </c>
      <c r="D29" s="19">
        <v>20</v>
      </c>
      <c r="E29" s="19" t="s">
        <v>180</v>
      </c>
      <c r="F29" s="19"/>
      <c r="G29" s="21" t="str">
        <f>IF(ISBLANK($A29),"",IF($I29="X",A29,CONCATENATE(VLOOKUP(A29,Competitors!$A$2:$I$650,3, FALSE)," ",VLOOKUP(A29,Competitors!$A$2:$I$650,2,FALSE))))</f>
        <v>Paul Eden</v>
      </c>
      <c r="H29" s="22">
        <f t="shared" si="0"/>
        <v>1.9675925925925927E-2</v>
      </c>
      <c r="I29" t="str">
        <f t="shared" si="1"/>
        <v>X</v>
      </c>
    </row>
    <row r="30" spans="1:9" ht="15" x14ac:dyDescent="0.4">
      <c r="A30" s="19">
        <v>1194</v>
      </c>
      <c r="B30" s="19">
        <v>0</v>
      </c>
      <c r="C30" s="19">
        <v>28</v>
      </c>
      <c r="D30" s="19">
        <v>25</v>
      </c>
      <c r="E30" s="19" t="s">
        <v>180</v>
      </c>
      <c r="F30" s="19"/>
      <c r="G30" s="21" t="str">
        <f>IF(ISBLANK($A30),"",IF($I30="X",A30,CONCATENATE(VLOOKUP(A30,Competitors!$A$2:$I$650,3, FALSE)," ",VLOOKUP(A30,Competitors!$A$2:$I$650,2,FALSE))))</f>
        <v>Alex Hardwicke</v>
      </c>
      <c r="H30" s="22">
        <f t="shared" si="0"/>
        <v>1.9733796296296298E-2</v>
      </c>
      <c r="I30" t="str">
        <f t="shared" si="1"/>
        <v/>
      </c>
    </row>
    <row r="31" spans="1:9" ht="15" x14ac:dyDescent="0.4">
      <c r="A31" s="19" t="s">
        <v>162</v>
      </c>
      <c r="B31" s="19">
        <v>0</v>
      </c>
      <c r="C31" s="19">
        <v>28</v>
      </c>
      <c r="D31" s="19">
        <v>49</v>
      </c>
      <c r="E31" s="19"/>
      <c r="F31" s="19"/>
      <c r="G31" s="21" t="str">
        <f>IF(ISBLANK($A31),"",IF($I31="X",A31,CONCATENATE(VLOOKUP(A31,Competitors!$A$2:$I$650,3, FALSE)," ",VLOOKUP(A31,Competitors!$A$2:$I$650,2,FALSE))))</f>
        <v>Lynne Scofield</v>
      </c>
      <c r="H31" s="22">
        <f t="shared" si="0"/>
        <v>2.0011574074074074E-2</v>
      </c>
      <c r="I31" t="str">
        <f t="shared" si="1"/>
        <v>X</v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Event_10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50" priority="1">
      <formula>TEXT($B$104,"@")="Y"</formula>
    </cfRule>
  </conditionalFormatting>
  <conditionalFormatting sqref="G2:H101">
    <cfRule type="expression" dxfId="49" priority="3">
      <formula>$I2="X"</formula>
    </cfRule>
  </conditionalFormatting>
  <conditionalFormatting sqref="H2:H101">
    <cfRule type="expression" dxfId="48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25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232</v>
      </c>
      <c r="B2" s="19">
        <v>0</v>
      </c>
      <c r="C2" s="19">
        <v>57</v>
      </c>
      <c r="D2" s="19">
        <v>8</v>
      </c>
      <c r="E2" s="19"/>
      <c r="F2" s="19"/>
      <c r="G2" s="21" t="str">
        <f>IF(ISBLANK($A2),"",IF($I2="X",A2,CONCATENATE(VLOOKUP(A2,Competitors!$A$2:$I$650,3, FALSE)," ",VLOOKUP(A2,Competitors!$A$2:$I$650,2,FALSE))))</f>
        <v>Hudson Hendry</v>
      </c>
      <c r="H2" s="22">
        <f>IF(LEFT($E2,1)="D",UPPER($E2),(B2*3600+C2*60+D2)/86400)</f>
        <v>3.9675925925925927E-2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59</v>
      </c>
      <c r="D3" s="19">
        <v>47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4.1516203703703701E-2</v>
      </c>
      <c r="I3" t="str">
        <f t="shared" ref="I3:I66" si="1">IF(OR(ISBLANK(A3),ISNUMBER(A3)),"","X")</f>
        <v/>
      </c>
    </row>
    <row r="4" spans="1:9" ht="15" x14ac:dyDescent="0.4">
      <c r="A4" s="19" t="s">
        <v>160</v>
      </c>
      <c r="B4" s="19">
        <v>1</v>
      </c>
      <c r="C4" s="19">
        <v>0</v>
      </c>
      <c r="D4" s="19">
        <v>4</v>
      </c>
      <c r="E4" s="19"/>
      <c r="F4" s="19"/>
      <c r="G4" s="21" t="str">
        <f>IF(ISBLANK($A4),"",IF($I4="X",A4,CONCATENATE(VLOOKUP(A4,Competitors!$A$2:$I$650,3, FALSE)," ",VLOOKUP(A4,Competitors!$A$2:$I$650,2,FALSE))))</f>
        <v>Chris Fowler</v>
      </c>
      <c r="H4" s="22">
        <f t="shared" si="0"/>
        <v>4.1712962962962966E-2</v>
      </c>
      <c r="I4" t="str">
        <f t="shared" si="1"/>
        <v>X</v>
      </c>
    </row>
    <row r="5" spans="1:9" ht="15" x14ac:dyDescent="0.4">
      <c r="A5" s="19" t="s">
        <v>233</v>
      </c>
      <c r="B5" s="19">
        <v>1</v>
      </c>
      <c r="C5" s="19">
        <v>0</v>
      </c>
      <c r="D5" s="19">
        <v>51</v>
      </c>
      <c r="E5" s="19"/>
      <c r="F5" s="19"/>
      <c r="G5" s="21" t="str">
        <f>IF(ISBLANK($A5),"",IF($I5="X",A5,CONCATENATE(VLOOKUP(A5,Competitors!$A$2:$I$650,3, FALSE)," ",VLOOKUP(A5,Competitors!$A$2:$I$650,2,FALSE))))</f>
        <v>Mike Weaver</v>
      </c>
      <c r="H5" s="22">
        <f t="shared" si="0"/>
        <v>4.2256944444444444E-2</v>
      </c>
      <c r="I5" t="str">
        <f t="shared" si="1"/>
        <v>X</v>
      </c>
    </row>
    <row r="6" spans="1:9" ht="15" x14ac:dyDescent="0.4">
      <c r="A6" s="19">
        <v>1144</v>
      </c>
      <c r="B6" s="19">
        <v>1</v>
      </c>
      <c r="C6" s="19">
        <v>3</v>
      </c>
      <c r="D6" s="19">
        <v>11</v>
      </c>
      <c r="E6" s="19"/>
      <c r="F6" s="19"/>
      <c r="G6" s="21" t="str">
        <f>IF(ISBLANK($A6),"",IF($I6="X",A6,CONCATENATE(VLOOKUP(A6,Competitors!$A$2:$I$650,3, FALSE)," ",VLOOKUP(A6,Competitors!$A$2:$I$650,2,FALSE))))</f>
        <v>Jamie Kershaw</v>
      </c>
      <c r="H6" s="22">
        <f t="shared" si="0"/>
        <v>4.3877314814814813E-2</v>
      </c>
      <c r="I6" t="str">
        <f t="shared" si="1"/>
        <v/>
      </c>
    </row>
    <row r="7" spans="1:9" ht="15" x14ac:dyDescent="0.4">
      <c r="A7" s="19" t="s">
        <v>157</v>
      </c>
      <c r="B7" s="19">
        <v>1</v>
      </c>
      <c r="C7" s="19">
        <v>3</v>
      </c>
      <c r="D7" s="19">
        <v>16</v>
      </c>
      <c r="E7" s="19"/>
      <c r="F7" s="19"/>
      <c r="G7" s="21" t="str">
        <f>IF(ISBLANK($A7),"",IF($I7="X",A7,CONCATENATE(VLOOKUP(A7,Competitors!$A$2:$I$650,3, FALSE)," ",VLOOKUP(A7,Competitors!$A$2:$I$650,2,FALSE))))</f>
        <v>Adam Wells</v>
      </c>
      <c r="H7" s="22">
        <f t="shared" si="0"/>
        <v>4.3935185185185188E-2</v>
      </c>
      <c r="I7" t="str">
        <f t="shared" si="1"/>
        <v>X</v>
      </c>
    </row>
    <row r="8" spans="1:9" ht="15" x14ac:dyDescent="0.4">
      <c r="A8" s="19">
        <v>699</v>
      </c>
      <c r="B8" s="19">
        <v>1</v>
      </c>
      <c r="C8" s="19">
        <v>3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Jonathan Durnin</v>
      </c>
      <c r="H8" s="22">
        <f t="shared" si="0"/>
        <v>4.4421296296296299E-2</v>
      </c>
      <c r="I8" t="str">
        <f t="shared" si="1"/>
        <v/>
      </c>
    </row>
    <row r="9" spans="1:9" ht="15" x14ac:dyDescent="0.4">
      <c r="A9" s="19" t="s">
        <v>164</v>
      </c>
      <c r="B9" s="19">
        <v>1</v>
      </c>
      <c r="C9" s="19">
        <v>4</v>
      </c>
      <c r="D9" s="19">
        <v>15</v>
      </c>
      <c r="E9" s="19"/>
      <c r="F9" s="19"/>
      <c r="G9" s="21" t="str">
        <f>IF(ISBLANK($A9),"",IF($I9="X",A9,CONCATENATE(VLOOKUP(A9,Competitors!$A$2:$I$650,3, FALSE)," ",VLOOKUP(A9,Competitors!$A$2:$I$650,2,FALSE))))</f>
        <v>Phil Wilkinson</v>
      </c>
      <c r="H9" s="22">
        <f t="shared" si="0"/>
        <v>4.4618055555555557E-2</v>
      </c>
      <c r="I9" t="str">
        <f t="shared" si="1"/>
        <v>X</v>
      </c>
    </row>
    <row r="10" spans="1:9" ht="15" x14ac:dyDescent="0.4">
      <c r="A10" s="19">
        <v>967</v>
      </c>
      <c r="B10" s="19">
        <v>1</v>
      </c>
      <c r="C10" s="19">
        <v>4</v>
      </c>
      <c r="D10" s="19">
        <v>21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Daniel McDonnell</v>
      </c>
      <c r="H10" s="22">
        <f t="shared" si="0"/>
        <v>4.4687499999999998E-2</v>
      </c>
      <c r="I10" t="str">
        <f t="shared" si="1"/>
        <v/>
      </c>
    </row>
    <row r="11" spans="1:9" ht="15" x14ac:dyDescent="0.4">
      <c r="A11" s="19" t="s">
        <v>190</v>
      </c>
      <c r="B11" s="19">
        <v>1</v>
      </c>
      <c r="C11" s="19">
        <v>4</v>
      </c>
      <c r="D11" s="19">
        <v>34</v>
      </c>
      <c r="E11" s="19"/>
      <c r="F11" s="19"/>
      <c r="G11" s="21" t="str">
        <f>IF(ISBLANK($A11),"",IF($I11="X",A11,CONCATENATE(VLOOKUP(A11,Competitors!$A$2:$I$650,3, FALSE)," ",VLOOKUP(A11,Competitors!$A$2:$I$650,2,FALSE))))</f>
        <v>Alex Barrowman</v>
      </c>
      <c r="H11" s="22">
        <f t="shared" si="0"/>
        <v>4.4837962962962961E-2</v>
      </c>
      <c r="I11" t="str">
        <f t="shared" si="1"/>
        <v>X</v>
      </c>
    </row>
    <row r="12" spans="1:9" ht="15" x14ac:dyDescent="0.4">
      <c r="A12" s="19" t="s">
        <v>163</v>
      </c>
      <c r="B12" s="19">
        <v>1</v>
      </c>
      <c r="C12" s="19">
        <v>5</v>
      </c>
      <c r="D12" s="19">
        <v>6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4.5208333333333336E-2</v>
      </c>
      <c r="I12" t="str">
        <f t="shared" si="1"/>
        <v>X</v>
      </c>
    </row>
    <row r="13" spans="1:9" ht="15" x14ac:dyDescent="0.4">
      <c r="A13" s="19">
        <v>415</v>
      </c>
      <c r="B13" s="19">
        <v>1</v>
      </c>
      <c r="C13" s="19">
        <v>5</v>
      </c>
      <c r="D13" s="19">
        <v>36</v>
      </c>
      <c r="E13" s="19"/>
      <c r="F13" s="19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4.5555555555555557E-2</v>
      </c>
      <c r="I13" t="str">
        <f t="shared" si="1"/>
        <v/>
      </c>
    </row>
    <row r="14" spans="1:9" ht="15" x14ac:dyDescent="0.4">
      <c r="A14" s="19">
        <v>35</v>
      </c>
      <c r="B14" s="19">
        <v>1</v>
      </c>
      <c r="C14" s="19">
        <v>5</v>
      </c>
      <c r="D14" s="19">
        <v>48</v>
      </c>
      <c r="E14" s="19"/>
      <c r="F14" s="19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4.5694444444444447E-2</v>
      </c>
      <c r="I14" t="str">
        <f t="shared" si="1"/>
        <v/>
      </c>
    </row>
    <row r="15" spans="1:9" ht="15" x14ac:dyDescent="0.4">
      <c r="A15" s="19">
        <v>1192</v>
      </c>
      <c r="B15" s="19">
        <v>1</v>
      </c>
      <c r="C15" s="19">
        <v>6</v>
      </c>
      <c r="D15" s="19">
        <v>21</v>
      </c>
      <c r="E15" s="19"/>
      <c r="F15" s="19"/>
      <c r="G15" s="21" t="str">
        <f>IF(ISBLANK($A15),"",IF($I15="X",A15,CONCATENATE(VLOOKUP(A15,Competitors!$A$2:$I$650,3, FALSE)," ",VLOOKUP(A15,Competitors!$A$2:$I$650,2,FALSE))))</f>
        <v>Dale Norris</v>
      </c>
      <c r="H15" s="22">
        <f t="shared" si="0"/>
        <v>4.6076388888888889E-2</v>
      </c>
      <c r="I15" t="str">
        <f t="shared" si="1"/>
        <v/>
      </c>
    </row>
    <row r="16" spans="1:9" ht="15" x14ac:dyDescent="0.4">
      <c r="A16" s="19" t="s">
        <v>234</v>
      </c>
      <c r="B16" s="19">
        <v>1</v>
      </c>
      <c r="C16" s="19">
        <v>7</v>
      </c>
      <c r="D16" s="19">
        <v>21</v>
      </c>
      <c r="E16" s="19"/>
      <c r="F16" s="19"/>
      <c r="G16" s="21" t="str">
        <f>IF(ISBLANK($A16),"",IF($I16="X",A16,CONCATENATE(VLOOKUP(A16,Competitors!$A$2:$I$650,3, FALSE)," ",VLOOKUP(A16,Competitors!$A$2:$I$650,2,FALSE))))</f>
        <v>Ruth Dempsey</v>
      </c>
      <c r="H16" s="22">
        <f t="shared" si="0"/>
        <v>4.6770833333333331E-2</v>
      </c>
      <c r="I16" t="str">
        <f t="shared" si="1"/>
        <v>X</v>
      </c>
    </row>
    <row r="17" spans="1:9" ht="15" x14ac:dyDescent="0.4">
      <c r="A17" s="19">
        <v>203</v>
      </c>
      <c r="B17" s="19">
        <v>1</v>
      </c>
      <c r="C17" s="19">
        <v>8</v>
      </c>
      <c r="D17" s="19">
        <v>46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4.7754629629629633E-2</v>
      </c>
      <c r="I17" t="str">
        <f t="shared" si="1"/>
        <v/>
      </c>
    </row>
    <row r="18" spans="1:9" ht="15" x14ac:dyDescent="0.4">
      <c r="A18" s="19" t="s">
        <v>235</v>
      </c>
      <c r="B18" s="19">
        <v>1</v>
      </c>
      <c r="C18" s="19">
        <v>11</v>
      </c>
      <c r="D18" s="19">
        <v>15</v>
      </c>
      <c r="E18" s="19"/>
      <c r="F18" s="19"/>
      <c r="G18" s="21" t="str">
        <f>IF(ISBLANK($A18),"",IF($I18="X",A18,CONCATENATE(VLOOKUP(A18,Competitors!$A$2:$I$650,3, FALSE)," ",VLOOKUP(A18,Competitors!$A$2:$I$650,2,FALSE))))</f>
        <v>Steve Wickham</v>
      </c>
      <c r="H18" s="22">
        <f t="shared" si="0"/>
        <v>4.9479166666666664E-2</v>
      </c>
      <c r="I18" t="str">
        <f t="shared" si="1"/>
        <v>X</v>
      </c>
    </row>
    <row r="19" spans="1:9" ht="15" x14ac:dyDescent="0.4">
      <c r="A19" s="19" t="s">
        <v>236</v>
      </c>
      <c r="B19" s="19">
        <v>1</v>
      </c>
      <c r="C19" s="19">
        <v>11</v>
      </c>
      <c r="D19" s="19">
        <v>46</v>
      </c>
      <c r="E19" s="19"/>
      <c r="F19" s="19"/>
      <c r="G19" s="21" t="str">
        <f>IF(ISBLANK($A19),"",IF($I19="X",A19,CONCATENATE(VLOOKUP(A19,Competitors!$A$2:$I$650,3, FALSE)," ",VLOOKUP(A19,Competitors!$A$2:$I$650,2,FALSE))))</f>
        <v>Shay Dempsey</v>
      </c>
      <c r="H19" s="22">
        <f t="shared" si="0"/>
        <v>4.9837962962962966E-2</v>
      </c>
      <c r="I19" t="str">
        <f t="shared" si="1"/>
        <v>X</v>
      </c>
    </row>
    <row r="20" spans="1:9" ht="15" x14ac:dyDescent="0.4">
      <c r="A20" s="19" t="s">
        <v>209</v>
      </c>
      <c r="B20" s="19">
        <v>1</v>
      </c>
      <c r="C20" s="19">
        <v>12</v>
      </c>
      <c r="D20" s="19">
        <v>3</v>
      </c>
      <c r="E20" s="19"/>
      <c r="F20" s="19"/>
      <c r="G20" s="21" t="str">
        <f>IF(ISBLANK($A20),"",IF($I20="X",A20,CONCATENATE(VLOOKUP(A20,Competitors!$A$2:$I$650,3, FALSE)," ",VLOOKUP(A20,Competitors!$A$2:$I$650,2,FALSE))))</f>
        <v>Jen Clegg</v>
      </c>
      <c r="H20" s="22">
        <f t="shared" si="0"/>
        <v>5.0034722222222223E-2</v>
      </c>
      <c r="I20" t="str">
        <f t="shared" si="1"/>
        <v>X</v>
      </c>
    </row>
    <row r="21" spans="1:9" ht="15" x14ac:dyDescent="0.4">
      <c r="A21" s="19">
        <v>846</v>
      </c>
      <c r="B21" s="19">
        <v>1</v>
      </c>
      <c r="C21" s="19">
        <v>12</v>
      </c>
      <c r="D21" s="19">
        <v>20</v>
      </c>
      <c r="E21" s="19"/>
      <c r="F21" s="19"/>
      <c r="G21" s="21" t="str">
        <f>IF(ISBLANK($A21),"",IF($I21="X",A21,CONCATENATE(VLOOKUP(A21,Competitors!$A$2:$I$650,3, FALSE)," ",VLOOKUP(A21,Competitors!$A$2:$I$650,2,FALSE))))</f>
        <v>Roger Kockelbergh</v>
      </c>
      <c r="H21" s="22">
        <f t="shared" si="0"/>
        <v>5.0231481481481481E-2</v>
      </c>
      <c r="I21" t="str">
        <f t="shared" si="1"/>
        <v/>
      </c>
    </row>
    <row r="22" spans="1:9" ht="15" x14ac:dyDescent="0.4">
      <c r="A22" s="19" t="s">
        <v>237</v>
      </c>
      <c r="B22" s="19">
        <v>1</v>
      </c>
      <c r="C22" s="19">
        <v>13</v>
      </c>
      <c r="D22" s="19">
        <v>1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Lee Murray</v>
      </c>
      <c r="H22" s="22">
        <f t="shared" si="0"/>
        <v>5.0706018518518518E-2</v>
      </c>
      <c r="I22" t="str">
        <f t="shared" si="1"/>
        <v>X</v>
      </c>
    </row>
    <row r="23" spans="1:9" ht="15" x14ac:dyDescent="0.4">
      <c r="A23" s="19">
        <v>715</v>
      </c>
      <c r="B23" s="19">
        <v>1</v>
      </c>
      <c r="C23" s="19">
        <v>13</v>
      </c>
      <c r="D23" s="19">
        <v>22</v>
      </c>
      <c r="E23" s="19"/>
      <c r="F23" s="19"/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5.0949074074074077E-2</v>
      </c>
      <c r="I23" t="str">
        <f t="shared" si="1"/>
        <v/>
      </c>
    </row>
    <row r="24" spans="1:9" ht="15" x14ac:dyDescent="0.4">
      <c r="A24" s="19" t="s">
        <v>238</v>
      </c>
      <c r="B24" s="19">
        <v>1</v>
      </c>
      <c r="C24" s="19">
        <v>17</v>
      </c>
      <c r="D24" s="19">
        <v>12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David Hill</v>
      </c>
      <c r="H24" s="22">
        <f t="shared" si="0"/>
        <v>5.3611111111111109E-2</v>
      </c>
      <c r="I24" t="str">
        <f t="shared" si="1"/>
        <v>X</v>
      </c>
    </row>
    <row r="25" spans="1:9" ht="15" x14ac:dyDescent="0.4">
      <c r="A25" s="19">
        <v>1195</v>
      </c>
      <c r="B25" s="19">
        <v>1</v>
      </c>
      <c r="C25" s="19">
        <v>18</v>
      </c>
      <c r="D25" s="19">
        <v>51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Charlie Hardwicke</v>
      </c>
      <c r="H25" s="22">
        <f t="shared" si="0"/>
        <v>5.4756944444444441E-2</v>
      </c>
      <c r="I25" t="str">
        <f t="shared" si="1"/>
        <v/>
      </c>
    </row>
    <row r="26" spans="1:9" ht="15" x14ac:dyDescent="0.4">
      <c r="A26" s="19" t="s">
        <v>162</v>
      </c>
      <c r="B26" s="19">
        <v>1</v>
      </c>
      <c r="C26" s="19">
        <v>19</v>
      </c>
      <c r="D26" s="19">
        <v>2</v>
      </c>
      <c r="E26" s="19"/>
      <c r="F26" s="19"/>
      <c r="G26" s="21" t="str">
        <f>IF(ISBLANK($A26),"",IF($I26="X",A26,CONCATENATE(VLOOKUP(A26,Competitors!$A$2:$I$650,3, FALSE)," ",VLOOKUP(A26,Competitors!$A$2:$I$650,2,FALSE))))</f>
        <v>Lynne Scofield</v>
      </c>
      <c r="H26" s="22">
        <f t="shared" si="0"/>
        <v>5.4884259259259258E-2</v>
      </c>
      <c r="I26" t="str">
        <f t="shared" si="1"/>
        <v>X</v>
      </c>
    </row>
    <row r="27" spans="1:9" ht="15" x14ac:dyDescent="0.4">
      <c r="A27" s="19" t="s">
        <v>201</v>
      </c>
      <c r="B27" s="19"/>
      <c r="C27" s="19"/>
      <c r="D27" s="19"/>
      <c r="E27" s="19"/>
      <c r="F27" s="19" t="s">
        <v>227</v>
      </c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0</v>
      </c>
      <c r="I27" t="str">
        <f t="shared" si="1"/>
        <v>X</v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Event_11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47" priority="1">
      <formula>TEXT($B$104,"@")="Y"</formula>
    </cfRule>
  </conditionalFormatting>
  <conditionalFormatting sqref="G2:H101">
    <cfRule type="expression" dxfId="46" priority="3">
      <formula>$I2="X"</formula>
    </cfRule>
  </conditionalFormatting>
  <conditionalFormatting sqref="H2:H101">
    <cfRule type="expression" dxfId="45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26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1.4884259259259259E-2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20">
        <v>21</v>
      </c>
      <c r="D3" s="20">
        <v>56</v>
      </c>
      <c r="E3" s="20"/>
      <c r="F3" s="20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1.5231481481481481E-2</v>
      </c>
      <c r="I3" t="str">
        <f t="shared" ref="I3:I66" si="1">IF(OR(ISBLANK(A3),ISNUMBER(A3)),"","X")</f>
        <v/>
      </c>
    </row>
    <row r="4" spans="1:9" ht="15" x14ac:dyDescent="0.4">
      <c r="A4" s="19" t="s">
        <v>157</v>
      </c>
      <c r="B4" s="19">
        <v>0</v>
      </c>
      <c r="C4" s="20">
        <v>22</v>
      </c>
      <c r="D4" s="20">
        <v>11</v>
      </c>
      <c r="E4" s="20"/>
      <c r="F4" s="20"/>
      <c r="G4" s="21" t="str">
        <f>IF(ISBLANK($A4),"",IF($I4="X",A4,CONCATENATE(VLOOKUP(A4,Competitors!$A$2:$I$650,3, FALSE)," ",VLOOKUP(A4,Competitors!$A$2:$I$650,2,FALSE))))</f>
        <v>Adam Wells</v>
      </c>
      <c r="H4" s="22">
        <f t="shared" si="0"/>
        <v>1.5405092592592592E-2</v>
      </c>
      <c r="I4" t="str">
        <f t="shared" si="1"/>
        <v>X</v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23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1.5543981481481482E-2</v>
      </c>
      <c r="I5" t="str">
        <f t="shared" si="1"/>
        <v>X</v>
      </c>
    </row>
    <row r="6" spans="1:9" ht="15" x14ac:dyDescent="0.4">
      <c r="A6" s="19">
        <v>38</v>
      </c>
      <c r="B6" s="19">
        <v>0</v>
      </c>
      <c r="C6" s="20">
        <v>22</v>
      </c>
      <c r="D6" s="20">
        <v>37</v>
      </c>
      <c r="E6" s="20"/>
      <c r="F6" s="20"/>
      <c r="G6" s="21" t="str">
        <f>IF(ISBLANK($A6),"",IF($I6="X",A6,CONCATENATE(VLOOKUP(A6,Competitors!$A$2:$I$650,3, FALSE)," ",VLOOKUP(A6,Competitors!$A$2:$I$650,2,FALSE))))</f>
        <v>Phil Rayner</v>
      </c>
      <c r="H6" s="22">
        <f t="shared" si="0"/>
        <v>1.5706018518518518E-2</v>
      </c>
      <c r="I6" t="str">
        <f t="shared" si="1"/>
        <v/>
      </c>
    </row>
    <row r="7" spans="1:9" ht="15" x14ac:dyDescent="0.4">
      <c r="A7" s="19">
        <v>35</v>
      </c>
      <c r="B7" s="19">
        <v>0</v>
      </c>
      <c r="C7" s="20">
        <v>22</v>
      </c>
      <c r="D7" s="20">
        <v>47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1.5821759259259258E-2</v>
      </c>
      <c r="I7" t="str">
        <f t="shared" si="1"/>
        <v/>
      </c>
    </row>
    <row r="8" spans="1:9" ht="15" x14ac:dyDescent="0.4">
      <c r="A8" s="19" t="s">
        <v>239</v>
      </c>
      <c r="B8" s="19">
        <v>0</v>
      </c>
      <c r="C8" s="20">
        <v>23</v>
      </c>
      <c r="D8" s="20">
        <v>29</v>
      </c>
      <c r="E8" s="20"/>
      <c r="F8" s="20"/>
      <c r="G8" s="21" t="str">
        <f>IF(ISBLANK($A8),"",IF($I8="X",A8,CONCATENATE(VLOOKUP(A8,Competitors!$A$2:$I$650,3, FALSE)," ",VLOOKUP(A8,Competitors!$A$2:$I$650,2,FALSE))))</f>
        <v>Ed Tarelli</v>
      </c>
      <c r="H8" s="22">
        <f t="shared" si="0"/>
        <v>1.6307870370370372E-2</v>
      </c>
      <c r="I8" t="str">
        <f t="shared" si="1"/>
        <v>X</v>
      </c>
    </row>
    <row r="9" spans="1:9" ht="15" x14ac:dyDescent="0.4">
      <c r="A9" s="19">
        <v>415</v>
      </c>
      <c r="B9" s="19">
        <v>0</v>
      </c>
      <c r="C9" s="20">
        <v>23</v>
      </c>
      <c r="D9" s="20">
        <v>31</v>
      </c>
      <c r="E9" s="20"/>
      <c r="F9" s="20"/>
      <c r="G9" s="21" t="str">
        <f>IF(ISBLANK($A9),"",IF($I9="X",A9,CONCATENATE(VLOOKUP(A9,Competitors!$A$2:$I$650,3, FALSE)," ",VLOOKUP(A9,Competitors!$A$2:$I$650,2,FALSE))))</f>
        <v>Nik Kershaw</v>
      </c>
      <c r="H9" s="22">
        <f t="shared" si="0"/>
        <v>1.6331018518518519E-2</v>
      </c>
      <c r="I9" t="str">
        <f t="shared" si="1"/>
        <v/>
      </c>
    </row>
    <row r="10" spans="1:9" ht="15" x14ac:dyDescent="0.4">
      <c r="A10" s="19" t="s">
        <v>240</v>
      </c>
      <c r="B10" s="19">
        <v>0</v>
      </c>
      <c r="C10" s="20">
        <v>23</v>
      </c>
      <c r="D10" s="20">
        <v>40</v>
      </c>
      <c r="E10" s="20"/>
      <c r="F10" s="20"/>
      <c r="G10" s="21" t="str">
        <f>IF(ISBLANK($A10),"",IF($I10="X",A10,CONCATENATE(VLOOKUP(A10,Competitors!$A$2:$I$650,3, FALSE)," ",VLOOKUP(A10,Competitors!$A$2:$I$650,2,FALSE))))</f>
        <v>John Tracy</v>
      </c>
      <c r="H10" s="22">
        <f t="shared" si="0"/>
        <v>1.6435185185185185E-2</v>
      </c>
      <c r="I10" t="str">
        <f t="shared" si="1"/>
        <v>X</v>
      </c>
    </row>
    <row r="11" spans="1:9" ht="15" x14ac:dyDescent="0.4">
      <c r="A11" s="19">
        <v>967</v>
      </c>
      <c r="B11" s="19">
        <v>0</v>
      </c>
      <c r="C11" s="20">
        <v>23</v>
      </c>
      <c r="D11" s="20">
        <v>43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Daniel McDonnell</v>
      </c>
      <c r="H11" s="22">
        <f t="shared" si="0"/>
        <v>1.6469907407407409E-2</v>
      </c>
      <c r="I11" t="str">
        <f t="shared" si="1"/>
        <v/>
      </c>
    </row>
    <row r="12" spans="1:9" ht="15" x14ac:dyDescent="0.4">
      <c r="A12" s="19">
        <v>1135</v>
      </c>
      <c r="B12" s="19">
        <v>0</v>
      </c>
      <c r="C12" s="20">
        <v>23</v>
      </c>
      <c r="D12" s="20">
        <v>45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Simon Askham</v>
      </c>
      <c r="H12" s="22">
        <f t="shared" si="0"/>
        <v>1.6493055555555556E-2</v>
      </c>
      <c r="I12" t="str">
        <f t="shared" si="1"/>
        <v/>
      </c>
    </row>
    <row r="13" spans="1:9" ht="15" x14ac:dyDescent="0.4">
      <c r="A13" s="19">
        <v>846</v>
      </c>
      <c r="B13" s="19">
        <v>0</v>
      </c>
      <c r="C13" s="20">
        <v>24</v>
      </c>
      <c r="D13" s="20">
        <v>16</v>
      </c>
      <c r="E13" s="20"/>
      <c r="F13" s="20"/>
      <c r="G13" s="21" t="str">
        <f>IF(ISBLANK($A13),"",IF($I13="X",A13,CONCATENATE(VLOOKUP(A13,Competitors!$A$2:$I$650,3, FALSE)," ",VLOOKUP(A13,Competitors!$A$2:$I$650,2,FALSE))))</f>
        <v>Roger Kockelbergh</v>
      </c>
      <c r="H13" s="22">
        <f t="shared" si="0"/>
        <v>1.6851851851851851E-2</v>
      </c>
      <c r="I13" t="str">
        <f t="shared" si="1"/>
        <v/>
      </c>
    </row>
    <row r="14" spans="1:9" ht="15" x14ac:dyDescent="0.4">
      <c r="A14" s="19">
        <v>203</v>
      </c>
      <c r="B14" s="19">
        <v>0</v>
      </c>
      <c r="C14" s="20">
        <v>24</v>
      </c>
      <c r="D14" s="20">
        <v>18</v>
      </c>
      <c r="E14" s="20"/>
      <c r="F14" s="20"/>
      <c r="G14" s="21" t="str">
        <f>IF(ISBLANK($A14),"",IF($I14="X",A14,CONCATENATE(VLOOKUP(A14,Competitors!$A$2:$I$650,3, FALSE)," ",VLOOKUP(A14,Competitors!$A$2:$I$650,2,FALSE))))</f>
        <v>Adrian Killworth</v>
      </c>
      <c r="H14" s="22">
        <f t="shared" si="0"/>
        <v>1.6875000000000001E-2</v>
      </c>
      <c r="I14" t="str">
        <f t="shared" si="1"/>
        <v/>
      </c>
    </row>
    <row r="15" spans="1:9" ht="15" x14ac:dyDescent="0.4">
      <c r="A15" s="19">
        <v>1055</v>
      </c>
      <c r="B15" s="19">
        <v>0</v>
      </c>
      <c r="C15" s="20">
        <v>24</v>
      </c>
      <c r="D15" s="20">
        <v>18</v>
      </c>
      <c r="E15" s="20"/>
      <c r="F15" s="20"/>
      <c r="G15" s="21" t="str">
        <f>IF(ISBLANK($A15),"",IF($I15="X",A15,CONCATENATE(VLOOKUP(A15,Competitors!$A$2:$I$650,3, FALSE)," ",VLOOKUP(A15,Competitors!$A$2:$I$650,2,FALSE))))</f>
        <v>Austin Smith</v>
      </c>
      <c r="H15" s="22">
        <f t="shared" si="0"/>
        <v>1.6875000000000001E-2</v>
      </c>
      <c r="I15" t="str">
        <f t="shared" si="1"/>
        <v/>
      </c>
    </row>
    <row r="16" spans="1:9" ht="15" x14ac:dyDescent="0.4">
      <c r="A16" s="19">
        <v>1254</v>
      </c>
      <c r="B16" s="19">
        <v>0</v>
      </c>
      <c r="C16" s="20">
        <v>24</v>
      </c>
      <c r="D16" s="20">
        <v>55</v>
      </c>
      <c r="E16" s="20"/>
      <c r="F16" s="20"/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1.7303240740740741E-2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20">
        <v>24</v>
      </c>
      <c r="D17" s="20">
        <v>56</v>
      </c>
      <c r="E17" s="20"/>
      <c r="F17" s="20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1.7314814814814814E-2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20">
        <v>25</v>
      </c>
      <c r="D18" s="20">
        <v>36</v>
      </c>
      <c r="E18" s="20"/>
      <c r="F18" s="20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1.7777777777777778E-2</v>
      </c>
      <c r="I18" t="str">
        <f t="shared" si="1"/>
        <v/>
      </c>
    </row>
    <row r="19" spans="1:9" ht="15" x14ac:dyDescent="0.4">
      <c r="A19" s="19">
        <v>715</v>
      </c>
      <c r="B19" s="19">
        <v>0</v>
      </c>
      <c r="C19" s="20">
        <v>25</v>
      </c>
      <c r="D19" s="20">
        <v>41</v>
      </c>
      <c r="E19" s="20"/>
      <c r="F19" s="20"/>
      <c r="G19" s="21" t="str">
        <f>IF(ISBLANK($A19),"",IF($I19="X",A19,CONCATENATE(VLOOKUP(A19,Competitors!$A$2:$I$650,3, FALSE)," ",VLOOKUP(A19,Competitors!$A$2:$I$650,2,FALSE))))</f>
        <v>Steven Coulam</v>
      </c>
      <c r="H19" s="22">
        <f t="shared" si="0"/>
        <v>1.7835648148148149E-2</v>
      </c>
      <c r="I19" t="str">
        <f t="shared" si="1"/>
        <v/>
      </c>
    </row>
    <row r="20" spans="1:9" ht="15" x14ac:dyDescent="0.4">
      <c r="A20" s="19">
        <v>1107</v>
      </c>
      <c r="B20" s="19">
        <v>0</v>
      </c>
      <c r="C20" s="20">
        <v>25</v>
      </c>
      <c r="D20" s="20">
        <v>59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Milly Pinnock</v>
      </c>
      <c r="H20" s="22">
        <f t="shared" si="0"/>
        <v>1.804398148148148E-2</v>
      </c>
      <c r="I20" t="str">
        <f t="shared" si="1"/>
        <v/>
      </c>
    </row>
    <row r="21" spans="1:9" ht="15" x14ac:dyDescent="0.4">
      <c r="A21" s="19">
        <v>1357</v>
      </c>
      <c r="B21" s="19">
        <v>0</v>
      </c>
      <c r="C21" s="20">
        <v>26</v>
      </c>
      <c r="D21" s="20">
        <v>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Ian Parker</v>
      </c>
      <c r="H21" s="22">
        <f t="shared" si="0"/>
        <v>1.8101851851851852E-2</v>
      </c>
      <c r="I21" t="str">
        <f t="shared" si="1"/>
        <v/>
      </c>
    </row>
    <row r="22" spans="1:9" ht="15" x14ac:dyDescent="0.4">
      <c r="A22" s="19">
        <v>1194</v>
      </c>
      <c r="B22" s="19">
        <v>0</v>
      </c>
      <c r="C22" s="20">
        <v>28</v>
      </c>
      <c r="D22" s="20">
        <v>44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Alex Hardwicke</v>
      </c>
      <c r="H22" s="22">
        <f t="shared" si="0"/>
        <v>1.9953703703703703E-2</v>
      </c>
      <c r="I22" t="str">
        <f t="shared" si="1"/>
        <v/>
      </c>
    </row>
    <row r="23" spans="1:9" ht="15" x14ac:dyDescent="0.4">
      <c r="A23" s="19">
        <v>1385</v>
      </c>
      <c r="B23" s="19"/>
      <c r="C23" s="20"/>
      <c r="D23" s="20"/>
      <c r="E23" s="20"/>
      <c r="F23" s="20" t="s">
        <v>227</v>
      </c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Event_12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44" priority="1">
      <formula>TEXT($B$104,"@")="Y"</formula>
    </cfRule>
  </conditionalFormatting>
  <conditionalFormatting sqref="G2:H101">
    <cfRule type="expression" dxfId="43" priority="3">
      <formula>$I2="X"</formula>
    </cfRule>
  </conditionalFormatting>
  <conditionalFormatting sqref="H2:H101">
    <cfRule type="expression" dxfId="42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4"/>
  <sheetViews>
    <sheetView zoomScale="85" zoomScaleNormal="85" workbookViewId="0">
      <selection activeCell="F35" sqref="F35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18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 t="s">
        <v>241</v>
      </c>
      <c r="B3" s="19">
        <v>0</v>
      </c>
      <c r="C3" s="20">
        <v>22</v>
      </c>
      <c r="D3" s="20">
        <v>30</v>
      </c>
      <c r="E3" s="20"/>
      <c r="F3" s="20"/>
      <c r="G3" s="21" t="str">
        <f>IF(ISBLANK($A3),"",IF($I3="X",A3,CONCATENATE(VLOOKUP(A3,Competitors!$A$2:$I$650,3, FALSE)," ",VLOOKUP(A3,Competitors!$A$2:$I$650,2,FALSE))))</f>
        <v>Phil Wilikinson</v>
      </c>
      <c r="H3" s="22">
        <f t="shared" ref="H3:H66" si="0">IF(LEFT($E3,1)="D",UPPER($E3),(B3*3600+C3*60+D3)/86400)</f>
        <v>1.5625E-2</v>
      </c>
      <c r="I3" t="str">
        <f t="shared" ref="I3:I66" si="1">IF(OR(ISBLANK(A3),ISNUMBER(A3)),"","X")</f>
        <v>X</v>
      </c>
    </row>
    <row r="4" spans="1:9" ht="15" x14ac:dyDescent="0.4">
      <c r="A4" s="19">
        <v>35</v>
      </c>
      <c r="B4" s="19">
        <v>0</v>
      </c>
      <c r="C4" s="20">
        <v>22</v>
      </c>
      <c r="D4" s="20">
        <v>45</v>
      </c>
      <c r="E4" s="20"/>
      <c r="F4" s="20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1.579861111111111E-2</v>
      </c>
      <c r="I4" t="str">
        <f t="shared" si="1"/>
        <v/>
      </c>
    </row>
    <row r="5" spans="1:9" ht="15" x14ac:dyDescent="0.4">
      <c r="A5" s="19">
        <v>38</v>
      </c>
      <c r="B5" s="19">
        <v>0</v>
      </c>
      <c r="C5" s="20">
        <v>22</v>
      </c>
      <c r="D5" s="20">
        <v>55</v>
      </c>
      <c r="E5" s="20"/>
      <c r="F5" s="20"/>
      <c r="G5" s="21" t="str">
        <f>IF(ISBLANK($A5),"",IF($I5="X",A5,CONCATENATE(VLOOKUP(A5,Competitors!$A$2:$I$650,3, FALSE)," ",VLOOKUP(A5,Competitors!$A$2:$I$650,2,FALSE))))</f>
        <v>Phil Rayner</v>
      </c>
      <c r="H5" s="22">
        <f t="shared" si="0"/>
        <v>1.5914351851851853E-2</v>
      </c>
      <c r="I5" t="str">
        <f t="shared" si="1"/>
        <v/>
      </c>
    </row>
    <row r="6" spans="1:9" ht="15" x14ac:dyDescent="0.4">
      <c r="A6" s="19">
        <v>967</v>
      </c>
      <c r="B6" s="19">
        <v>0</v>
      </c>
      <c r="C6" s="20">
        <v>23</v>
      </c>
      <c r="D6" s="20">
        <v>27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Daniel McDonnell</v>
      </c>
      <c r="H6" s="22">
        <f t="shared" si="0"/>
        <v>1.6284722222222221E-2</v>
      </c>
      <c r="I6" t="str">
        <f t="shared" si="1"/>
        <v/>
      </c>
    </row>
    <row r="7" spans="1:9" ht="15" x14ac:dyDescent="0.4">
      <c r="A7" s="19">
        <v>1192</v>
      </c>
      <c r="B7" s="19">
        <v>0</v>
      </c>
      <c r="C7" s="20">
        <v>23</v>
      </c>
      <c r="D7" s="20">
        <v>45</v>
      </c>
      <c r="E7" s="20"/>
      <c r="F7" s="20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1.6493055555555556E-2</v>
      </c>
      <c r="I7" t="str">
        <f t="shared" si="1"/>
        <v/>
      </c>
    </row>
    <row r="8" spans="1:9" ht="15" x14ac:dyDescent="0.4">
      <c r="A8" s="19" t="s">
        <v>242</v>
      </c>
      <c r="B8" s="19">
        <v>0</v>
      </c>
      <c r="C8" s="20">
        <v>23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John Tracey</v>
      </c>
      <c r="H8" s="22">
        <f t="shared" si="0"/>
        <v>1.6574074074074074E-2</v>
      </c>
      <c r="I8" t="str">
        <f t="shared" si="1"/>
        <v>X</v>
      </c>
    </row>
    <row r="9" spans="1:9" ht="15" x14ac:dyDescent="0.4">
      <c r="A9" s="19" t="s">
        <v>148</v>
      </c>
      <c r="B9" s="19">
        <v>0</v>
      </c>
      <c r="C9" s="20">
        <v>23</v>
      </c>
      <c r="D9" s="20">
        <v>53</v>
      </c>
      <c r="E9" s="20"/>
      <c r="F9" s="20"/>
      <c r="G9" s="21" t="str">
        <f>IF(ISBLANK($A9),"",IF($I9="X",A9,CONCATENATE(VLOOKUP(A9,Competitors!$A$2:$I$650,3, FALSE)," ",VLOOKUP(A9,Competitors!$A$2:$I$650,2,FALSE))))</f>
        <v>Chris Bonsor</v>
      </c>
      <c r="H9" s="22">
        <f t="shared" si="0"/>
        <v>1.6585648148148148E-2</v>
      </c>
      <c r="I9" t="str">
        <f t="shared" si="1"/>
        <v>X</v>
      </c>
    </row>
    <row r="10" spans="1:9" ht="15" x14ac:dyDescent="0.4">
      <c r="A10" s="19">
        <v>1055</v>
      </c>
      <c r="B10" s="19">
        <v>0</v>
      </c>
      <c r="C10" s="20">
        <v>23</v>
      </c>
      <c r="D10" s="20">
        <v>56</v>
      </c>
      <c r="E10" s="20"/>
      <c r="F10" s="20"/>
      <c r="G10" s="21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1.6620370370370369E-2</v>
      </c>
      <c r="I10" t="str">
        <f t="shared" si="1"/>
        <v/>
      </c>
    </row>
    <row r="11" spans="1:9" ht="15" x14ac:dyDescent="0.4">
      <c r="A11" s="19">
        <v>1135</v>
      </c>
      <c r="B11" s="19">
        <v>0</v>
      </c>
      <c r="C11" s="20">
        <v>24</v>
      </c>
      <c r="D11" s="20">
        <v>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Simon Askham</v>
      </c>
      <c r="H11" s="22">
        <f t="shared" si="0"/>
        <v>1.6701388888888891E-2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24</v>
      </c>
      <c r="D12" s="20">
        <v>5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2">
        <f t="shared" si="0"/>
        <v>1.6724537037037038E-2</v>
      </c>
      <c r="I12" t="str">
        <f t="shared" si="1"/>
        <v/>
      </c>
    </row>
    <row r="13" spans="1:9" ht="15" x14ac:dyDescent="0.4">
      <c r="A13" s="19" t="s">
        <v>243</v>
      </c>
      <c r="B13" s="19">
        <v>0</v>
      </c>
      <c r="C13" s="20">
        <v>24</v>
      </c>
      <c r="D13" s="20">
        <v>20</v>
      </c>
      <c r="E13" s="20"/>
      <c r="F13" s="20"/>
      <c r="G13" s="21" t="str">
        <f>IF(ISBLANK($A13),"",IF($I13="X",A13,CONCATENATE(VLOOKUP(A13,Competitors!$A$2:$I$650,3, FALSE)," ",VLOOKUP(A13,Competitors!$A$2:$I$650,2,FALSE))))</f>
        <v>Megan Cherry</v>
      </c>
      <c r="H13" s="22">
        <f t="shared" si="0"/>
        <v>1.6898148148148148E-2</v>
      </c>
      <c r="I13" t="str">
        <f t="shared" si="1"/>
        <v>X</v>
      </c>
    </row>
    <row r="14" spans="1:9" ht="15" x14ac:dyDescent="0.4">
      <c r="A14" s="19">
        <v>1129</v>
      </c>
      <c r="B14" s="19">
        <v>0</v>
      </c>
      <c r="C14" s="20">
        <v>24</v>
      </c>
      <c r="D14" s="20">
        <v>26</v>
      </c>
      <c r="E14" s="20"/>
      <c r="F14" s="20"/>
      <c r="G14" s="21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1.6967592592592593E-2</v>
      </c>
      <c r="I14" t="str">
        <f t="shared" si="1"/>
        <v/>
      </c>
    </row>
    <row r="15" spans="1:9" ht="15" x14ac:dyDescent="0.4">
      <c r="A15" s="19">
        <v>707</v>
      </c>
      <c r="B15" s="19">
        <v>0</v>
      </c>
      <c r="C15" s="20">
        <v>24</v>
      </c>
      <c r="D15" s="20">
        <v>35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Martin Webster</v>
      </c>
      <c r="H15" s="22">
        <f t="shared" si="0"/>
        <v>1.7071759259259259E-2</v>
      </c>
      <c r="I15" t="str">
        <f t="shared" si="1"/>
        <v/>
      </c>
    </row>
    <row r="16" spans="1:9" ht="15" x14ac:dyDescent="0.4">
      <c r="A16" s="19">
        <v>1152</v>
      </c>
      <c r="B16" s="19">
        <v>0</v>
      </c>
      <c r="C16" s="20">
        <v>24</v>
      </c>
      <c r="D16" s="20">
        <v>38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Ruby Isaac</v>
      </c>
      <c r="H16" s="22">
        <f t="shared" si="0"/>
        <v>1.7106481481481483E-2</v>
      </c>
      <c r="I16" t="str">
        <f t="shared" si="1"/>
        <v/>
      </c>
    </row>
    <row r="17" spans="1:9" ht="15" x14ac:dyDescent="0.4">
      <c r="A17" s="19" t="s">
        <v>156</v>
      </c>
      <c r="B17" s="19">
        <v>0</v>
      </c>
      <c r="C17" s="20">
        <v>24</v>
      </c>
      <c r="D17" s="20">
        <v>39</v>
      </c>
      <c r="E17" s="20"/>
      <c r="F17" s="20"/>
      <c r="G17" s="21" t="str">
        <f>IF(ISBLANK($A17),"",IF($I17="X",A17,CONCATENATE(VLOOKUP(A17,Competitors!$A$2:$I$650,3, FALSE)," ",VLOOKUP(A17,Competitors!$A$2:$I$650,2,FALSE))))</f>
        <v>Steve Pearce</v>
      </c>
      <c r="H17" s="22">
        <f t="shared" si="0"/>
        <v>1.7118055555555556E-2</v>
      </c>
      <c r="I17" t="str">
        <f t="shared" si="1"/>
        <v>X</v>
      </c>
    </row>
    <row r="18" spans="1:9" ht="15" x14ac:dyDescent="0.4">
      <c r="A18" s="19">
        <v>1254</v>
      </c>
      <c r="B18" s="19">
        <v>0</v>
      </c>
      <c r="C18" s="20">
        <v>24</v>
      </c>
      <c r="D18" s="20">
        <v>41</v>
      </c>
      <c r="E18" s="20"/>
      <c r="F18" s="20"/>
      <c r="G18" s="21" t="str">
        <f>IF(ISBLANK($A18),"",IF($I18="X",A18,CONCATENATE(VLOOKUP(A18,Competitors!$A$2:$I$650,3, FALSE)," ",VLOOKUP(A18,Competitors!$A$2:$I$650,2,FALSE))))</f>
        <v>Paul White</v>
      </c>
      <c r="H18" s="22">
        <f t="shared" si="0"/>
        <v>1.7141203703703704E-2</v>
      </c>
      <c r="I18" t="str">
        <f t="shared" si="1"/>
        <v/>
      </c>
    </row>
    <row r="19" spans="1:9" ht="15" x14ac:dyDescent="0.4">
      <c r="A19" s="19" t="s">
        <v>152</v>
      </c>
      <c r="B19" s="19">
        <v>0</v>
      </c>
      <c r="C19" s="20">
        <v>24</v>
      </c>
      <c r="D19" s="20">
        <v>44</v>
      </c>
      <c r="E19" s="20"/>
      <c r="F19" s="20"/>
      <c r="G19" s="21" t="str">
        <f>IF(ISBLANK($A19),"",IF($I19="X",A19,CONCATENATE(VLOOKUP(A19,Competitors!$A$2:$I$650,3, FALSE)," ",VLOOKUP(A19,Competitors!$A$2:$I$650,2,FALSE))))</f>
        <v>Mark Newton</v>
      </c>
      <c r="H19" s="22">
        <f t="shared" si="0"/>
        <v>1.7175925925925924E-2</v>
      </c>
      <c r="I19" t="str">
        <f t="shared" si="1"/>
        <v>X</v>
      </c>
    </row>
    <row r="20" spans="1:9" ht="15" x14ac:dyDescent="0.4">
      <c r="A20" s="19">
        <v>1109</v>
      </c>
      <c r="B20" s="19">
        <v>0</v>
      </c>
      <c r="C20" s="20">
        <v>24</v>
      </c>
      <c r="D20" s="20">
        <v>51</v>
      </c>
      <c r="E20" s="20"/>
      <c r="F20" s="20"/>
      <c r="G20" s="21" t="str">
        <f>IF(ISBLANK($A20),"",IF($I20="X",A20,CONCATENATE(VLOOKUP(A20,Competitors!$A$2:$I$650,3, FALSE)," ",VLOOKUP(A20,Competitors!$A$2:$I$650,2,FALSE))))</f>
        <v>Stuart Haycox</v>
      </c>
      <c r="H20" s="22">
        <f t="shared" si="0"/>
        <v>1.7256944444444443E-2</v>
      </c>
      <c r="I20" t="str">
        <f t="shared" si="1"/>
        <v/>
      </c>
    </row>
    <row r="21" spans="1:9" ht="15" x14ac:dyDescent="0.4">
      <c r="A21" s="19">
        <v>704</v>
      </c>
      <c r="B21" s="19">
        <v>0</v>
      </c>
      <c r="C21" s="20">
        <v>25</v>
      </c>
      <c r="D21" s="20">
        <v>1</v>
      </c>
      <c r="E21" s="20"/>
      <c r="F21" s="20"/>
      <c r="G21" s="21" t="str">
        <f>IF(ISBLANK($A21),"",IF($I21="X",A21,CONCATENATE(VLOOKUP(A21,Competitors!$A$2:$I$650,3, FALSE)," ",VLOOKUP(A21,Competitors!$A$2:$I$650,2,FALSE))))</f>
        <v>Chris Dainty</v>
      </c>
      <c r="H21" s="22">
        <f t="shared" si="0"/>
        <v>1.7372685185185185E-2</v>
      </c>
      <c r="I21" t="str">
        <f t="shared" si="1"/>
        <v/>
      </c>
    </row>
    <row r="22" spans="1:9" ht="15" x14ac:dyDescent="0.4">
      <c r="A22" s="19" t="s">
        <v>153</v>
      </c>
      <c r="B22" s="19">
        <v>0</v>
      </c>
      <c r="C22" s="20">
        <v>25</v>
      </c>
      <c r="D22" s="20">
        <v>20</v>
      </c>
      <c r="E22" s="20"/>
      <c r="F22" s="20"/>
      <c r="G22" s="21" t="str">
        <f>IF(ISBLANK($A22),"",IF($I22="X",A22,CONCATENATE(VLOOKUP(A22,Competitors!$A$2:$I$650,3, FALSE)," ",VLOOKUP(A22,Competitors!$A$2:$I$650,2,FALSE))))</f>
        <v>Marshall Briggs</v>
      </c>
      <c r="H22" s="22">
        <f t="shared" si="0"/>
        <v>1.7592592592592594E-2</v>
      </c>
      <c r="I22" t="str">
        <f t="shared" si="1"/>
        <v>X</v>
      </c>
    </row>
    <row r="23" spans="1:9" ht="15" x14ac:dyDescent="0.4">
      <c r="A23" s="19">
        <v>23</v>
      </c>
      <c r="B23" s="19">
        <v>0</v>
      </c>
      <c r="C23" s="20">
        <v>25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Chris Hyde</v>
      </c>
      <c r="H23" s="22">
        <f t="shared" si="0"/>
        <v>1.804398148148148E-2</v>
      </c>
      <c r="I23" t="str">
        <f t="shared" si="1"/>
        <v/>
      </c>
    </row>
    <row r="24" spans="1:9" ht="15" x14ac:dyDescent="0.4">
      <c r="A24" s="19">
        <v>1107</v>
      </c>
      <c r="B24" s="19">
        <v>0</v>
      </c>
      <c r="C24" s="20">
        <v>26</v>
      </c>
      <c r="D24" s="20">
        <v>15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Milly Pinnock</v>
      </c>
      <c r="H24" s="22">
        <f t="shared" si="0"/>
        <v>1.8229166666666668E-2</v>
      </c>
      <c r="I24" t="str">
        <f t="shared" si="1"/>
        <v/>
      </c>
    </row>
    <row r="25" spans="1:9" ht="15" x14ac:dyDescent="0.4">
      <c r="A25" s="19">
        <v>1194</v>
      </c>
      <c r="B25" s="19">
        <v>0</v>
      </c>
      <c r="C25" s="20">
        <v>28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1.9618055555555555E-2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29</v>
      </c>
      <c r="D26" s="20">
        <v>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2.0185185185185184E-2</v>
      </c>
      <c r="I26" t="str">
        <f t="shared" si="1"/>
        <v>X</v>
      </c>
    </row>
    <row r="27" spans="1:9" ht="15" x14ac:dyDescent="0.4">
      <c r="A27" s="19">
        <v>1332</v>
      </c>
      <c r="B27" s="19">
        <v>0</v>
      </c>
      <c r="C27" s="20">
        <v>29</v>
      </c>
      <c r="D27" s="20">
        <v>37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Jo Eaton</v>
      </c>
      <c r="H27" s="22">
        <f t="shared" si="0"/>
        <v>2.056712962962963E-2</v>
      </c>
      <c r="I27" t="str">
        <f t="shared" si="1"/>
        <v/>
      </c>
    </row>
    <row r="28" spans="1:9" ht="15" x14ac:dyDescent="0.4">
      <c r="A28" s="19" t="s">
        <v>224</v>
      </c>
      <c r="B28" s="19"/>
      <c r="C28" s="20"/>
      <c r="D28" s="20"/>
      <c r="E28" s="20"/>
      <c r="F28" s="20" t="s">
        <v>216</v>
      </c>
      <c r="G28" s="21" t="str">
        <f>IF(ISBLANK($A28),"",IF($I28="X",A28,CONCATENATE(VLOOKUP(A28,Competitors!$A$2:$I$650,3, FALSE)," ",VLOOKUP(A28,Competitors!$A$2:$I$650,2,FALSE))))</f>
        <v>Miles Marr</v>
      </c>
      <c r="H28" s="22">
        <f t="shared" si="0"/>
        <v>0</v>
      </c>
      <c r="I28" t="str">
        <f t="shared" si="1"/>
        <v>X</v>
      </c>
    </row>
    <row r="29" spans="1:9" ht="15" x14ac:dyDescent="0.4">
      <c r="A29" s="19" t="s">
        <v>244</v>
      </c>
      <c r="B29" s="19"/>
      <c r="C29" s="20"/>
      <c r="D29" s="20"/>
      <c r="E29" s="20"/>
      <c r="F29" s="20" t="s">
        <v>216</v>
      </c>
      <c r="G29" s="21" t="str">
        <f>IF(ISBLANK($A29),"",IF($I29="X",A29,CONCATENATE(VLOOKUP(A29,Competitors!$A$2:$I$650,3, FALSE)," ",VLOOKUP(A29,Competitors!$A$2:$I$650,2,FALSE))))</f>
        <v>Martin Wright</v>
      </c>
      <c r="H29" s="22">
        <f t="shared" si="0"/>
        <v>0</v>
      </c>
      <c r="I29" t="str">
        <f t="shared" si="1"/>
        <v>X</v>
      </c>
    </row>
    <row r="30" spans="1:9" ht="15" x14ac:dyDescent="0.4">
      <c r="A30" s="19">
        <v>935</v>
      </c>
      <c r="B30" s="19">
        <v>0</v>
      </c>
      <c r="C30" s="20">
        <v>32</v>
      </c>
      <c r="D30" s="20">
        <v>29</v>
      </c>
      <c r="E30" s="20"/>
      <c r="F30" s="20"/>
      <c r="G30" s="21" t="str">
        <f>IF(ISBLANK($A30),"",IF($I30="X",A30,CONCATENATE(VLOOKUP(A30,Competitors!$A$2:$I$650,3, FALSE)," ",VLOOKUP(A30,Competitors!$A$2:$I$650,2,FALSE))))</f>
        <v>Sophie Ward</v>
      </c>
      <c r="H30" s="22">
        <f t="shared" si="0"/>
        <v>2.255787037037037E-2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Event_13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41" priority="1">
      <formula>TEXT($B$104,"@")="Y"</formula>
    </cfRule>
  </conditionalFormatting>
  <conditionalFormatting sqref="G2:H101">
    <cfRule type="expression" dxfId="40" priority="3">
      <formula>$I2="X"</formula>
    </cfRule>
  </conditionalFormatting>
  <conditionalFormatting sqref="H2:H101">
    <cfRule type="expression" dxfId="39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20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1.4814814814814815E-2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21</v>
      </c>
      <c r="D3" s="20">
        <v>59</v>
      </c>
      <c r="E3" s="20"/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1.5266203703703704E-2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22</v>
      </c>
      <c r="D4" s="20">
        <v>13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1.5428240740740741E-2</v>
      </c>
      <c r="I4" t="str">
        <f t="shared" si="1"/>
        <v/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1.545138888888889E-2</v>
      </c>
      <c r="I5" t="str">
        <f t="shared" si="1"/>
        <v>X</v>
      </c>
    </row>
    <row r="6" spans="1:9" ht="15" x14ac:dyDescent="0.4">
      <c r="A6" s="19" t="s">
        <v>245</v>
      </c>
      <c r="B6" s="19">
        <v>0</v>
      </c>
      <c r="C6" s="20">
        <v>22</v>
      </c>
      <c r="D6" s="20">
        <v>27</v>
      </c>
      <c r="E6" s="20"/>
      <c r="F6" s="20"/>
      <c r="G6" s="21" t="str">
        <f>IF(ISBLANK($A6),"",IF($I6="X",A6,CONCATENATE(VLOOKUP(A6,Competitors!$A$2:$I$650,3, FALSE)," ",VLOOKUP(A6,Competitors!$A$2:$I$650,2,FALSE))))</f>
        <v>Guy Bibby</v>
      </c>
      <c r="H6" s="22">
        <f t="shared" si="0"/>
        <v>1.5590277777777778E-2</v>
      </c>
      <c r="I6" t="str">
        <f t="shared" si="1"/>
        <v>X</v>
      </c>
    </row>
    <row r="7" spans="1:9" ht="15" x14ac:dyDescent="0.4">
      <c r="A7" s="19">
        <v>35</v>
      </c>
      <c r="B7" s="19">
        <v>0</v>
      </c>
      <c r="C7" s="20">
        <v>22</v>
      </c>
      <c r="D7" s="20">
        <v>39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1.5729166666666666E-2</v>
      </c>
      <c r="I7" t="str">
        <f t="shared" si="1"/>
        <v/>
      </c>
    </row>
    <row r="8" spans="1:9" ht="15" x14ac:dyDescent="0.4">
      <c r="A8" s="19" t="s">
        <v>246</v>
      </c>
      <c r="B8" s="19">
        <v>0</v>
      </c>
      <c r="C8" s="20">
        <v>22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Giles Brook</v>
      </c>
      <c r="H8" s="22">
        <f t="shared" si="0"/>
        <v>1.5879629629629629E-2</v>
      </c>
      <c r="I8" t="str">
        <f t="shared" si="1"/>
        <v>X</v>
      </c>
    </row>
    <row r="9" spans="1:9" ht="15" x14ac:dyDescent="0.4">
      <c r="A9" s="19">
        <v>38</v>
      </c>
      <c r="B9" s="19">
        <v>0</v>
      </c>
      <c r="C9" s="20">
        <v>23</v>
      </c>
      <c r="D9" s="20">
        <v>1</v>
      </c>
      <c r="E9" s="20"/>
      <c r="F9" s="20"/>
      <c r="G9" s="21" t="str">
        <f>IF(ISBLANK($A9),"",IF($I9="X",A9,CONCATENATE(VLOOKUP(A9,Competitors!$A$2:$I$650,3, FALSE)," ",VLOOKUP(A9,Competitors!$A$2:$I$650,2,FALSE))))</f>
        <v>Phil Rayner</v>
      </c>
      <c r="H9" s="22">
        <f t="shared" si="0"/>
        <v>1.5983796296296298E-2</v>
      </c>
      <c r="I9" t="str">
        <f t="shared" si="1"/>
        <v/>
      </c>
    </row>
    <row r="10" spans="1:9" ht="15" x14ac:dyDescent="0.4">
      <c r="A10" s="19">
        <v>989</v>
      </c>
      <c r="B10" s="19">
        <v>0</v>
      </c>
      <c r="C10" s="20">
        <v>23</v>
      </c>
      <c r="D10" s="20">
        <v>8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Jason Williams</v>
      </c>
      <c r="H10" s="22">
        <f t="shared" si="0"/>
        <v>1.6064814814814816E-2</v>
      </c>
      <c r="I10" t="str">
        <f t="shared" si="1"/>
        <v/>
      </c>
    </row>
    <row r="11" spans="1:9" ht="15" x14ac:dyDescent="0.4">
      <c r="A11" s="19">
        <v>1339</v>
      </c>
      <c r="B11" s="19">
        <v>0</v>
      </c>
      <c r="C11" s="20">
        <v>23</v>
      </c>
      <c r="D11" s="20">
        <v>30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Jack Shewring</v>
      </c>
      <c r="H11" s="22">
        <f t="shared" si="0"/>
        <v>1.6319444444444445E-2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23</v>
      </c>
      <c r="D12" s="20">
        <v>44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1.6481481481481482E-2</v>
      </c>
      <c r="I12" t="str">
        <f t="shared" si="1"/>
        <v/>
      </c>
    </row>
    <row r="13" spans="1:9" ht="15" x14ac:dyDescent="0.4">
      <c r="A13" s="19">
        <v>203</v>
      </c>
      <c r="B13" s="19">
        <v>0</v>
      </c>
      <c r="C13" s="20">
        <v>23</v>
      </c>
      <c r="D13" s="20">
        <v>49</v>
      </c>
      <c r="E13" s="20"/>
      <c r="F13" s="20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1.653935185185185E-2</v>
      </c>
      <c r="I13" t="str">
        <f t="shared" si="1"/>
        <v/>
      </c>
    </row>
    <row r="14" spans="1:9" ht="15" x14ac:dyDescent="0.4">
      <c r="A14" s="19">
        <v>1055</v>
      </c>
      <c r="B14" s="19">
        <v>0</v>
      </c>
      <c r="C14" s="20">
        <v>23</v>
      </c>
      <c r="D14" s="20">
        <v>57</v>
      </c>
      <c r="E14" s="20"/>
      <c r="F14" s="20"/>
      <c r="G14" s="21" t="str">
        <f>IF(ISBLANK($A14),"",IF($I14="X",A14,CONCATENATE(VLOOKUP(A14,Competitors!$A$2:$I$650,3, FALSE)," ",VLOOKUP(A14,Competitors!$A$2:$I$650,2,FALSE))))</f>
        <v>Austin Smith</v>
      </c>
      <c r="H14" s="22">
        <f t="shared" si="0"/>
        <v>1.6631944444444446E-2</v>
      </c>
      <c r="I14" t="str">
        <f t="shared" si="1"/>
        <v/>
      </c>
    </row>
    <row r="15" spans="1:9" ht="15" x14ac:dyDescent="0.4">
      <c r="A15" s="19" t="s">
        <v>243</v>
      </c>
      <c r="B15" s="19">
        <v>0</v>
      </c>
      <c r="C15" s="20">
        <v>24</v>
      </c>
      <c r="D15" s="20">
        <v>2</v>
      </c>
      <c r="E15" s="20"/>
      <c r="F15" s="20"/>
      <c r="G15" s="21" t="str">
        <f>IF(ISBLANK($A15),"",IF($I15="X",A15,CONCATENATE(VLOOKUP(A15,Competitors!$A$2:$I$650,3, FALSE)," ",VLOOKUP(A15,Competitors!$A$2:$I$650,2,FALSE))))</f>
        <v>Megan Cherry</v>
      </c>
      <c r="H15" s="22">
        <f t="shared" si="0"/>
        <v>1.6689814814814814E-2</v>
      </c>
      <c r="I15" t="str">
        <f t="shared" si="1"/>
        <v>X</v>
      </c>
    </row>
    <row r="16" spans="1:9" ht="15" x14ac:dyDescent="0.4">
      <c r="A16" s="19" t="s">
        <v>148</v>
      </c>
      <c r="B16" s="19">
        <v>0</v>
      </c>
      <c r="C16" s="20">
        <v>24</v>
      </c>
      <c r="D16" s="20">
        <v>3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</v>
      </c>
      <c r="H16" s="22">
        <f t="shared" si="0"/>
        <v>1.6701388888888891E-2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24</v>
      </c>
      <c r="D17" s="20">
        <v>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1.6712962962962964E-2</v>
      </c>
      <c r="I17" t="str">
        <f t="shared" si="1"/>
        <v/>
      </c>
    </row>
    <row r="18" spans="1:9" ht="15" x14ac:dyDescent="0.4">
      <c r="A18" s="19">
        <v>1129</v>
      </c>
      <c r="B18" s="19">
        <v>0</v>
      </c>
      <c r="C18" s="20">
        <v>24</v>
      </c>
      <c r="D18" s="20">
        <v>6</v>
      </c>
      <c r="E18" s="20"/>
      <c r="F18" s="20"/>
      <c r="G18" s="21" t="str">
        <f>IF(ISBLANK($A18),"",IF($I18="X",A18,CONCATENATE(VLOOKUP(A18,Competitors!$A$2:$I$650,3, FALSE)," ",VLOOKUP(A18,Competitors!$A$2:$I$650,2,FALSE))))</f>
        <v>Doug Tincello</v>
      </c>
      <c r="H18" s="22">
        <f t="shared" si="0"/>
        <v>1.6736111111111111E-2</v>
      </c>
      <c r="I18" t="str">
        <f t="shared" si="1"/>
        <v/>
      </c>
    </row>
    <row r="19" spans="1:9" ht="15" x14ac:dyDescent="0.4">
      <c r="A19" s="19">
        <v>707</v>
      </c>
      <c r="B19" s="19">
        <v>0</v>
      </c>
      <c r="C19" s="20">
        <v>24</v>
      </c>
      <c r="D19" s="20">
        <v>26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Martin Webster</v>
      </c>
      <c r="H19" s="22">
        <f t="shared" si="0"/>
        <v>1.6967592592592593E-2</v>
      </c>
      <c r="I19" t="str">
        <f t="shared" si="1"/>
        <v/>
      </c>
    </row>
    <row r="20" spans="1:9" ht="15" x14ac:dyDescent="0.4">
      <c r="A20" s="19" t="s">
        <v>242</v>
      </c>
      <c r="B20" s="19">
        <v>0</v>
      </c>
      <c r="C20" s="20">
        <v>24</v>
      </c>
      <c r="D20" s="20">
        <v>31</v>
      </c>
      <c r="E20" s="20"/>
      <c r="F20" s="20"/>
      <c r="G20" s="21" t="str">
        <f>IF(ISBLANK($A20),"",IF($I20="X",A20,CONCATENATE(VLOOKUP(A20,Competitors!$A$2:$I$650,3, FALSE)," ",VLOOKUP(A20,Competitors!$A$2:$I$650,2,FALSE))))</f>
        <v>John Tracey</v>
      </c>
      <c r="H20" s="22">
        <f t="shared" si="0"/>
        <v>1.7025462962962964E-2</v>
      </c>
      <c r="I20" t="str">
        <f t="shared" si="1"/>
        <v>X</v>
      </c>
    </row>
    <row r="21" spans="1:9" ht="15" x14ac:dyDescent="0.4">
      <c r="A21" s="19">
        <v>1237</v>
      </c>
      <c r="B21" s="19">
        <v>0</v>
      </c>
      <c r="C21" s="20">
        <v>24</v>
      </c>
      <c r="D21" s="20">
        <v>47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2">
        <f t="shared" si="0"/>
        <v>1.7210648148148149E-2</v>
      </c>
      <c r="I21" t="str">
        <f t="shared" si="1"/>
        <v/>
      </c>
    </row>
    <row r="22" spans="1:9" ht="15" x14ac:dyDescent="0.4">
      <c r="A22" s="19">
        <v>23</v>
      </c>
      <c r="B22" s="19">
        <v>0</v>
      </c>
      <c r="C22" s="20">
        <v>24</v>
      </c>
      <c r="D22" s="20">
        <v>57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1.7326388888888888E-2</v>
      </c>
      <c r="I22" t="str">
        <f t="shared" si="1"/>
        <v/>
      </c>
    </row>
    <row r="23" spans="1:9" ht="15" x14ac:dyDescent="0.4">
      <c r="A23" s="19" t="s">
        <v>156</v>
      </c>
      <c r="B23" s="19">
        <v>0</v>
      </c>
      <c r="C23" s="20">
        <v>24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Steve Pearce</v>
      </c>
      <c r="H23" s="22">
        <f t="shared" si="0"/>
        <v>1.7349537037037038E-2</v>
      </c>
      <c r="I23" t="str">
        <f t="shared" si="1"/>
        <v>X</v>
      </c>
    </row>
    <row r="24" spans="1:9" ht="15" x14ac:dyDescent="0.4">
      <c r="A24" s="19">
        <v>616</v>
      </c>
      <c r="B24" s="19">
        <v>0</v>
      </c>
      <c r="C24" s="20">
        <v>25</v>
      </c>
      <c r="D24" s="20">
        <v>5</v>
      </c>
      <c r="E24" s="20"/>
      <c r="F24" s="20"/>
      <c r="G24" s="21" t="str">
        <f>IF(ISBLANK($A24),"",IF($I24="X",A24,CONCATENATE(VLOOKUP(A24,Competitors!$A$2:$I$650,3, FALSE)," ",VLOOKUP(A24,Competitors!$A$2:$I$650,2,FALSE))))</f>
        <v>Simon Ward</v>
      </c>
      <c r="H24" s="22">
        <f t="shared" si="0"/>
        <v>1.7418981481481483E-2</v>
      </c>
      <c r="I24" t="str">
        <f t="shared" si="1"/>
        <v/>
      </c>
    </row>
    <row r="25" spans="1:9" ht="15" x14ac:dyDescent="0.4">
      <c r="A25" s="19">
        <v>1109</v>
      </c>
      <c r="B25" s="19">
        <v>0</v>
      </c>
      <c r="C25" s="20">
        <v>25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Stuart Haycox</v>
      </c>
      <c r="H25" s="22">
        <f t="shared" si="0"/>
        <v>1.7534722222222222E-2</v>
      </c>
      <c r="I25" t="str">
        <f t="shared" si="1"/>
        <v/>
      </c>
    </row>
    <row r="26" spans="1:9" ht="15" x14ac:dyDescent="0.4">
      <c r="A26" s="19">
        <v>1385</v>
      </c>
      <c r="B26" s="19">
        <v>0</v>
      </c>
      <c r="C26" s="20">
        <v>25</v>
      </c>
      <c r="D26" s="20">
        <v>27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Miles Marr</v>
      </c>
      <c r="H26" s="22">
        <f t="shared" si="0"/>
        <v>1.7673611111111112E-2</v>
      </c>
      <c r="I26" t="str">
        <f t="shared" si="1"/>
        <v/>
      </c>
    </row>
    <row r="27" spans="1:9" ht="15" x14ac:dyDescent="0.4">
      <c r="A27" s="19">
        <v>715</v>
      </c>
      <c r="B27" s="19">
        <v>0</v>
      </c>
      <c r="C27" s="20">
        <v>25</v>
      </c>
      <c r="D27" s="20">
        <v>32</v>
      </c>
      <c r="E27" s="20"/>
      <c r="F27" s="20"/>
      <c r="G27" s="21" t="str">
        <f>IF(ISBLANK($A27),"",IF($I27="X",A27,CONCATENATE(VLOOKUP(A27,Competitors!$A$2:$I$650,3, FALSE)," ",VLOOKUP(A27,Competitors!$A$2:$I$650,2,FALSE))))</f>
        <v>Steven Coulam</v>
      </c>
      <c r="H27" s="22">
        <f t="shared" si="0"/>
        <v>1.773148148148148E-2</v>
      </c>
      <c r="I27" t="str">
        <f t="shared" si="1"/>
        <v/>
      </c>
    </row>
    <row r="28" spans="1:9" ht="15" x14ac:dyDescent="0.4">
      <c r="A28" s="19" t="s">
        <v>247</v>
      </c>
      <c r="B28" s="19">
        <v>0</v>
      </c>
      <c r="C28" s="20">
        <v>25</v>
      </c>
      <c r="D28" s="20">
        <v>37</v>
      </c>
      <c r="E28" s="20"/>
      <c r="F28" s="20"/>
      <c r="G28" s="21" t="str">
        <f>IF(ISBLANK($A28),"",IF($I28="X",A28,CONCATENATE(VLOOKUP(A28,Competitors!$A$2:$I$650,3, FALSE)," ",VLOOKUP(A28,Competitors!$A$2:$I$650,2,FALSE))))</f>
        <v>Jeff Crowden</v>
      </c>
      <c r="H28" s="22">
        <f t="shared" si="0"/>
        <v>1.7789351851851851E-2</v>
      </c>
      <c r="I28" t="str">
        <f t="shared" si="1"/>
        <v>X</v>
      </c>
    </row>
    <row r="29" spans="1:9" ht="15" x14ac:dyDescent="0.4">
      <c r="A29" s="19" t="s">
        <v>153</v>
      </c>
      <c r="B29" s="19">
        <v>0</v>
      </c>
      <c r="C29" s="20">
        <v>25</v>
      </c>
      <c r="D29" s="20">
        <v>52</v>
      </c>
      <c r="E29" s="20"/>
      <c r="F29" s="20"/>
      <c r="G29" s="21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1.7962962962962962E-2</v>
      </c>
      <c r="I29" t="str">
        <f t="shared" si="1"/>
        <v>X</v>
      </c>
    </row>
    <row r="30" spans="1:9" ht="15" x14ac:dyDescent="0.4">
      <c r="A30" s="19">
        <v>1107</v>
      </c>
      <c r="B30" s="19">
        <v>0</v>
      </c>
      <c r="C30" s="20">
        <v>25</v>
      </c>
      <c r="D30" s="20">
        <v>57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Milly Pinnock</v>
      </c>
      <c r="H30" s="22">
        <f t="shared" si="0"/>
        <v>1.8020833333333333E-2</v>
      </c>
      <c r="I30" t="str">
        <f t="shared" si="1"/>
        <v/>
      </c>
    </row>
    <row r="31" spans="1:9" ht="15" x14ac:dyDescent="0.4">
      <c r="A31" s="19">
        <v>120</v>
      </c>
      <c r="B31" s="19">
        <v>0</v>
      </c>
      <c r="C31" s="20">
        <v>26</v>
      </c>
      <c r="D31" s="20">
        <v>7</v>
      </c>
      <c r="E31" s="20"/>
      <c r="F31" s="20"/>
      <c r="G31" s="21" t="str">
        <f>IF(ISBLANK($A31),"",IF($I31="X",A31,CONCATENATE(VLOOKUP(A31,Competitors!$A$2:$I$650,3, FALSE)," ",VLOOKUP(A31,Competitors!$A$2:$I$650,2,FALSE))))</f>
        <v>Linda Hubbard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 t="s">
        <v>162</v>
      </c>
      <c r="B32" s="19">
        <v>0</v>
      </c>
      <c r="C32" s="20">
        <v>27</v>
      </c>
      <c r="D32" s="20">
        <v>30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</v>
      </c>
      <c r="H32" s="22">
        <f t="shared" si="0"/>
        <v>1.9097222222222224E-2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28</v>
      </c>
      <c r="D33" s="20">
        <v>10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1.9560185185185184E-2</v>
      </c>
      <c r="I33" t="str">
        <f t="shared" si="1"/>
        <v/>
      </c>
    </row>
    <row r="34" spans="1:9" ht="15" x14ac:dyDescent="0.4">
      <c r="A34" s="19" t="s">
        <v>147</v>
      </c>
      <c r="B34" s="19">
        <v>0</v>
      </c>
      <c r="C34" s="20">
        <v>28</v>
      </c>
      <c r="D34" s="20">
        <v>28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Brian Lincoln</v>
      </c>
      <c r="H34" s="22">
        <f t="shared" si="0"/>
        <v>1.9768518518518519E-2</v>
      </c>
      <c r="I34" t="str">
        <f t="shared" si="1"/>
        <v>X</v>
      </c>
    </row>
    <row r="35" spans="1:9" ht="15" x14ac:dyDescent="0.4">
      <c r="A35" s="19">
        <v>1244</v>
      </c>
      <c r="B35" s="19">
        <v>0</v>
      </c>
      <c r="C35" s="20">
        <v>28</v>
      </c>
      <c r="D35" s="20">
        <v>43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Steven Latham</v>
      </c>
      <c r="H35" s="22">
        <f t="shared" si="0"/>
        <v>1.9942129629629629E-2</v>
      </c>
      <c r="I35" t="str">
        <f t="shared" si="1"/>
        <v/>
      </c>
    </row>
    <row r="36" spans="1:9" ht="15" x14ac:dyDescent="0.4">
      <c r="A36" s="19">
        <v>1379</v>
      </c>
      <c r="B36" s="19">
        <v>0</v>
      </c>
      <c r="C36" s="20">
        <v>28</v>
      </c>
      <c r="D36" s="20">
        <v>52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Michaela Latham</v>
      </c>
      <c r="H36" s="22">
        <f t="shared" si="0"/>
        <v>2.0046296296296295E-2</v>
      </c>
      <c r="I36" t="str">
        <f t="shared" si="1"/>
        <v/>
      </c>
    </row>
    <row r="37" spans="1:9" ht="15" x14ac:dyDescent="0.4">
      <c r="A37" s="19" t="s">
        <v>154</v>
      </c>
      <c r="B37" s="19">
        <v>0</v>
      </c>
      <c r="C37" s="20">
        <v>29</v>
      </c>
      <c r="D37" s="20">
        <v>11</v>
      </c>
      <c r="E37" s="20" t="s">
        <v>180</v>
      </c>
      <c r="F37" s="20"/>
      <c r="G37" s="21" t="str">
        <f>IF(ISBLANK($A37),"",IF($I37="X",A37,CONCATENATE(VLOOKUP(A37,Competitors!$A$2:$I$650,3, FALSE)," ",VLOOKUP(A37,Competitors!$A$2:$I$650,2,FALSE))))</f>
        <v>Paul Eden</v>
      </c>
      <c r="H37" s="22">
        <f t="shared" si="0"/>
        <v>2.0266203703703703E-2</v>
      </c>
      <c r="I37" t="str">
        <f t="shared" si="1"/>
        <v>X</v>
      </c>
    </row>
    <row r="38" spans="1:9" ht="15" x14ac:dyDescent="0.4">
      <c r="A38" s="19">
        <v>1298</v>
      </c>
      <c r="B38" s="19">
        <v>0</v>
      </c>
      <c r="C38" s="20">
        <v>29</v>
      </c>
      <c r="D38" s="20">
        <v>41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Jane Moore</v>
      </c>
      <c r="H38" s="22">
        <f t="shared" si="0"/>
        <v>2.0613425925925927E-2</v>
      </c>
      <c r="I38" t="str">
        <f t="shared" si="1"/>
        <v/>
      </c>
    </row>
    <row r="39" spans="1:9" ht="15" x14ac:dyDescent="0.4">
      <c r="A39" s="19">
        <v>935</v>
      </c>
      <c r="B39" s="19">
        <v>0</v>
      </c>
      <c r="C39" s="20">
        <v>32</v>
      </c>
      <c r="D39" s="20">
        <v>24</v>
      </c>
      <c r="E39" s="20"/>
      <c r="F39" s="20"/>
      <c r="G39" s="21" t="str">
        <f>IF(ISBLANK($A39),"",IF($I39="X",A39,CONCATENATE(VLOOKUP(A39,Competitors!$A$2:$I$650,3, FALSE)," ",VLOOKUP(A39,Competitors!$A$2:$I$650,2,FALSE))))</f>
        <v>Sophie Ward</v>
      </c>
      <c r="H39" s="22">
        <f t="shared" si="0"/>
        <v>2.2499999999999999E-2</v>
      </c>
      <c r="I39" t="str">
        <f t="shared" si="1"/>
        <v/>
      </c>
    </row>
    <row r="40" spans="1:9" ht="15" x14ac:dyDescent="0.4">
      <c r="A40" s="19">
        <v>1254</v>
      </c>
      <c r="B40" s="19"/>
      <c r="C40" s="20"/>
      <c r="D40" s="20"/>
      <c r="E40" s="20"/>
      <c r="F40" s="20" t="s">
        <v>226</v>
      </c>
      <c r="G40" s="21" t="str">
        <f>IF(ISBLANK($A40),"",IF($I40="X",A40,CONCATENATE(VLOOKUP(A40,Competitors!$A$2:$I$650,3, FALSE)," ",VLOOKUP(A40,Competitors!$A$2:$I$650,2,FALSE))))</f>
        <v>Paul White</v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Event_14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38" priority="1">
      <formula>TEXT($B$104,"@")="Y"</formula>
    </cfRule>
  </conditionalFormatting>
  <conditionalFormatting sqref="G2:H101">
    <cfRule type="expression" dxfId="37" priority="3">
      <formula>$I2="X"</formula>
    </cfRule>
  </conditionalFormatting>
  <conditionalFormatting sqref="H2:H101">
    <cfRule type="expression" dxfId="36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23</v>
      </c>
      <c r="D2" s="20">
        <v>39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1.6423611111111111E-2</v>
      </c>
      <c r="I2" t="str">
        <f>IF(OR(ISBLANK(A2),ISNUMBER(A2)),"","X")</f>
        <v/>
      </c>
    </row>
    <row r="3" spans="1:9" ht="15" x14ac:dyDescent="0.4">
      <c r="A3" s="19" t="s">
        <v>248</v>
      </c>
      <c r="B3" s="19">
        <v>0</v>
      </c>
      <c r="C3" s="20">
        <v>23</v>
      </c>
      <c r="D3" s="20">
        <v>47</v>
      </c>
      <c r="E3" s="20"/>
      <c r="F3" s="20"/>
      <c r="G3" s="21" t="str">
        <f>IF(ISBLANK($A3),"",IF($I3="X",A3,CONCATENATE(VLOOKUP(A3,Competitors!$A$2:$I$650,3, FALSE)," ",VLOOKUP(A3,Competitors!$A$2:$I$650,2,FALSE))))</f>
        <v>Josh Brown</v>
      </c>
      <c r="H3" s="22">
        <f t="shared" ref="H3:H66" si="0">IF(LEFT($E3,1)="D",UPPER($E3),(B3*3600+C3*60+D3)/86400)</f>
        <v>1.6516203703703703E-2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0">
        <v>51</v>
      </c>
      <c r="E4" s="20"/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2">
        <f t="shared" si="0"/>
        <v>1.6562500000000001E-2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0">
        <v>4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2">
        <f t="shared" si="0"/>
        <v>1.6712962962962964E-2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10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1.6782407407407409E-2</v>
      </c>
      <c r="I6" t="str">
        <f t="shared" si="1"/>
        <v>X</v>
      </c>
    </row>
    <row r="7" spans="1:9" ht="15" x14ac:dyDescent="0.4">
      <c r="A7" s="19" t="s">
        <v>251</v>
      </c>
      <c r="B7" s="19">
        <v>0</v>
      </c>
      <c r="C7" s="20">
        <v>24</v>
      </c>
      <c r="D7" s="20">
        <v>19</v>
      </c>
      <c r="E7" s="20"/>
      <c r="F7" s="20"/>
      <c r="G7" s="21" t="str">
        <f>IF(ISBLANK($A7),"",IF($I7="X",A7,CONCATENATE(VLOOKUP(A7,Competitors!$A$2:$I$650,3, FALSE)," ",VLOOKUP(A7,Competitors!$A$2:$I$650,2,FALSE))))</f>
        <v>Chris Fowler (RFW)</v>
      </c>
      <c r="H7" s="22">
        <f t="shared" si="0"/>
        <v>1.6886574074074075E-2</v>
      </c>
      <c r="I7" t="str">
        <f t="shared" si="1"/>
        <v>X</v>
      </c>
    </row>
    <row r="8" spans="1:9" ht="15" x14ac:dyDescent="0.4">
      <c r="A8" s="19">
        <v>1144</v>
      </c>
      <c r="B8" s="19">
        <v>0</v>
      </c>
      <c r="C8" s="20">
        <v>24</v>
      </c>
      <c r="D8" s="20">
        <v>22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Jamie Kershaw</v>
      </c>
      <c r="H8" s="22">
        <f t="shared" si="0"/>
        <v>1.6921296296296295E-2</v>
      </c>
      <c r="I8" t="str">
        <f t="shared" si="1"/>
        <v/>
      </c>
    </row>
    <row r="9" spans="1:9" ht="15" x14ac:dyDescent="0.4">
      <c r="A9" s="19" t="s">
        <v>252</v>
      </c>
      <c r="B9" s="19">
        <v>0</v>
      </c>
      <c r="C9" s="20">
        <v>24</v>
      </c>
      <c r="D9" s="20">
        <v>45</v>
      </c>
      <c r="E9" s="20"/>
      <c r="F9" s="20"/>
      <c r="G9" s="21" t="str">
        <f>IF(ISBLANK($A9),"",IF($I9="X",A9,CONCATENATE(VLOOKUP(A9,Competitors!$A$2:$I$650,3, FALSE)," ",VLOOKUP(A9,Competitors!$A$2:$I$650,2,FALSE))))</f>
        <v>Paul Wilkinson</v>
      </c>
      <c r="H9" s="22">
        <f t="shared" si="0"/>
        <v>1.7187500000000001E-2</v>
      </c>
      <c r="I9" t="str">
        <f t="shared" si="1"/>
        <v>X</v>
      </c>
    </row>
    <row r="10" spans="1:9" ht="15" x14ac:dyDescent="0.4">
      <c r="A10" s="19" t="s">
        <v>253</v>
      </c>
      <c r="B10" s="19">
        <v>0</v>
      </c>
      <c r="C10" s="20">
        <v>25</v>
      </c>
      <c r="D10" s="20">
        <v>2</v>
      </c>
      <c r="E10" s="20"/>
      <c r="F10" s="20"/>
      <c r="G10" s="21" t="str">
        <f>IF(ISBLANK($A10),"",IF($I10="X",A10,CONCATENATE(VLOOKUP(A10,Competitors!$A$2:$I$650,3, FALSE)," ",VLOOKUP(A10,Competitors!$A$2:$I$650,2,FALSE))))</f>
        <v>Alex Borrowman (RFW)</v>
      </c>
      <c r="H10" s="22">
        <f t="shared" si="0"/>
        <v>1.7384259259259259E-2</v>
      </c>
      <c r="I10" t="str">
        <f t="shared" si="1"/>
        <v>X</v>
      </c>
    </row>
    <row r="11" spans="1:9" ht="15" x14ac:dyDescent="0.4">
      <c r="A11" s="19">
        <v>1055</v>
      </c>
      <c r="B11" s="19">
        <v>0</v>
      </c>
      <c r="C11" s="20">
        <v>25</v>
      </c>
      <c r="D11" s="20">
        <v>25</v>
      </c>
      <c r="E11" s="20"/>
      <c r="F11" s="20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1.7650462962962962E-2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25</v>
      </c>
      <c r="D12" s="20">
        <v>34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1.7754629629629631E-2</v>
      </c>
      <c r="I12" t="str">
        <f t="shared" si="1"/>
        <v/>
      </c>
    </row>
    <row r="13" spans="1:9" ht="15" x14ac:dyDescent="0.4">
      <c r="A13" s="19" t="s">
        <v>163</v>
      </c>
      <c r="B13" s="19">
        <v>0</v>
      </c>
      <c r="C13" s="20">
        <v>25</v>
      </c>
      <c r="D13" s="20">
        <v>48</v>
      </c>
      <c r="E13" s="20"/>
      <c r="F13" s="20"/>
      <c r="G13" s="21" t="str">
        <f>IF(ISBLANK($A13),"",IF($I13="X",A13,CONCATENATE(VLOOKUP(A13,Competitors!$A$2:$I$650,3, FALSE)," ",VLOOKUP(A13,Competitors!$A$2:$I$650,2,FALSE))))</f>
        <v>Michael Carter</v>
      </c>
      <c r="H13" s="22">
        <f t="shared" si="0"/>
        <v>1.7916666666666668E-2</v>
      </c>
      <c r="I13" t="str">
        <f t="shared" si="1"/>
        <v>X</v>
      </c>
    </row>
    <row r="14" spans="1:9" ht="15" x14ac:dyDescent="0.4">
      <c r="A14" s="19" t="s">
        <v>254</v>
      </c>
      <c r="B14" s="19">
        <v>0</v>
      </c>
      <c r="C14" s="20">
        <v>25</v>
      </c>
      <c r="D14" s="20">
        <v>58</v>
      </c>
      <c r="E14" s="20"/>
      <c r="F14" s="20"/>
      <c r="G14" s="21" t="str">
        <f>IF(ISBLANK($A14),"",IF($I14="X",A14,CONCATENATE(VLOOKUP(A14,Competitors!$A$2:$I$650,3, FALSE)," ",VLOOKUP(A14,Competitors!$A$2:$I$650,2,FALSE))))</f>
        <v>Andy King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255</v>
      </c>
      <c r="B15" s="19">
        <v>0</v>
      </c>
      <c r="C15" s="20">
        <v>26</v>
      </c>
      <c r="D15" s="20">
        <v>6</v>
      </c>
      <c r="E15" s="20"/>
      <c r="F15" s="20"/>
      <c r="G15" s="21" t="str">
        <f>IF(ISBLANK($A15),"",IF($I15="X",A15,CONCATENATE(VLOOKUP(A15,Competitors!$A$2:$I$650,3, FALSE)," ",VLOOKUP(A15,Competitors!$A$2:$I$650,2,FALSE))))</f>
        <v>Giles Cooper</v>
      </c>
      <c r="H15" s="22">
        <f t="shared" si="0"/>
        <v>1.8124999999999999E-2</v>
      </c>
      <c r="I15" t="str">
        <f t="shared" si="1"/>
        <v>X</v>
      </c>
    </row>
    <row r="16" spans="1:9" ht="15" x14ac:dyDescent="0.4">
      <c r="A16" s="19" t="s">
        <v>256</v>
      </c>
      <c r="B16" s="19">
        <v>0</v>
      </c>
      <c r="C16" s="20">
        <v>26</v>
      </c>
      <c r="D16" s="20">
        <v>10</v>
      </c>
      <c r="E16" s="20"/>
      <c r="F16" s="20"/>
      <c r="G16" s="21" t="str">
        <f>IF(ISBLANK($A16),"",IF($I16="X",A16,CONCATENATE(VLOOKUP(A16,Competitors!$A$2:$I$650,3, FALSE)," ",VLOOKUP(A16,Competitors!$A$2:$I$650,2,FALSE))))</f>
        <v>Greg Payne</v>
      </c>
      <c r="H16" s="22">
        <f t="shared" si="0"/>
        <v>1.8171296296296297E-2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26</v>
      </c>
      <c r="D17" s="20">
        <v>23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1.832175925925926E-2</v>
      </c>
      <c r="I17" t="str">
        <f t="shared" si="1"/>
        <v/>
      </c>
    </row>
    <row r="18" spans="1:9" ht="15" x14ac:dyDescent="0.4">
      <c r="A18" s="19" t="s">
        <v>257</v>
      </c>
      <c r="B18" s="19">
        <v>0</v>
      </c>
      <c r="C18" s="20">
        <v>26</v>
      </c>
      <c r="D18" s="20">
        <v>39</v>
      </c>
      <c r="E18" s="20"/>
      <c r="F18" s="20"/>
      <c r="G18" s="21" t="str">
        <f>IF(ISBLANK($A18),"",IF($I18="X",A18,CONCATENATE(VLOOKUP(A18,Competitors!$A$2:$I$650,3, FALSE)," ",VLOOKUP(A18,Competitors!$A$2:$I$650,2,FALSE))))</f>
        <v>Sam Nettel (LFCC)</v>
      </c>
      <c r="H18" s="22">
        <f t="shared" si="0"/>
        <v>1.8506944444444444E-2</v>
      </c>
      <c r="I18" t="str">
        <f t="shared" si="1"/>
        <v>X</v>
      </c>
    </row>
    <row r="19" spans="1:9" ht="15" x14ac:dyDescent="0.4">
      <c r="A19" s="19">
        <v>1383</v>
      </c>
      <c r="B19" s="19">
        <v>0</v>
      </c>
      <c r="C19" s="20">
        <v>27</v>
      </c>
      <c r="D19" s="20">
        <v>13</v>
      </c>
      <c r="E19" s="20"/>
      <c r="F19" s="20"/>
      <c r="G19" s="21" t="str">
        <f>IF(ISBLANK($A19),"",IF($I19="X",A19,CONCATENATE(VLOOKUP(A19,Competitors!$A$2:$I$650,3, FALSE)," ",VLOOKUP(A19,Competitors!$A$2:$I$650,2,FALSE))))</f>
        <v>Evan Collett</v>
      </c>
      <c r="H19" s="22">
        <f t="shared" si="0"/>
        <v>1.8900462962962963E-2</v>
      </c>
      <c r="I19" t="str">
        <f t="shared" si="1"/>
        <v/>
      </c>
    </row>
    <row r="20" spans="1:9" ht="15" x14ac:dyDescent="0.4">
      <c r="A20" s="19" t="s">
        <v>258</v>
      </c>
      <c r="B20" s="19">
        <v>0</v>
      </c>
      <c r="C20" s="20">
        <v>27</v>
      </c>
      <c r="D20" s="20">
        <v>17</v>
      </c>
      <c r="E20" s="20"/>
      <c r="F20" s="20"/>
      <c r="G20" s="21" t="str">
        <f>IF(ISBLANK($A20),"",IF($I20="X",A20,CONCATENATE(VLOOKUP(A20,Competitors!$A$2:$I$650,3, FALSE)," ",VLOOKUP(A20,Competitors!$A$2:$I$650,2,FALSE))))</f>
        <v>Geoff Crowden</v>
      </c>
      <c r="H20" s="22">
        <f t="shared" si="0"/>
        <v>1.894675925925926E-2</v>
      </c>
      <c r="I20" t="str">
        <f t="shared" si="1"/>
        <v>X</v>
      </c>
    </row>
    <row r="21" spans="1:9" ht="15" x14ac:dyDescent="0.4">
      <c r="A21" s="19" t="s">
        <v>259</v>
      </c>
      <c r="B21" s="19">
        <v>0</v>
      </c>
      <c r="C21" s="20">
        <v>27</v>
      </c>
      <c r="D21" s="20">
        <v>19</v>
      </c>
      <c r="E21" s="20"/>
      <c r="F21" s="20"/>
      <c r="G21" s="21" t="str">
        <f>IF(ISBLANK($A21),"",IF($I21="X",A21,CONCATENATE(VLOOKUP(A21,Competitors!$A$2:$I$650,3, FALSE)," ",VLOOKUP(A21,Competitors!$A$2:$I$650,2,FALSE))))</f>
        <v>Graham Pigott</v>
      </c>
      <c r="H21" s="22">
        <f t="shared" si="0"/>
        <v>1.8969907407407408E-2</v>
      </c>
      <c r="I21" t="str">
        <f t="shared" si="1"/>
        <v>X</v>
      </c>
    </row>
    <row r="22" spans="1:9" ht="15" x14ac:dyDescent="0.4">
      <c r="A22" s="19" t="s">
        <v>260</v>
      </c>
      <c r="B22" s="19">
        <v>0</v>
      </c>
      <c r="C22" s="20">
        <v>27</v>
      </c>
      <c r="D22" s="20">
        <v>24</v>
      </c>
      <c r="E22" s="20"/>
      <c r="F22" s="20"/>
      <c r="G22" s="21" t="str">
        <f>IF(ISBLANK($A22),"",IF($I22="X",A22,CONCATENATE(VLOOKUP(A22,Competitors!$A$2:$I$650,3, FALSE)," ",VLOOKUP(A22,Competitors!$A$2:$I$650,2,FALSE))))</f>
        <v>Dan Hopkins</v>
      </c>
      <c r="H22" s="22">
        <f t="shared" si="0"/>
        <v>1.9027777777777779E-2</v>
      </c>
      <c r="I22" t="str">
        <f t="shared" si="1"/>
        <v>X</v>
      </c>
    </row>
    <row r="23" spans="1:9" ht="15" x14ac:dyDescent="0.4">
      <c r="A23" s="19" t="s">
        <v>261</v>
      </c>
      <c r="B23" s="19">
        <v>0</v>
      </c>
      <c r="C23" s="20">
        <v>27</v>
      </c>
      <c r="D23" s="20">
        <v>33</v>
      </c>
      <c r="E23" s="20"/>
      <c r="F23" s="20"/>
      <c r="G23" s="21" t="str">
        <f>IF(ISBLANK($A23),"",IF($I23="X",A23,CONCATENATE(VLOOKUP(A23,Competitors!$A$2:$I$650,3, FALSE)," ",VLOOKUP(A23,Competitors!$A$2:$I$650,2,FALSE))))</f>
        <v>Mike Higgins</v>
      </c>
      <c r="H23" s="22">
        <f t="shared" si="0"/>
        <v>1.9131944444444444E-2</v>
      </c>
      <c r="I23" t="str">
        <f t="shared" si="1"/>
        <v>X</v>
      </c>
    </row>
    <row r="24" spans="1:9" ht="15" x14ac:dyDescent="0.4">
      <c r="A24" s="19">
        <v>567</v>
      </c>
      <c r="B24" s="19">
        <v>0</v>
      </c>
      <c r="C24" s="20">
        <v>27</v>
      </c>
      <c r="D24" s="20">
        <v>40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Lawrence Cox</v>
      </c>
      <c r="H24" s="22">
        <f t="shared" si="0"/>
        <v>1.9212962962962963E-2</v>
      </c>
      <c r="I24" t="str">
        <f t="shared" si="1"/>
        <v/>
      </c>
    </row>
    <row r="25" spans="1:9" ht="15" x14ac:dyDescent="0.4">
      <c r="A25" s="19">
        <v>1326</v>
      </c>
      <c r="B25" s="19">
        <v>0</v>
      </c>
      <c r="C25" s="20">
        <v>28</v>
      </c>
      <c r="D25" s="20">
        <v>4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Laoise Bennis</v>
      </c>
      <c r="H25" s="22">
        <f t="shared" si="0"/>
        <v>1.9490740740740739E-2</v>
      </c>
      <c r="I25" t="str">
        <f t="shared" si="1"/>
        <v/>
      </c>
    </row>
    <row r="26" spans="1:9" ht="15" x14ac:dyDescent="0.4">
      <c r="A26" s="19">
        <v>1107</v>
      </c>
      <c r="B26" s="19">
        <v>0</v>
      </c>
      <c r="C26" s="20">
        <v>28</v>
      </c>
      <c r="D26" s="20">
        <v>18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Milly Pinnock</v>
      </c>
      <c r="H26" s="22">
        <f t="shared" si="0"/>
        <v>1.9652777777777779E-2</v>
      </c>
      <c r="I26" t="str">
        <f t="shared" si="1"/>
        <v/>
      </c>
    </row>
    <row r="27" spans="1:9" ht="15" x14ac:dyDescent="0.4">
      <c r="A27" s="19">
        <v>1129</v>
      </c>
      <c r="B27" s="19">
        <v>0</v>
      </c>
      <c r="C27" s="20">
        <v>28</v>
      </c>
      <c r="D27" s="20">
        <v>21</v>
      </c>
      <c r="E27" s="20"/>
      <c r="F27" s="20"/>
      <c r="G27" s="21" t="str">
        <f>IF(ISBLANK($A27),"",IF($I27="X",A27,CONCATENATE(VLOOKUP(A27,Competitors!$A$2:$I$650,3, FALSE)," ",VLOOKUP(A27,Competitors!$A$2:$I$650,2,FALSE))))</f>
        <v>Doug Tincello</v>
      </c>
      <c r="H27" s="22">
        <f t="shared" si="0"/>
        <v>1.96875E-2</v>
      </c>
      <c r="I27" t="str">
        <f t="shared" si="1"/>
        <v/>
      </c>
    </row>
    <row r="28" spans="1:9" ht="15" x14ac:dyDescent="0.4">
      <c r="A28" s="19" t="s">
        <v>262</v>
      </c>
      <c r="B28" s="19">
        <v>0</v>
      </c>
      <c r="C28" s="20">
        <v>28</v>
      </c>
      <c r="D28" s="20">
        <v>44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2">
        <f t="shared" si="0"/>
        <v>1.9953703703703703E-2</v>
      </c>
      <c r="I28" t="str">
        <f t="shared" si="1"/>
        <v>X</v>
      </c>
    </row>
    <row r="29" spans="1:9" ht="15" x14ac:dyDescent="0.4">
      <c r="A29" s="19">
        <v>704</v>
      </c>
      <c r="B29" s="19">
        <v>0</v>
      </c>
      <c r="C29" s="20">
        <v>28</v>
      </c>
      <c r="D29" s="20">
        <v>56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Chris Dainty</v>
      </c>
      <c r="H29" s="22">
        <f t="shared" si="0"/>
        <v>2.0092592592592592E-2</v>
      </c>
      <c r="I29" t="str">
        <f t="shared" si="1"/>
        <v/>
      </c>
    </row>
    <row r="30" spans="1:9" ht="15" x14ac:dyDescent="0.4">
      <c r="A30" s="19" t="s">
        <v>263</v>
      </c>
      <c r="B30" s="19">
        <v>0</v>
      </c>
      <c r="C30" s="20">
        <v>29</v>
      </c>
      <c r="D30" s="20">
        <v>15</v>
      </c>
      <c r="E30" s="20"/>
      <c r="F30" s="20"/>
      <c r="G30" s="21" t="str">
        <f>IF(ISBLANK($A30),"",IF($I30="X",A30,CONCATENATE(VLOOKUP(A30,Competitors!$A$2:$I$650,3, FALSE)," ",VLOOKUP(A30,Competitors!$A$2:$I$650,2,FALSE))))</f>
        <v>Sarah Ashcroft</v>
      </c>
      <c r="H30" s="22">
        <f t="shared" si="0"/>
        <v>2.0312500000000001E-2</v>
      </c>
      <c r="I30" t="str">
        <f t="shared" si="1"/>
        <v>X</v>
      </c>
    </row>
    <row r="31" spans="1:9" ht="15" x14ac:dyDescent="0.4">
      <c r="A31" s="19" t="s">
        <v>264</v>
      </c>
      <c r="B31" s="19">
        <v>0</v>
      </c>
      <c r="C31" s="20">
        <v>29</v>
      </c>
      <c r="D31" s="20">
        <v>46</v>
      </c>
      <c r="E31" s="20"/>
      <c r="F31" s="20"/>
      <c r="G31" s="21" t="str">
        <f>IF(ISBLANK($A31),"",IF($I31="X",A31,CONCATENATE(VLOOKUP(A31,Competitors!$A$2:$I$650,3, FALSE)," ",VLOOKUP(A31,Competitors!$A$2:$I$650,2,FALSE))))</f>
        <v>Stephen Comber</v>
      </c>
      <c r="H31" s="22">
        <f t="shared" si="0"/>
        <v>2.0671296296296295E-2</v>
      </c>
      <c r="I31" t="str">
        <f t="shared" si="1"/>
        <v>X</v>
      </c>
    </row>
    <row r="32" spans="1:9" ht="15" x14ac:dyDescent="0.4">
      <c r="A32" s="19">
        <v>1195</v>
      </c>
      <c r="B32" s="19">
        <v>0</v>
      </c>
      <c r="C32" s="20">
        <v>29</v>
      </c>
      <c r="D32" s="20">
        <v>55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Charlie Hardwicke</v>
      </c>
      <c r="H32" s="22">
        <f t="shared" si="0"/>
        <v>2.0775462962962964E-2</v>
      </c>
      <c r="I32" t="str">
        <f t="shared" si="1"/>
        <v/>
      </c>
    </row>
    <row r="33" spans="1:9" ht="15" x14ac:dyDescent="0.4">
      <c r="A33" s="19" t="s">
        <v>238</v>
      </c>
      <c r="B33" s="19">
        <v>0</v>
      </c>
      <c r="C33" s="20">
        <v>30</v>
      </c>
      <c r="D33" s="20">
        <v>1</v>
      </c>
      <c r="E33" s="20"/>
      <c r="F33" s="20"/>
      <c r="G33" s="21" t="str">
        <f>IF(ISBLANK($A33),"",IF($I33="X",A33,CONCATENATE(VLOOKUP(A33,Competitors!$A$2:$I$650,3, FALSE)," ",VLOOKUP(A33,Competitors!$A$2:$I$650,2,FALSE))))</f>
        <v>David Hill</v>
      </c>
      <c r="H33" s="22">
        <f t="shared" si="0"/>
        <v>2.0844907407407406E-2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27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2.1145833333333332E-2</v>
      </c>
      <c r="I34" t="str">
        <f t="shared" si="1"/>
        <v/>
      </c>
    </row>
    <row r="35" spans="1:9" ht="15" x14ac:dyDescent="0.4">
      <c r="A35" s="19" t="s">
        <v>265</v>
      </c>
      <c r="B35" s="19">
        <v>0</v>
      </c>
      <c r="C35" s="20">
        <v>30</v>
      </c>
      <c r="D35" s="20">
        <v>36</v>
      </c>
      <c r="E35" s="20"/>
      <c r="F35" s="20"/>
      <c r="G35" s="21" t="str">
        <f>IF(ISBLANK($A35),"",IF($I35="X",A35,CONCATENATE(VLOOKUP(A35,Competitors!$A$2:$I$650,3, FALSE)," ",VLOOKUP(A35,Competitors!$A$2:$I$650,2,FALSE))))</f>
        <v>Lynne Scofield (RFW)</v>
      </c>
      <c r="H35" s="22">
        <f t="shared" si="0"/>
        <v>2.1250000000000002E-2</v>
      </c>
      <c r="I35" t="str">
        <f t="shared" si="1"/>
        <v>X</v>
      </c>
    </row>
    <row r="36" spans="1:9" ht="15" x14ac:dyDescent="0.4">
      <c r="A36" s="19" t="s">
        <v>266</v>
      </c>
      <c r="B36" s="19">
        <v>0</v>
      </c>
      <c r="C36" s="20">
        <v>31</v>
      </c>
      <c r="D36" s="20">
        <v>17</v>
      </c>
      <c r="E36" s="20"/>
      <c r="F36" s="20"/>
      <c r="G36" s="21" t="str">
        <f>IF(ISBLANK($A36),"",IF($I36="X",A36,CONCATENATE(VLOOKUP(A36,Competitors!$A$2:$I$650,3, FALSE)," ",VLOOKUP(A36,Competitors!$A$2:$I$650,2,FALSE))))</f>
        <v>Anne Gilespie</v>
      </c>
      <c r="H36" s="22">
        <f t="shared" si="0"/>
        <v>2.1724537037037039E-2</v>
      </c>
      <c r="I36" t="str">
        <f t="shared" si="1"/>
        <v>X</v>
      </c>
    </row>
    <row r="37" spans="1:9" ht="15" x14ac:dyDescent="0.4">
      <c r="A37" s="19" t="s">
        <v>245</v>
      </c>
      <c r="B37" s="19">
        <v>0</v>
      </c>
      <c r="C37" s="20">
        <v>32</v>
      </c>
      <c r="D37" s="20">
        <v>36</v>
      </c>
      <c r="E37" s="20"/>
      <c r="F37" s="20"/>
      <c r="G37" s="21" t="str">
        <f>IF(ISBLANK($A37),"",IF($I37="X",A37,CONCATENATE(VLOOKUP(A37,Competitors!$A$2:$I$650,3, FALSE)," ",VLOOKUP(A37,Competitors!$A$2:$I$650,2,FALSE))))</f>
        <v>Guy Bibby</v>
      </c>
      <c r="H37" s="22">
        <f t="shared" si="0"/>
        <v>2.2638888888888889E-2</v>
      </c>
      <c r="I37" t="str">
        <f t="shared" si="1"/>
        <v>X</v>
      </c>
    </row>
    <row r="38" spans="1:9" ht="15" x14ac:dyDescent="0.4">
      <c r="A38" s="19" t="s">
        <v>267</v>
      </c>
      <c r="B38" s="19">
        <v>0</v>
      </c>
      <c r="C38" s="20">
        <v>32</v>
      </c>
      <c r="D38" s="20">
        <v>43</v>
      </c>
      <c r="E38" s="20"/>
      <c r="F38" s="20"/>
      <c r="G38" s="21" t="str">
        <f>IF(ISBLANK($A38),"",IF($I38="X",A38,CONCATENATE(VLOOKUP(A38,Competitors!$A$2:$I$650,3, FALSE)," ",VLOOKUP(A38,Competitors!$A$2:$I$650,2,FALSE))))</f>
        <v>Paul Eden (RFW)</v>
      </c>
      <c r="H38" s="22">
        <f t="shared" si="0"/>
        <v>2.2719907407407407E-2</v>
      </c>
      <c r="I38" t="str">
        <f t="shared" si="1"/>
        <v>X</v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Event_15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35" priority="1">
      <formula>TEXT($B$104,"@")="Y"</formula>
    </cfRule>
  </conditionalFormatting>
  <conditionalFormatting sqref="G2:H101">
    <cfRule type="expression" dxfId="34" priority="3">
      <formula>$I2="X"</formula>
    </cfRule>
  </conditionalFormatting>
  <conditionalFormatting sqref="H2:H101">
    <cfRule type="expression" dxfId="33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sheetPr codeName="Sheet1"/>
  <dimension ref="A1:J249"/>
  <sheetViews>
    <sheetView topLeftCell="A225" zoomScaleNormal="100" workbookViewId="0">
      <selection activeCell="G249" sqref="G249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361</v>
      </c>
      <c r="B1" t="s">
        <v>49</v>
      </c>
      <c r="C1" t="s">
        <v>362</v>
      </c>
      <c r="D1" t="s">
        <v>360</v>
      </c>
      <c r="E1" t="s">
        <v>359</v>
      </c>
      <c r="F1" t="s">
        <v>358</v>
      </c>
      <c r="G1" t="s">
        <v>357</v>
      </c>
      <c r="H1" t="s">
        <v>356</v>
      </c>
      <c r="I1" t="s">
        <v>355</v>
      </c>
      <c r="J1" t="s">
        <v>604</v>
      </c>
    </row>
    <row r="2" spans="1:10" x14ac:dyDescent="0.35">
      <c r="A2">
        <v>1237</v>
      </c>
      <c r="B2" t="s">
        <v>50</v>
      </c>
      <c r="C2" t="s">
        <v>51</v>
      </c>
      <c r="D2" t="s">
        <v>61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50</v>
      </c>
      <c r="C3" t="s">
        <v>52</v>
      </c>
      <c r="D3" t="s">
        <v>61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53</v>
      </c>
      <c r="C4" t="s">
        <v>54</v>
      </c>
      <c r="D4" t="s">
        <v>61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55</v>
      </c>
      <c r="C5" t="s">
        <v>56</v>
      </c>
      <c r="D5" t="s">
        <v>61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57</v>
      </c>
      <c r="C6" t="s">
        <v>58</v>
      </c>
      <c r="D6" t="s">
        <v>61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59</v>
      </c>
      <c r="C7" t="s">
        <v>60</v>
      </c>
      <c r="D7" t="s">
        <v>61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62</v>
      </c>
      <c r="C8" t="s">
        <v>63</v>
      </c>
      <c r="D8" t="s">
        <v>61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64</v>
      </c>
      <c r="C9" t="s">
        <v>63</v>
      </c>
      <c r="D9" t="s">
        <v>61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64</v>
      </c>
      <c r="C10" t="s">
        <v>65</v>
      </c>
      <c r="D10" t="s">
        <v>61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66</v>
      </c>
      <c r="C11" t="s">
        <v>67</v>
      </c>
      <c r="D11" t="s">
        <v>61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68</v>
      </c>
      <c r="C12" t="s">
        <v>354</v>
      </c>
      <c r="D12" t="s">
        <v>61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69</v>
      </c>
      <c r="C13" t="s">
        <v>70</v>
      </c>
      <c r="D13" t="s">
        <v>61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71</v>
      </c>
      <c r="C14" t="s">
        <v>72</v>
      </c>
      <c r="D14" t="s">
        <v>61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73</v>
      </c>
      <c r="C15" t="s">
        <v>74</v>
      </c>
      <c r="D15" t="s">
        <v>61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353</v>
      </c>
      <c r="C16" t="s">
        <v>75</v>
      </c>
      <c r="D16" t="s">
        <v>61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76</v>
      </c>
      <c r="C17" t="s">
        <v>77</v>
      </c>
      <c r="D17" t="s">
        <v>61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76</v>
      </c>
      <c r="C18" t="s">
        <v>78</v>
      </c>
      <c r="D18" t="s">
        <v>79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76</v>
      </c>
      <c r="C19" t="s">
        <v>80</v>
      </c>
      <c r="D19" t="s">
        <v>79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81</v>
      </c>
      <c r="C20" t="s">
        <v>82</v>
      </c>
      <c r="D20" t="s">
        <v>61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83</v>
      </c>
      <c r="C21" t="s">
        <v>84</v>
      </c>
      <c r="D21" t="s">
        <v>351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83</v>
      </c>
      <c r="C22" t="s">
        <v>85</v>
      </c>
      <c r="D22" t="s">
        <v>61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86</v>
      </c>
      <c r="C23" t="s">
        <v>87</v>
      </c>
      <c r="D23" t="s">
        <v>79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352</v>
      </c>
      <c r="C24" t="s">
        <v>88</v>
      </c>
      <c r="D24" t="s">
        <v>61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89</v>
      </c>
      <c r="C25" t="s">
        <v>90</v>
      </c>
      <c r="D25" t="s">
        <v>61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91</v>
      </c>
      <c r="C26" t="s">
        <v>92</v>
      </c>
      <c r="D26" t="s">
        <v>79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91</v>
      </c>
      <c r="C27" t="s">
        <v>93</v>
      </c>
      <c r="D27" t="s">
        <v>61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94</v>
      </c>
      <c r="C28" t="s">
        <v>95</v>
      </c>
      <c r="D28" t="s">
        <v>61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96</v>
      </c>
      <c r="C29" t="s">
        <v>97</v>
      </c>
      <c r="D29" t="s">
        <v>61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98</v>
      </c>
      <c r="C30" t="s">
        <v>99</v>
      </c>
      <c r="D30" t="s">
        <v>61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100</v>
      </c>
      <c r="C31" t="s">
        <v>82</v>
      </c>
      <c r="D31" t="s">
        <v>61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101</v>
      </c>
      <c r="C32" t="s">
        <v>102</v>
      </c>
      <c r="D32" t="s">
        <v>61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103</v>
      </c>
      <c r="C33" t="s">
        <v>82</v>
      </c>
      <c r="D33" t="s">
        <v>61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104</v>
      </c>
      <c r="C34" t="s">
        <v>105</v>
      </c>
      <c r="D34" t="s">
        <v>61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104</v>
      </c>
      <c r="C35" t="s">
        <v>106</v>
      </c>
      <c r="D35" t="s">
        <v>61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104</v>
      </c>
      <c r="C36" t="s">
        <v>107</v>
      </c>
      <c r="D36" t="s">
        <v>351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108</v>
      </c>
      <c r="C37" t="s">
        <v>60</v>
      </c>
      <c r="D37" t="s">
        <v>61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350</v>
      </c>
      <c r="C38" t="s">
        <v>349</v>
      </c>
      <c r="D38" t="s">
        <v>61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109</v>
      </c>
      <c r="C39" t="s">
        <v>110</v>
      </c>
      <c r="D39" t="s">
        <v>61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111</v>
      </c>
      <c r="C40" t="s">
        <v>112</v>
      </c>
      <c r="D40" t="s">
        <v>61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111</v>
      </c>
      <c r="C41" t="s">
        <v>97</v>
      </c>
      <c r="D41" t="s">
        <v>61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113</v>
      </c>
      <c r="C42" t="s">
        <v>60</v>
      </c>
      <c r="D42" t="s">
        <v>61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114</v>
      </c>
      <c r="C43" t="s">
        <v>54</v>
      </c>
      <c r="D43" t="s">
        <v>61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114</v>
      </c>
      <c r="C44" t="s">
        <v>365</v>
      </c>
      <c r="D44" t="s">
        <v>61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366</v>
      </c>
      <c r="C45" t="s">
        <v>367</v>
      </c>
      <c r="D45" t="s">
        <v>351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368</v>
      </c>
      <c r="C46" t="s">
        <v>369</v>
      </c>
      <c r="D46" t="s">
        <v>61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370</v>
      </c>
      <c r="C47" t="s">
        <v>371</v>
      </c>
      <c r="D47" t="s">
        <v>61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372</v>
      </c>
      <c r="C48" t="s">
        <v>88</v>
      </c>
      <c r="D48" t="s">
        <v>61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373</v>
      </c>
      <c r="C49" t="s">
        <v>374</v>
      </c>
      <c r="D49" t="s">
        <v>61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375</v>
      </c>
      <c r="C50" t="s">
        <v>376</v>
      </c>
      <c r="D50" t="s">
        <v>61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377</v>
      </c>
      <c r="C51" t="s">
        <v>378</v>
      </c>
      <c r="D51" t="s">
        <v>61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379</v>
      </c>
      <c r="C52" t="s">
        <v>380</v>
      </c>
      <c r="D52" t="s">
        <v>61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381</v>
      </c>
      <c r="C53" t="s">
        <v>67</v>
      </c>
      <c r="D53" t="s">
        <v>61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382</v>
      </c>
      <c r="C54" t="s">
        <v>383</v>
      </c>
      <c r="D54" t="s">
        <v>61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384</v>
      </c>
      <c r="C55" t="s">
        <v>385</v>
      </c>
      <c r="D55" t="s">
        <v>61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386</v>
      </c>
      <c r="C56" t="s">
        <v>95</v>
      </c>
      <c r="D56" t="s">
        <v>61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387</v>
      </c>
      <c r="C57" t="s">
        <v>388</v>
      </c>
      <c r="D57" t="s">
        <v>61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389</v>
      </c>
      <c r="C58" t="s">
        <v>390</v>
      </c>
      <c r="D58" t="s">
        <v>61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391</v>
      </c>
      <c r="C59" t="s">
        <v>392</v>
      </c>
      <c r="D59" t="s">
        <v>61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391</v>
      </c>
      <c r="C60" t="s">
        <v>72</v>
      </c>
      <c r="D60" t="s">
        <v>61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393</v>
      </c>
      <c r="C61" t="s">
        <v>390</v>
      </c>
      <c r="D61" t="s">
        <v>351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394</v>
      </c>
      <c r="C62" t="s">
        <v>395</v>
      </c>
      <c r="D62" t="s">
        <v>61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396</v>
      </c>
      <c r="C63" t="s">
        <v>68</v>
      </c>
      <c r="D63" t="s">
        <v>351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397</v>
      </c>
      <c r="C64" t="s">
        <v>398</v>
      </c>
      <c r="D64" t="s">
        <v>61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397</v>
      </c>
      <c r="C65" t="s">
        <v>399</v>
      </c>
      <c r="D65" t="s">
        <v>61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397</v>
      </c>
      <c r="C66" t="s">
        <v>400</v>
      </c>
      <c r="D66" t="s">
        <v>61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401</v>
      </c>
      <c r="C67" t="s">
        <v>402</v>
      </c>
      <c r="D67" t="s">
        <v>351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403</v>
      </c>
      <c r="C68" t="s">
        <v>404</v>
      </c>
      <c r="D68" t="s">
        <v>61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405</v>
      </c>
      <c r="C69" t="s">
        <v>406</v>
      </c>
      <c r="D69" t="s">
        <v>61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407</v>
      </c>
      <c r="C70" t="s">
        <v>408</v>
      </c>
      <c r="D70" t="s">
        <v>61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409</v>
      </c>
      <c r="C71" t="s">
        <v>410</v>
      </c>
      <c r="D71" t="s">
        <v>351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409</v>
      </c>
      <c r="C72" t="s">
        <v>97</v>
      </c>
      <c r="D72" t="s">
        <v>61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409</v>
      </c>
      <c r="C73" t="s">
        <v>411</v>
      </c>
      <c r="D73" t="s">
        <v>61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412</v>
      </c>
      <c r="C74" t="s">
        <v>413</v>
      </c>
      <c r="D74" t="s">
        <v>61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414</v>
      </c>
      <c r="C75" t="s">
        <v>415</v>
      </c>
      <c r="D75" t="s">
        <v>61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416</v>
      </c>
      <c r="C76" t="s">
        <v>417</v>
      </c>
      <c r="D76" t="s">
        <v>61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418</v>
      </c>
      <c r="C77" t="s">
        <v>419</v>
      </c>
      <c r="D77" t="s">
        <v>61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420</v>
      </c>
      <c r="C78" t="s">
        <v>421</v>
      </c>
      <c r="D78" t="s">
        <v>61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422</v>
      </c>
      <c r="C79" t="s">
        <v>378</v>
      </c>
      <c r="D79" t="s">
        <v>61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423</v>
      </c>
      <c r="C80" t="s">
        <v>80</v>
      </c>
      <c r="D80" t="s">
        <v>79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424</v>
      </c>
      <c r="C81" t="s">
        <v>425</v>
      </c>
      <c r="D81" t="s">
        <v>61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426</v>
      </c>
      <c r="C82" t="s">
        <v>427</v>
      </c>
      <c r="D82" t="s">
        <v>61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428</v>
      </c>
      <c r="C83" t="s">
        <v>429</v>
      </c>
      <c r="D83" t="s">
        <v>61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428</v>
      </c>
      <c r="C84" t="s">
        <v>430</v>
      </c>
      <c r="D84" t="s">
        <v>61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428</v>
      </c>
      <c r="C85" t="s">
        <v>431</v>
      </c>
      <c r="D85" t="s">
        <v>61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428</v>
      </c>
      <c r="C86" t="s">
        <v>432</v>
      </c>
      <c r="D86" t="s">
        <v>61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433</v>
      </c>
      <c r="C87" t="s">
        <v>434</v>
      </c>
      <c r="D87" t="s">
        <v>61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435</v>
      </c>
      <c r="C88" t="s">
        <v>436</v>
      </c>
      <c r="D88" t="s">
        <v>61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435</v>
      </c>
      <c r="C89" t="s">
        <v>437</v>
      </c>
      <c r="D89" t="s">
        <v>61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435</v>
      </c>
      <c r="C90" t="s">
        <v>438</v>
      </c>
      <c r="D90" t="s">
        <v>61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435</v>
      </c>
      <c r="C91" t="s">
        <v>431</v>
      </c>
      <c r="D91" t="s">
        <v>61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439</v>
      </c>
      <c r="C92" t="s">
        <v>385</v>
      </c>
      <c r="D92" t="s">
        <v>61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440</v>
      </c>
      <c r="C93" t="s">
        <v>431</v>
      </c>
      <c r="D93" t="s">
        <v>61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441</v>
      </c>
      <c r="C94" t="s">
        <v>442</v>
      </c>
      <c r="D94" t="s">
        <v>61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441</v>
      </c>
      <c r="C95" t="s">
        <v>443</v>
      </c>
      <c r="D95" t="s">
        <v>61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441</v>
      </c>
      <c r="C96" t="s">
        <v>444</v>
      </c>
      <c r="D96" t="s">
        <v>61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441</v>
      </c>
      <c r="C97" t="s">
        <v>429</v>
      </c>
      <c r="D97" t="s">
        <v>61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445</v>
      </c>
      <c r="C98" t="s">
        <v>446</v>
      </c>
      <c r="D98" t="s">
        <v>61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447</v>
      </c>
      <c r="C99" t="s">
        <v>448</v>
      </c>
      <c r="D99" t="s">
        <v>61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449</v>
      </c>
      <c r="C100" t="s">
        <v>450</v>
      </c>
      <c r="D100" t="s">
        <v>61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449</v>
      </c>
      <c r="C101" t="s">
        <v>92</v>
      </c>
      <c r="D101" t="s">
        <v>61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451</v>
      </c>
      <c r="C102" t="s">
        <v>395</v>
      </c>
      <c r="D102" t="s">
        <v>61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452</v>
      </c>
      <c r="C103" t="s">
        <v>453</v>
      </c>
      <c r="D103" t="s">
        <v>61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454</v>
      </c>
      <c r="C104" t="s">
        <v>430</v>
      </c>
      <c r="D104" t="s">
        <v>61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454</v>
      </c>
      <c r="C105" t="s">
        <v>455</v>
      </c>
      <c r="D105" t="s">
        <v>61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456</v>
      </c>
      <c r="C106" t="s">
        <v>72</v>
      </c>
      <c r="D106" t="s">
        <v>61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457</v>
      </c>
      <c r="C107" t="s">
        <v>458</v>
      </c>
      <c r="D107" t="s">
        <v>61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459</v>
      </c>
      <c r="C108" t="s">
        <v>365</v>
      </c>
      <c r="D108" t="s">
        <v>61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460</v>
      </c>
      <c r="C109" t="s">
        <v>461</v>
      </c>
      <c r="D109" t="s">
        <v>61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462</v>
      </c>
      <c r="C110" t="s">
        <v>367</v>
      </c>
      <c r="D110" t="s">
        <v>61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463</v>
      </c>
      <c r="C111" t="s">
        <v>464</v>
      </c>
      <c r="D111" t="s">
        <v>61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465</v>
      </c>
      <c r="C112" t="s">
        <v>67</v>
      </c>
      <c r="D112" t="s">
        <v>61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466</v>
      </c>
      <c r="C113" t="s">
        <v>467</v>
      </c>
      <c r="D113" t="s">
        <v>61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468</v>
      </c>
      <c r="C114" t="s">
        <v>469</v>
      </c>
      <c r="D114" t="s">
        <v>61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470</v>
      </c>
      <c r="C115" t="s">
        <v>471</v>
      </c>
      <c r="D115" t="s">
        <v>61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52</v>
      </c>
      <c r="C116" t="s">
        <v>472</v>
      </c>
      <c r="D116" t="s">
        <v>61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473</v>
      </c>
      <c r="C117" t="s">
        <v>431</v>
      </c>
      <c r="D117" t="s">
        <v>351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474</v>
      </c>
      <c r="C118" t="s">
        <v>475</v>
      </c>
      <c r="D118" t="s">
        <v>61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474</v>
      </c>
      <c r="C119" t="s">
        <v>476</v>
      </c>
      <c r="D119" t="s">
        <v>61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477</v>
      </c>
      <c r="C120" t="s">
        <v>478</v>
      </c>
      <c r="D120" t="s">
        <v>61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479</v>
      </c>
      <c r="C121" t="s">
        <v>376</v>
      </c>
      <c r="D121" t="s">
        <v>61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480</v>
      </c>
      <c r="C122" t="s">
        <v>481</v>
      </c>
      <c r="D122" t="s">
        <v>61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480</v>
      </c>
      <c r="C123" t="s">
        <v>434</v>
      </c>
      <c r="D123" t="s">
        <v>61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482</v>
      </c>
      <c r="C124" t="s">
        <v>483</v>
      </c>
      <c r="D124" t="s">
        <v>61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484</v>
      </c>
      <c r="C125" t="s">
        <v>431</v>
      </c>
      <c r="D125" t="s">
        <v>61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485</v>
      </c>
      <c r="C126" t="s">
        <v>376</v>
      </c>
      <c r="D126" t="s">
        <v>61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485</v>
      </c>
      <c r="C127" t="s">
        <v>486</v>
      </c>
      <c r="D127" t="s">
        <v>61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487</v>
      </c>
      <c r="C128" t="s">
        <v>431</v>
      </c>
      <c r="D128" t="s">
        <v>61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488</v>
      </c>
      <c r="C129" t="s">
        <v>489</v>
      </c>
      <c r="D129" t="s">
        <v>61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490</v>
      </c>
      <c r="C130" t="s">
        <v>491</v>
      </c>
      <c r="D130" t="s">
        <v>61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492</v>
      </c>
      <c r="C131" t="s">
        <v>493</v>
      </c>
      <c r="D131" t="s">
        <v>61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494</v>
      </c>
      <c r="C132" t="s">
        <v>112</v>
      </c>
      <c r="D132" t="s">
        <v>61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495</v>
      </c>
      <c r="C133" t="s">
        <v>496</v>
      </c>
      <c r="D133" t="s">
        <v>61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497</v>
      </c>
      <c r="C134" t="s">
        <v>63</v>
      </c>
      <c r="D134" t="s">
        <v>61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498</v>
      </c>
      <c r="C135" t="s">
        <v>6</v>
      </c>
      <c r="D135" t="s">
        <v>61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499</v>
      </c>
      <c r="C136" t="s">
        <v>54</v>
      </c>
      <c r="D136" t="s">
        <v>61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500</v>
      </c>
      <c r="C137" t="s">
        <v>501</v>
      </c>
      <c r="D137" t="s">
        <v>61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502</v>
      </c>
      <c r="C138" t="s">
        <v>503</v>
      </c>
      <c r="D138" t="s">
        <v>61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504</v>
      </c>
      <c r="C139" t="s">
        <v>429</v>
      </c>
      <c r="D139" t="s">
        <v>61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505</v>
      </c>
      <c r="C140" t="s">
        <v>506</v>
      </c>
      <c r="D140" t="s">
        <v>61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505</v>
      </c>
      <c r="C141" t="s">
        <v>507</v>
      </c>
      <c r="D141" t="s">
        <v>61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508</v>
      </c>
      <c r="C142" t="s">
        <v>509</v>
      </c>
      <c r="D142" t="s">
        <v>61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510</v>
      </c>
      <c r="C143" t="s">
        <v>511</v>
      </c>
      <c r="D143" t="s">
        <v>61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512</v>
      </c>
      <c r="C144" t="s">
        <v>513</v>
      </c>
      <c r="D144" t="s">
        <v>61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514</v>
      </c>
      <c r="C145" t="s">
        <v>515</v>
      </c>
      <c r="D145" t="s">
        <v>61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516</v>
      </c>
      <c r="C146" t="s">
        <v>517</v>
      </c>
      <c r="D146" t="s">
        <v>61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518</v>
      </c>
      <c r="C147" t="s">
        <v>517</v>
      </c>
      <c r="D147" t="s">
        <v>61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472</v>
      </c>
      <c r="C148" t="s">
        <v>519</v>
      </c>
      <c r="D148" t="s">
        <v>61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520</v>
      </c>
      <c r="C149" t="s">
        <v>82</v>
      </c>
      <c r="D149" t="s">
        <v>61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521</v>
      </c>
      <c r="C150" t="s">
        <v>522</v>
      </c>
      <c r="D150" t="s">
        <v>61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521</v>
      </c>
      <c r="C151" t="s">
        <v>52</v>
      </c>
      <c r="D151" t="s">
        <v>61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521</v>
      </c>
      <c r="C152" t="s">
        <v>411</v>
      </c>
      <c r="D152" t="s">
        <v>61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521</v>
      </c>
      <c r="C153" t="s">
        <v>438</v>
      </c>
      <c r="D153" t="s">
        <v>61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521</v>
      </c>
      <c r="C154" t="s">
        <v>523</v>
      </c>
      <c r="D154" t="s">
        <v>61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524</v>
      </c>
      <c r="C155" t="s">
        <v>54</v>
      </c>
      <c r="D155" t="s">
        <v>61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525</v>
      </c>
      <c r="C156" t="s">
        <v>97</v>
      </c>
      <c r="D156" t="s">
        <v>61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526</v>
      </c>
      <c r="C157" t="s">
        <v>458</v>
      </c>
      <c r="D157" t="s">
        <v>61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527</v>
      </c>
      <c r="C158" t="s">
        <v>517</v>
      </c>
      <c r="D158" t="s">
        <v>61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528</v>
      </c>
      <c r="C159" t="s">
        <v>529</v>
      </c>
      <c r="D159" t="s">
        <v>61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530</v>
      </c>
      <c r="C160" t="s">
        <v>531</v>
      </c>
      <c r="D160" t="s">
        <v>61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532</v>
      </c>
      <c r="C161" t="s">
        <v>80</v>
      </c>
      <c r="D161" t="s">
        <v>61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533</v>
      </c>
      <c r="C162" t="s">
        <v>534</v>
      </c>
      <c r="D162" t="s">
        <v>61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535</v>
      </c>
      <c r="C163" t="s">
        <v>67</v>
      </c>
      <c r="D163" t="s">
        <v>61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536</v>
      </c>
      <c r="C164" t="s">
        <v>63</v>
      </c>
      <c r="D164" t="s">
        <v>61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536</v>
      </c>
      <c r="C165" t="s">
        <v>537</v>
      </c>
      <c r="D165" t="s">
        <v>61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536</v>
      </c>
      <c r="C166" t="s">
        <v>80</v>
      </c>
      <c r="D166" t="s">
        <v>61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536</v>
      </c>
      <c r="C167" t="s">
        <v>538</v>
      </c>
      <c r="D167" t="s">
        <v>61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539</v>
      </c>
      <c r="C168" t="s">
        <v>97</v>
      </c>
      <c r="D168" t="s">
        <v>61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540</v>
      </c>
      <c r="C169" t="s">
        <v>541</v>
      </c>
      <c r="D169" t="s">
        <v>61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542</v>
      </c>
      <c r="C170" t="s">
        <v>543</v>
      </c>
      <c r="D170" t="s">
        <v>61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544</v>
      </c>
      <c r="C171" t="s">
        <v>95</v>
      </c>
      <c r="D171" t="s">
        <v>61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545</v>
      </c>
      <c r="C172" t="s">
        <v>546</v>
      </c>
      <c r="D172" t="s">
        <v>61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547</v>
      </c>
      <c r="C173" t="s">
        <v>523</v>
      </c>
      <c r="D173" t="s">
        <v>61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548</v>
      </c>
      <c r="C174" t="s">
        <v>515</v>
      </c>
      <c r="D174" t="s">
        <v>61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549</v>
      </c>
      <c r="C175" t="s">
        <v>550</v>
      </c>
      <c r="D175" t="s">
        <v>61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551</v>
      </c>
      <c r="C176" t="s">
        <v>54</v>
      </c>
      <c r="D176" t="s">
        <v>61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551</v>
      </c>
      <c r="C177" t="s">
        <v>107</v>
      </c>
      <c r="D177" t="s">
        <v>61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552</v>
      </c>
      <c r="C178" t="s">
        <v>88</v>
      </c>
      <c r="D178" t="s">
        <v>61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553</v>
      </c>
      <c r="C179" t="s">
        <v>554</v>
      </c>
      <c r="D179" t="s">
        <v>61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553</v>
      </c>
      <c r="C180" t="s">
        <v>555</v>
      </c>
      <c r="D180" t="s">
        <v>61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553</v>
      </c>
      <c r="C181" t="s">
        <v>70</v>
      </c>
      <c r="D181" t="s">
        <v>61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553</v>
      </c>
      <c r="C182" t="s">
        <v>556</v>
      </c>
      <c r="D182" t="s">
        <v>61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557</v>
      </c>
      <c r="C183" t="s">
        <v>558</v>
      </c>
      <c r="D183" t="s">
        <v>61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559</v>
      </c>
      <c r="C184" t="s">
        <v>560</v>
      </c>
      <c r="D184" t="s">
        <v>61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561</v>
      </c>
      <c r="C185" t="s">
        <v>431</v>
      </c>
      <c r="D185" t="s">
        <v>61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561</v>
      </c>
      <c r="C186" t="s">
        <v>562</v>
      </c>
      <c r="D186" t="s">
        <v>61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563</v>
      </c>
      <c r="C187" t="s">
        <v>564</v>
      </c>
      <c r="D187" t="s">
        <v>61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565</v>
      </c>
      <c r="C188" t="s">
        <v>63</v>
      </c>
      <c r="D188" t="s">
        <v>61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566</v>
      </c>
      <c r="C189" t="s">
        <v>567</v>
      </c>
      <c r="D189" t="s">
        <v>61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568</v>
      </c>
      <c r="C190" t="s">
        <v>569</v>
      </c>
      <c r="D190" t="s">
        <v>61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570</v>
      </c>
      <c r="C191" t="s">
        <v>430</v>
      </c>
      <c r="D191" t="s">
        <v>61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570</v>
      </c>
      <c r="C192" t="s">
        <v>82</v>
      </c>
      <c r="D192" t="s">
        <v>61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571</v>
      </c>
      <c r="C193" t="s">
        <v>385</v>
      </c>
      <c r="D193" t="s">
        <v>61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572</v>
      </c>
      <c r="C194" t="s">
        <v>573</v>
      </c>
      <c r="D194" t="s">
        <v>61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574</v>
      </c>
      <c r="C195" t="s">
        <v>469</v>
      </c>
      <c r="D195" t="s">
        <v>61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575</v>
      </c>
      <c r="C196" t="s">
        <v>95</v>
      </c>
      <c r="D196" t="s">
        <v>61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575</v>
      </c>
      <c r="C197" t="s">
        <v>576</v>
      </c>
      <c r="D197" t="s">
        <v>61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575</v>
      </c>
      <c r="C198" t="s">
        <v>577</v>
      </c>
      <c r="D198" t="s">
        <v>61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575</v>
      </c>
      <c r="C199" t="s">
        <v>415</v>
      </c>
      <c r="D199" t="s">
        <v>61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575</v>
      </c>
      <c r="C200" t="s">
        <v>469</v>
      </c>
      <c r="D200" t="s">
        <v>61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575</v>
      </c>
      <c r="C201" t="s">
        <v>578</v>
      </c>
      <c r="D201" t="s">
        <v>61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579</v>
      </c>
      <c r="C202" t="s">
        <v>580</v>
      </c>
      <c r="D202" t="s">
        <v>61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581</v>
      </c>
      <c r="C203" t="s">
        <v>582</v>
      </c>
      <c r="D203" t="s">
        <v>61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583</v>
      </c>
      <c r="C204" t="s">
        <v>584</v>
      </c>
      <c r="D204" t="s">
        <v>61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585</v>
      </c>
      <c r="C205" t="s">
        <v>586</v>
      </c>
      <c r="D205" t="s">
        <v>351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587</v>
      </c>
      <c r="C206" t="s">
        <v>588</v>
      </c>
      <c r="D206" t="s">
        <v>61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589</v>
      </c>
      <c r="C207" t="s">
        <v>54</v>
      </c>
      <c r="D207" t="s">
        <v>61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590</v>
      </c>
      <c r="C208" t="s">
        <v>421</v>
      </c>
      <c r="D208" t="s">
        <v>351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591</v>
      </c>
      <c r="C209" t="s">
        <v>592</v>
      </c>
      <c r="D209" t="s">
        <v>61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509</v>
      </c>
      <c r="C210" t="s">
        <v>593</v>
      </c>
      <c r="D210" t="s">
        <v>61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594</v>
      </c>
      <c r="C211" t="s">
        <v>97</v>
      </c>
      <c r="D211" t="s">
        <v>61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595</v>
      </c>
      <c r="C212" t="s">
        <v>80</v>
      </c>
      <c r="D212" t="s">
        <v>61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595</v>
      </c>
      <c r="C213" t="s">
        <v>560</v>
      </c>
      <c r="D213" t="s">
        <v>61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595</v>
      </c>
      <c r="C214" t="s">
        <v>596</v>
      </c>
      <c r="D214" t="s">
        <v>61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597</v>
      </c>
      <c r="C215" t="s">
        <v>598</v>
      </c>
      <c r="D215" t="s">
        <v>61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599</v>
      </c>
      <c r="C216" t="s">
        <v>600</v>
      </c>
      <c r="D216" t="s">
        <v>61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601</v>
      </c>
      <c r="C217" t="s">
        <v>436</v>
      </c>
      <c r="D217" t="s">
        <v>61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602</v>
      </c>
      <c r="C218" t="s">
        <v>82</v>
      </c>
      <c r="D218" t="s">
        <v>351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605</v>
      </c>
      <c r="C219" t="s">
        <v>606</v>
      </c>
      <c r="D219" t="s">
        <v>351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607</v>
      </c>
      <c r="C220" t="s">
        <v>608</v>
      </c>
      <c r="D220" t="s">
        <v>61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607</v>
      </c>
      <c r="C221" t="s">
        <v>609</v>
      </c>
      <c r="D221" t="s">
        <v>61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607</v>
      </c>
      <c r="C222" t="s">
        <v>610</v>
      </c>
      <c r="D222" t="s">
        <v>61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611</v>
      </c>
      <c r="C223" t="s">
        <v>558</v>
      </c>
      <c r="D223" t="s">
        <v>61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612</v>
      </c>
      <c r="C224" t="s">
        <v>519</v>
      </c>
      <c r="D224" t="s">
        <v>61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612</v>
      </c>
      <c r="C225" t="s">
        <v>613</v>
      </c>
      <c r="D225" t="s">
        <v>61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612</v>
      </c>
      <c r="C226" t="s">
        <v>614</v>
      </c>
      <c r="D226" t="s">
        <v>61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612</v>
      </c>
      <c r="C227" t="s">
        <v>72</v>
      </c>
      <c r="D227" t="s">
        <v>61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612</v>
      </c>
      <c r="C228" t="s">
        <v>615</v>
      </c>
      <c r="D228" t="s">
        <v>61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616</v>
      </c>
      <c r="C229" t="s">
        <v>617</v>
      </c>
      <c r="D229" t="s">
        <v>61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618</v>
      </c>
      <c r="C230" t="s">
        <v>68</v>
      </c>
      <c r="D230" t="s">
        <v>61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619</v>
      </c>
      <c r="C231" t="s">
        <v>464</v>
      </c>
      <c r="D231" t="s">
        <v>61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620</v>
      </c>
      <c r="C232" t="s">
        <v>383</v>
      </c>
      <c r="D232" t="s">
        <v>61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621</v>
      </c>
      <c r="C233" t="s">
        <v>51</v>
      </c>
      <c r="D233" t="s">
        <v>61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622</v>
      </c>
      <c r="C234" t="s">
        <v>509</v>
      </c>
      <c r="D234" t="s">
        <v>61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623</v>
      </c>
      <c r="C235" t="s">
        <v>624</v>
      </c>
      <c r="D235" t="s">
        <v>61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625</v>
      </c>
      <c r="C236" t="s">
        <v>82</v>
      </c>
      <c r="D236" t="s">
        <v>61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626</v>
      </c>
      <c r="C237" t="s">
        <v>627</v>
      </c>
      <c r="D237" t="s">
        <v>61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628</v>
      </c>
      <c r="C238" t="s">
        <v>629</v>
      </c>
      <c r="D238" t="s">
        <v>61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471</v>
      </c>
      <c r="C239" t="s">
        <v>413</v>
      </c>
      <c r="D239" t="s">
        <v>61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630</v>
      </c>
      <c r="C240" t="s">
        <v>517</v>
      </c>
      <c r="D240" t="s">
        <v>61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631</v>
      </c>
      <c r="C241" t="s">
        <v>110</v>
      </c>
      <c r="D241" t="s">
        <v>61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632</v>
      </c>
      <c r="C242" t="s">
        <v>404</v>
      </c>
      <c r="D242" t="s">
        <v>61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632</v>
      </c>
      <c r="C243" t="s">
        <v>633</v>
      </c>
      <c r="D243" t="s">
        <v>61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632</v>
      </c>
      <c r="C244" t="s">
        <v>54</v>
      </c>
      <c r="D244" t="s">
        <v>61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634</v>
      </c>
      <c r="C245" t="s">
        <v>635</v>
      </c>
      <c r="D245" t="s">
        <v>61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636</v>
      </c>
      <c r="C246" t="s">
        <v>471</v>
      </c>
      <c r="D246" t="s">
        <v>61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637</v>
      </c>
      <c r="C247" t="s">
        <v>638</v>
      </c>
      <c r="D247" t="s">
        <v>61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639</v>
      </c>
      <c r="C248" t="s">
        <v>461</v>
      </c>
      <c r="D248" t="s">
        <v>61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640</v>
      </c>
      <c r="C249" t="s">
        <v>52</v>
      </c>
      <c r="D249" t="s">
        <v>61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22</v>
      </c>
      <c r="D2" s="20">
        <v>58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8">
        <f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19" t="s">
        <v>250</v>
      </c>
      <c r="B3" s="19">
        <v>0</v>
      </c>
      <c r="C3" s="20">
        <v>23</v>
      </c>
      <c r="D3" s="20">
        <v>29</v>
      </c>
      <c r="E3" s="20"/>
      <c r="F3" s="20"/>
      <c r="G3" s="21" t="str">
        <f>IF(ISBLANK($A3),"",IF($I3="X",A3,CONCATENATE(VLOOKUP(A3,Competitors!$A$2:$I$650,3, FALSE)," ",VLOOKUP(A3,Competitors!$A$2:$I$650,2,FALSE))))</f>
        <v>Adam Wells (RFW)</v>
      </c>
      <c r="H3" s="28">
        <f t="shared" ref="H3:H66" si="0">IF(LEFT($E3,1)="D",UPPER($E3),(B3*3600+C3*60+D3)/86400)</f>
        <v>1.6307870370370372E-2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23</v>
      </c>
      <c r="D4" s="20">
        <v>33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8">
        <f t="shared" si="0"/>
        <v>1.6354166666666666E-2</v>
      </c>
      <c r="I4" t="str">
        <f t="shared" si="1"/>
        <v/>
      </c>
    </row>
    <row r="5" spans="1:9" ht="15" x14ac:dyDescent="0.4">
      <c r="A5" s="19" t="s">
        <v>268</v>
      </c>
      <c r="B5" s="19">
        <v>0</v>
      </c>
      <c r="C5" s="20">
        <v>23</v>
      </c>
      <c r="D5" s="20">
        <v>39</v>
      </c>
      <c r="E5" s="20"/>
      <c r="F5" s="20"/>
      <c r="G5" s="21" t="str">
        <f>IF(ISBLANK($A5),"",IF($I5="X",A5,CONCATENATE(VLOOKUP(A5,Competitors!$A$2:$I$650,3, FALSE)," ",VLOOKUP(A5,Competitors!$A$2:$I$650,2,FALSE))))</f>
        <v>Phil Wilkinson (RFW)</v>
      </c>
      <c r="H5" s="28">
        <f t="shared" si="0"/>
        <v>1.6423611111111111E-2</v>
      </c>
      <c r="I5" t="str">
        <f t="shared" si="1"/>
        <v>X</v>
      </c>
    </row>
    <row r="6" spans="1:9" ht="15" x14ac:dyDescent="0.4">
      <c r="A6" s="19">
        <v>1144</v>
      </c>
      <c r="B6" s="19">
        <v>0</v>
      </c>
      <c r="C6" s="20">
        <v>23</v>
      </c>
      <c r="D6" s="20">
        <v>56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Jamie Kershaw</v>
      </c>
      <c r="H6" s="28">
        <f t="shared" si="0"/>
        <v>1.6620370370370369E-2</v>
      </c>
      <c r="I6" t="str">
        <f t="shared" si="1"/>
        <v/>
      </c>
    </row>
    <row r="7" spans="1:9" ht="15" x14ac:dyDescent="0.4">
      <c r="A7" s="19" t="s">
        <v>269</v>
      </c>
      <c r="B7" s="19">
        <v>0</v>
      </c>
      <c r="C7" s="20">
        <v>25</v>
      </c>
      <c r="D7" s="20">
        <v>6</v>
      </c>
      <c r="E7" s="20"/>
      <c r="F7" s="20"/>
      <c r="G7" s="21" t="str">
        <f>IF(ISBLANK($A7),"",IF($I7="X",A7,CONCATENATE(VLOOKUP(A7,Competitors!$A$2:$I$650,3, FALSE)," ",VLOOKUP(A7,Competitors!$A$2:$I$650,2,FALSE))))</f>
        <v>Chris Spray (RATAE)</v>
      </c>
      <c r="H7" s="28">
        <f t="shared" si="0"/>
        <v>1.7430555555555557E-2</v>
      </c>
      <c r="I7" t="str">
        <f t="shared" si="1"/>
        <v>X</v>
      </c>
    </row>
    <row r="8" spans="1:9" ht="15" x14ac:dyDescent="0.4">
      <c r="A8" s="19">
        <v>1055</v>
      </c>
      <c r="B8" s="19">
        <v>0</v>
      </c>
      <c r="C8" s="20">
        <v>25</v>
      </c>
      <c r="D8" s="20">
        <v>19</v>
      </c>
      <c r="E8" s="20"/>
      <c r="F8" s="20"/>
      <c r="G8" s="21" t="str">
        <f>IF(ISBLANK($A8),"",IF($I8="X",A8,CONCATENATE(VLOOKUP(A8,Competitors!$A$2:$I$650,3, FALSE)," ",VLOOKUP(A8,Competitors!$A$2:$I$650,2,FALSE))))</f>
        <v>Austin Smith</v>
      </c>
      <c r="H8" s="28">
        <f t="shared" si="0"/>
        <v>1.758101851851852E-2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20">
        <v>25</v>
      </c>
      <c r="D9" s="20">
        <v>21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Nik Kershaw</v>
      </c>
      <c r="H9" s="28">
        <f t="shared" si="0"/>
        <v>1.7604166666666667E-2</v>
      </c>
      <c r="I9" t="str">
        <f t="shared" si="1"/>
        <v/>
      </c>
    </row>
    <row r="10" spans="1:9" ht="15" x14ac:dyDescent="0.4">
      <c r="A10" s="19" t="s">
        <v>270</v>
      </c>
      <c r="B10" s="19">
        <v>0</v>
      </c>
      <c r="C10" s="20">
        <v>25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Ed Watson (RATAE)</v>
      </c>
      <c r="H10" s="28">
        <f t="shared" si="0"/>
        <v>1.7708333333333333E-2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41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8">
        <f t="shared" si="0"/>
        <v>1.7835648148148149E-2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26</v>
      </c>
      <c r="D12" s="20">
        <v>0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8">
        <f t="shared" si="0"/>
        <v>1.8055555555555554E-2</v>
      </c>
      <c r="I12" t="str">
        <f t="shared" si="1"/>
        <v/>
      </c>
    </row>
    <row r="13" spans="1:9" ht="15" x14ac:dyDescent="0.4">
      <c r="A13" s="19">
        <v>1254</v>
      </c>
      <c r="B13" s="19">
        <v>0</v>
      </c>
      <c r="C13" s="20">
        <v>26</v>
      </c>
      <c r="D13" s="20">
        <v>4</v>
      </c>
      <c r="E13" s="20"/>
      <c r="F13" s="20"/>
      <c r="G13" s="21" t="str">
        <f>IF(ISBLANK($A13),"",IF($I13="X",A13,CONCATENATE(VLOOKUP(A13,Competitors!$A$2:$I$650,3, FALSE)," ",VLOOKUP(A13,Competitors!$A$2:$I$650,2,FALSE))))</f>
        <v>Paul White</v>
      </c>
      <c r="H13" s="28">
        <f t="shared" si="0"/>
        <v>1.8101851851851852E-2</v>
      </c>
      <c r="I13" t="str">
        <f t="shared" si="1"/>
        <v/>
      </c>
    </row>
    <row r="14" spans="1:9" ht="15" x14ac:dyDescent="0.4">
      <c r="A14" s="19">
        <v>1383</v>
      </c>
      <c r="B14" s="19">
        <v>0</v>
      </c>
      <c r="C14" s="20">
        <v>26</v>
      </c>
      <c r="D14" s="20">
        <v>9</v>
      </c>
      <c r="E14" s="20"/>
      <c r="F14" s="20"/>
      <c r="G14" s="21" t="str">
        <f>IF(ISBLANK($A14),"",IF($I14="X",A14,CONCATENATE(VLOOKUP(A14,Competitors!$A$2:$I$650,3, FALSE)," ",VLOOKUP(A14,Competitors!$A$2:$I$650,2,FALSE))))</f>
        <v>Evan Collett</v>
      </c>
      <c r="H14" s="28">
        <f t="shared" si="0"/>
        <v>1.8159722222222223E-2</v>
      </c>
      <c r="I14" t="str">
        <f t="shared" si="1"/>
        <v/>
      </c>
    </row>
    <row r="15" spans="1:9" ht="15" x14ac:dyDescent="0.4">
      <c r="A15" s="19" t="s">
        <v>262</v>
      </c>
      <c r="B15" s="19">
        <v>0</v>
      </c>
      <c r="C15" s="20">
        <v>26</v>
      </c>
      <c r="D15" s="20">
        <v>11</v>
      </c>
      <c r="E15" s="20"/>
      <c r="F15" s="20"/>
      <c r="G15" s="21" t="str">
        <f>IF(ISBLANK($A15),"",IF($I15="X",A15,CONCATENATE(VLOOKUP(A15,Competitors!$A$2:$I$650,3, FALSE)," ",VLOOKUP(A15,Competitors!$A$2:$I$650,2,FALSE))))</f>
        <v>Mark Newton (RATAE)</v>
      </c>
      <c r="H15" s="28">
        <f t="shared" si="0"/>
        <v>1.818287037037037E-2</v>
      </c>
      <c r="I15" t="str">
        <f t="shared" si="1"/>
        <v>X</v>
      </c>
    </row>
    <row r="16" spans="1:9" ht="15" x14ac:dyDescent="0.4">
      <c r="A16" s="19" t="s">
        <v>156</v>
      </c>
      <c r="B16" s="19">
        <v>0</v>
      </c>
      <c r="C16" s="20">
        <v>26</v>
      </c>
      <c r="D16" s="20">
        <v>21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Steve Pearce</v>
      </c>
      <c r="H16" s="28">
        <f t="shared" si="0"/>
        <v>1.8298611111111113E-2</v>
      </c>
      <c r="I16" t="str">
        <f t="shared" si="1"/>
        <v>X</v>
      </c>
    </row>
    <row r="17" spans="1:9" ht="15" x14ac:dyDescent="0.4">
      <c r="A17" s="19">
        <v>1112</v>
      </c>
      <c r="B17" s="19">
        <v>0</v>
      </c>
      <c r="C17" s="20">
        <v>26</v>
      </c>
      <c r="D17" s="20">
        <v>47</v>
      </c>
      <c r="E17" s="20"/>
      <c r="F17" s="20"/>
      <c r="G17" s="21" t="str">
        <f>IF(ISBLANK($A17),"",IF($I17="X",A17,CONCATENATE(VLOOKUP(A17,Competitors!$A$2:$I$650,3, FALSE)," ",VLOOKUP(A17,Competitors!$A$2:$I$650,2,FALSE))))</f>
        <v>Gary Ashwell</v>
      </c>
      <c r="H17" s="28">
        <f t="shared" si="0"/>
        <v>1.8599537037037036E-2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26</v>
      </c>
      <c r="D18" s="20">
        <v>49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8">
        <f t="shared" si="0"/>
        <v>1.8622685185185187E-2</v>
      </c>
      <c r="I18" t="str">
        <f t="shared" si="1"/>
        <v/>
      </c>
    </row>
    <row r="19" spans="1:9" ht="15" x14ac:dyDescent="0.4">
      <c r="A19" s="19">
        <v>846</v>
      </c>
      <c r="B19" s="19">
        <v>0</v>
      </c>
      <c r="C19" s="20">
        <v>26</v>
      </c>
      <c r="D19" s="20">
        <v>53</v>
      </c>
      <c r="E19" s="20"/>
      <c r="F19" s="20"/>
      <c r="G19" s="21" t="str">
        <f>IF(ISBLANK($A19),"",IF($I19="X",A19,CONCATENATE(VLOOKUP(A19,Competitors!$A$2:$I$650,3, FALSE)," ",VLOOKUP(A19,Competitors!$A$2:$I$650,2,FALSE))))</f>
        <v>Roger Kockelbergh</v>
      </c>
      <c r="H19" s="28">
        <f t="shared" si="0"/>
        <v>1.8668981481481481E-2</v>
      </c>
      <c r="I19" t="str">
        <f t="shared" si="1"/>
        <v/>
      </c>
    </row>
    <row r="20" spans="1:9" ht="15" x14ac:dyDescent="0.4">
      <c r="A20" s="19">
        <v>1385</v>
      </c>
      <c r="B20" s="19">
        <v>0</v>
      </c>
      <c r="C20" s="20">
        <v>27</v>
      </c>
      <c r="D20" s="20">
        <v>5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Miles Marr</v>
      </c>
      <c r="H20" s="28">
        <f t="shared" si="0"/>
        <v>1.8807870370370371E-2</v>
      </c>
      <c r="I20" t="str">
        <f t="shared" si="1"/>
        <v/>
      </c>
    </row>
    <row r="21" spans="1:9" ht="15" x14ac:dyDescent="0.4">
      <c r="A21" s="19">
        <v>1237</v>
      </c>
      <c r="B21" s="19">
        <v>0</v>
      </c>
      <c r="C21" s="20">
        <v>27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8">
        <f t="shared" si="0"/>
        <v>1.8819444444444444E-2</v>
      </c>
      <c r="I21" t="str">
        <f t="shared" si="1"/>
        <v/>
      </c>
    </row>
    <row r="22" spans="1:9" ht="15" x14ac:dyDescent="0.4">
      <c r="A22" s="19">
        <v>1107</v>
      </c>
      <c r="B22" s="19">
        <v>0</v>
      </c>
      <c r="C22" s="20">
        <v>27</v>
      </c>
      <c r="D22" s="20">
        <v>9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Milly Pinnock</v>
      </c>
      <c r="H22" s="28">
        <f t="shared" si="0"/>
        <v>1.8854166666666668E-2</v>
      </c>
      <c r="I22" t="str">
        <f t="shared" si="1"/>
        <v/>
      </c>
    </row>
    <row r="23" spans="1:9" ht="15" x14ac:dyDescent="0.4">
      <c r="A23" s="19">
        <v>1326</v>
      </c>
      <c r="B23" s="19">
        <v>0</v>
      </c>
      <c r="C23" s="20">
        <v>27</v>
      </c>
      <c r="D23" s="20">
        <v>16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Laoise Bennis</v>
      </c>
      <c r="H23" s="28">
        <f t="shared" si="0"/>
        <v>1.8935185185185187E-2</v>
      </c>
      <c r="I23" t="str">
        <f t="shared" si="1"/>
        <v/>
      </c>
    </row>
    <row r="24" spans="1:9" ht="15" x14ac:dyDescent="0.4">
      <c r="A24" s="19" t="s">
        <v>153</v>
      </c>
      <c r="B24" s="19">
        <v>0</v>
      </c>
      <c r="C24" s="20">
        <v>27</v>
      </c>
      <c r="D24" s="20">
        <v>23</v>
      </c>
      <c r="E24" s="20"/>
      <c r="F24" s="20"/>
      <c r="G24" s="21" t="str">
        <f>IF(ISBLANK($A24),"",IF($I24="X",A24,CONCATENATE(VLOOKUP(A24,Competitors!$A$2:$I$650,3, FALSE)," ",VLOOKUP(A24,Competitors!$A$2:$I$650,2,FALSE))))</f>
        <v>Marshall Briggs</v>
      </c>
      <c r="H24" s="28">
        <f t="shared" si="0"/>
        <v>1.9016203703703705E-2</v>
      </c>
      <c r="I24" t="str">
        <f t="shared" si="1"/>
        <v>X</v>
      </c>
    </row>
    <row r="25" spans="1:9" ht="15" x14ac:dyDescent="0.4">
      <c r="A25" s="19">
        <v>1195</v>
      </c>
      <c r="B25" s="19">
        <v>0</v>
      </c>
      <c r="C25" s="20">
        <v>27</v>
      </c>
      <c r="D25" s="20">
        <v>51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Charlie Hardwicke</v>
      </c>
      <c r="H25" s="28">
        <f t="shared" si="0"/>
        <v>1.9340277777777779E-2</v>
      </c>
      <c r="I25" t="str">
        <f t="shared" si="1"/>
        <v/>
      </c>
    </row>
    <row r="26" spans="1:9" ht="15" x14ac:dyDescent="0.4">
      <c r="A26" s="19">
        <v>616</v>
      </c>
      <c r="B26" s="19">
        <v>0</v>
      </c>
      <c r="C26" s="20">
        <v>28</v>
      </c>
      <c r="D26" s="20">
        <v>18</v>
      </c>
      <c r="E26" s="20"/>
      <c r="F26" s="20"/>
      <c r="G26" s="21" t="str">
        <f>IF(ISBLANK($A26),"",IF($I26="X",A26,CONCATENATE(VLOOKUP(A26,Competitors!$A$2:$I$650,3, FALSE)," ",VLOOKUP(A26,Competitors!$A$2:$I$650,2,FALSE))))</f>
        <v>Simon Ward</v>
      </c>
      <c r="H26" s="28">
        <f t="shared" si="0"/>
        <v>1.9652777777777779E-2</v>
      </c>
      <c r="I26" t="str">
        <f t="shared" si="1"/>
        <v/>
      </c>
    </row>
    <row r="27" spans="1:9" ht="15" x14ac:dyDescent="0.4">
      <c r="A27" s="19">
        <v>1386</v>
      </c>
      <c r="B27" s="19">
        <v>0</v>
      </c>
      <c r="C27" s="20">
        <v>28</v>
      </c>
      <c r="D27" s="20">
        <v>57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8">
        <f t="shared" si="0"/>
        <v>2.0104166666666666E-2</v>
      </c>
      <c r="I27" t="str">
        <f t="shared" si="1"/>
        <v/>
      </c>
    </row>
    <row r="28" spans="1:9" ht="15" x14ac:dyDescent="0.4">
      <c r="A28" s="19" t="s">
        <v>265</v>
      </c>
      <c r="B28" s="19">
        <v>0</v>
      </c>
      <c r="C28" s="20">
        <v>29</v>
      </c>
      <c r="D28" s="20">
        <v>25</v>
      </c>
      <c r="E28" s="20"/>
      <c r="F28" s="20"/>
      <c r="G28" s="21" t="str">
        <f>IF(ISBLANK($A28),"",IF($I28="X",A28,CONCATENATE(VLOOKUP(A28,Competitors!$A$2:$I$650,3, FALSE)," ",VLOOKUP(A28,Competitors!$A$2:$I$650,2,FALSE))))</f>
        <v>Lynne Scofield (RFW)</v>
      </c>
      <c r="H28" s="28">
        <f t="shared" si="0"/>
        <v>2.042824074074074E-2</v>
      </c>
      <c r="I28" t="str">
        <f t="shared" si="1"/>
        <v>X</v>
      </c>
    </row>
    <row r="29" spans="1:9" ht="15" x14ac:dyDescent="0.4">
      <c r="A29" s="19" t="s">
        <v>147</v>
      </c>
      <c r="B29" s="19">
        <v>0</v>
      </c>
      <c r="C29" s="20">
        <v>30</v>
      </c>
      <c r="D29" s="20">
        <v>24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Brian Lincoln</v>
      </c>
      <c r="H29" s="28">
        <f t="shared" si="0"/>
        <v>2.1111111111111112E-2</v>
      </c>
      <c r="I29" t="str">
        <f t="shared" si="1"/>
        <v>X</v>
      </c>
    </row>
    <row r="30" spans="1:9" ht="15" x14ac:dyDescent="0.4">
      <c r="A30" s="19" t="s">
        <v>271</v>
      </c>
      <c r="B30" s="19">
        <v>0</v>
      </c>
      <c r="C30" s="20">
        <v>30</v>
      </c>
      <c r="D30" s="20">
        <v>33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Matthew Finch (LFCC)</v>
      </c>
      <c r="H30" s="28">
        <f t="shared" si="0"/>
        <v>2.1215277777777777E-2</v>
      </c>
      <c r="I30" t="str">
        <f t="shared" si="1"/>
        <v>X</v>
      </c>
    </row>
    <row r="31" spans="1:9" ht="15" x14ac:dyDescent="0.4">
      <c r="A31" s="19" t="s">
        <v>267</v>
      </c>
      <c r="B31" s="19">
        <v>0</v>
      </c>
      <c r="C31" s="20">
        <v>30</v>
      </c>
      <c r="D31" s="20">
        <v>38</v>
      </c>
      <c r="E31" s="20"/>
      <c r="F31" s="20"/>
      <c r="G31" s="21" t="str">
        <f>IF(ISBLANK($A31),"",IF($I31="X",A31,CONCATENATE(VLOOKUP(A31,Competitors!$A$2:$I$650,3, FALSE)," ",VLOOKUP(A31,Competitors!$A$2:$I$650,2,FALSE))))</f>
        <v>Paul Eden (RFW)</v>
      </c>
      <c r="H31" s="28">
        <f t="shared" si="0"/>
        <v>2.1273148148148149E-2</v>
      </c>
      <c r="I31" t="str">
        <f t="shared" si="1"/>
        <v>X</v>
      </c>
    </row>
    <row r="32" spans="1:9" ht="15" x14ac:dyDescent="0.4">
      <c r="A32" s="19">
        <v>7</v>
      </c>
      <c r="B32" s="19">
        <v>0</v>
      </c>
      <c r="C32" s="20">
        <v>32</v>
      </c>
      <c r="D32" s="20">
        <v>48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Vic Barnett</v>
      </c>
      <c r="H32" s="28">
        <f t="shared" si="0"/>
        <v>2.2777777777777779E-2</v>
      </c>
      <c r="I32" t="str">
        <f t="shared" si="1"/>
        <v/>
      </c>
    </row>
    <row r="33" spans="1:9" ht="15" x14ac:dyDescent="0.4">
      <c r="A33" s="19">
        <v>935</v>
      </c>
      <c r="B33" s="19">
        <v>0</v>
      </c>
      <c r="C33" s="20">
        <v>32</v>
      </c>
      <c r="D33" s="20">
        <v>57</v>
      </c>
      <c r="E33" s="20"/>
      <c r="F33" s="20"/>
      <c r="G33" s="21" t="str">
        <f>IF(ISBLANK($A33),"",IF($I33="X",A33,CONCATENATE(VLOOKUP(A33,Competitors!$A$2:$I$650,3, FALSE)," ",VLOOKUP(A33,Competitors!$A$2:$I$650,2,FALSE))))</f>
        <v>Sophie Ward</v>
      </c>
      <c r="H33" s="28">
        <f t="shared" si="0"/>
        <v>2.2881944444444444E-2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Event_16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32" priority="1">
      <formula>TEXT($B$104,"@")="Y"</formula>
    </cfRule>
  </conditionalFormatting>
  <conditionalFormatting sqref="G2:H101">
    <cfRule type="expression" dxfId="31" priority="3">
      <formula>$I2="X"</formula>
    </cfRule>
  </conditionalFormatting>
  <conditionalFormatting sqref="H2:H101">
    <cfRule type="expression" dxfId="30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23</v>
      </c>
      <c r="D2" s="20">
        <v>29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2">
        <f>IF(LEFT($E2,1)="D",UPPER($E2),(B2*3600+C2*60+D2)/86400)</f>
        <v>1.6307870370370372E-2</v>
      </c>
      <c r="I2" t="str">
        <f>IF(OR(ISBLANK(A2),ISNUMBER(A2)),"","X")</f>
        <v>X</v>
      </c>
    </row>
    <row r="3" spans="1:9" ht="15" x14ac:dyDescent="0.4">
      <c r="A3" s="19" t="s">
        <v>251</v>
      </c>
      <c r="B3" s="19">
        <v>0</v>
      </c>
      <c r="C3" s="20">
        <v>23</v>
      </c>
      <c r="D3" s="20">
        <v>54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Chris Fowler (RFW)</v>
      </c>
      <c r="H3" s="22">
        <f t="shared" ref="H3:H66" si="0">IF(LEFT($E3,1)="D",UPPER($E3),(B3*3600+C3*60+D3)/86400)</f>
        <v>1.6597222222222222E-2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24</v>
      </c>
      <c r="D4" s="20">
        <v>5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1.6724537037037038E-2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24</v>
      </c>
      <c r="D5" s="20">
        <v>31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1.7025462962962964E-2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35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1.7071759259259259E-2</v>
      </c>
      <c r="I6" t="str">
        <f t="shared" si="1"/>
        <v>X</v>
      </c>
    </row>
    <row r="7" spans="1:9" ht="15" x14ac:dyDescent="0.4">
      <c r="A7" s="19" t="s">
        <v>268</v>
      </c>
      <c r="B7" s="19">
        <v>0</v>
      </c>
      <c r="C7" s="20">
        <v>24</v>
      </c>
      <c r="D7" s="20">
        <v>57</v>
      </c>
      <c r="E7" s="20"/>
      <c r="F7" s="20"/>
      <c r="G7" s="21" t="str">
        <f>IF(ISBLANK($A7),"",IF($I7="X",A7,CONCATENATE(VLOOKUP(A7,Competitors!$A$2:$I$650,3, FALSE)," ",VLOOKUP(A7,Competitors!$A$2:$I$650,2,FALSE))))</f>
        <v>Phil Wilkinson (RFW)</v>
      </c>
      <c r="H7" s="22">
        <f t="shared" si="0"/>
        <v>1.7326388888888888E-2</v>
      </c>
      <c r="I7" t="str">
        <f t="shared" si="1"/>
        <v>X</v>
      </c>
    </row>
    <row r="8" spans="1:9" ht="15" x14ac:dyDescent="0.4">
      <c r="A8" s="19" t="s">
        <v>254</v>
      </c>
      <c r="B8" s="19">
        <v>0</v>
      </c>
      <c r="C8" s="20">
        <v>25</v>
      </c>
      <c r="D8" s="20">
        <v>7</v>
      </c>
      <c r="E8" s="20"/>
      <c r="F8" s="20"/>
      <c r="G8" s="21" t="str">
        <f>IF(ISBLANK($A8),"",IF($I8="X",A8,CONCATENATE(VLOOKUP(A8,Competitors!$A$2:$I$650,3, FALSE)," ",VLOOKUP(A8,Competitors!$A$2:$I$650,2,FALSE))))</f>
        <v>Andy King</v>
      </c>
      <c r="H8" s="22">
        <f t="shared" si="0"/>
        <v>1.744212962962963E-2</v>
      </c>
      <c r="I8" t="str">
        <f t="shared" si="1"/>
        <v>X</v>
      </c>
    </row>
    <row r="9" spans="1:9" ht="15" x14ac:dyDescent="0.4">
      <c r="A9" s="19">
        <v>1055</v>
      </c>
      <c r="B9" s="19">
        <v>0</v>
      </c>
      <c r="C9" s="20">
        <v>25</v>
      </c>
      <c r="D9" s="20">
        <v>17</v>
      </c>
      <c r="E9" s="20"/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1.755787037037037E-2</v>
      </c>
      <c r="I9" t="str">
        <f t="shared" si="1"/>
        <v/>
      </c>
    </row>
    <row r="10" spans="1:9" ht="15" x14ac:dyDescent="0.4">
      <c r="A10" s="19" t="s">
        <v>272</v>
      </c>
      <c r="B10" s="19">
        <v>0</v>
      </c>
      <c r="C10" s="20">
        <v>25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Ethan Mitchell-Clarke (RFW)</v>
      </c>
      <c r="H10" s="22">
        <f t="shared" si="0"/>
        <v>1.7638888888888888E-2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39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2">
        <f t="shared" si="0"/>
        <v>1.7812499999999998E-2</v>
      </c>
      <c r="I11" t="str">
        <f t="shared" si="1"/>
        <v/>
      </c>
    </row>
    <row r="12" spans="1:9" ht="15" x14ac:dyDescent="0.4">
      <c r="A12" s="19" t="s">
        <v>163</v>
      </c>
      <c r="B12" s="19">
        <v>0</v>
      </c>
      <c r="C12" s="20">
        <v>25</v>
      </c>
      <c r="D12" s="20">
        <v>44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1.787037037037037E-2</v>
      </c>
      <c r="I12" t="str">
        <f t="shared" si="1"/>
        <v>X</v>
      </c>
    </row>
    <row r="13" spans="1:9" ht="15" x14ac:dyDescent="0.4">
      <c r="A13" s="19">
        <v>38</v>
      </c>
      <c r="B13" s="19">
        <v>0</v>
      </c>
      <c r="C13" s="20">
        <v>25</v>
      </c>
      <c r="D13" s="20">
        <v>52</v>
      </c>
      <c r="E13" s="20"/>
      <c r="F13" s="20"/>
      <c r="G13" s="21" t="str">
        <f>IF(ISBLANK($A13),"",IF($I13="X",A13,CONCATENATE(VLOOKUP(A13,Competitors!$A$2:$I$650,3, FALSE)," ",VLOOKUP(A13,Competitors!$A$2:$I$650,2,FALSE))))</f>
        <v>Phil Rayner</v>
      </c>
      <c r="H13" s="22">
        <f t="shared" si="0"/>
        <v>1.7962962962962962E-2</v>
      </c>
      <c r="I13" t="str">
        <f t="shared" si="1"/>
        <v/>
      </c>
    </row>
    <row r="14" spans="1:9" ht="15" x14ac:dyDescent="0.4">
      <c r="A14" s="19" t="s">
        <v>273</v>
      </c>
      <c r="B14" s="19">
        <v>0</v>
      </c>
      <c r="C14" s="20">
        <v>26</v>
      </c>
      <c r="D14" s="20">
        <v>23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Gregg Payne</v>
      </c>
      <c r="H14" s="22">
        <f t="shared" si="0"/>
        <v>1.832175925925926E-2</v>
      </c>
      <c r="I14" t="str">
        <f t="shared" si="1"/>
        <v>X</v>
      </c>
    </row>
    <row r="15" spans="1:9" ht="15" x14ac:dyDescent="0.4">
      <c r="A15" s="19">
        <v>699</v>
      </c>
      <c r="B15" s="19">
        <v>0</v>
      </c>
      <c r="C15" s="20">
        <v>26</v>
      </c>
      <c r="D15" s="20">
        <v>24</v>
      </c>
      <c r="E15" s="20"/>
      <c r="F15" s="20"/>
      <c r="G15" s="21" t="str">
        <f>IF(ISBLANK($A15),"",IF($I15="X",A15,CONCATENATE(VLOOKUP(A15,Competitors!$A$2:$I$650,3, FALSE)," ",VLOOKUP(A15,Competitors!$A$2:$I$650,2,FALSE))))</f>
        <v>Jonathan Durnin</v>
      </c>
      <c r="H15" s="22">
        <f t="shared" si="0"/>
        <v>1.8333333333333333E-2</v>
      </c>
      <c r="I15" t="str">
        <f t="shared" si="1"/>
        <v/>
      </c>
    </row>
    <row r="16" spans="1:9" ht="15" x14ac:dyDescent="0.4">
      <c r="A16" s="19" t="s">
        <v>269</v>
      </c>
      <c r="B16" s="19">
        <v>0</v>
      </c>
      <c r="C16" s="20">
        <v>26</v>
      </c>
      <c r="D16" s="20">
        <v>59</v>
      </c>
      <c r="E16" s="20"/>
      <c r="F16" s="20"/>
      <c r="G16" s="21" t="str">
        <f>IF(ISBLANK($A16),"",IF($I16="X",A16,CONCATENATE(VLOOKUP(A16,Competitors!$A$2:$I$650,3, FALSE)," ",VLOOKUP(A16,Competitors!$A$2:$I$650,2,FALSE))))</f>
        <v>Chris Spray (RATAE)</v>
      </c>
      <c r="H16" s="22">
        <f t="shared" si="0"/>
        <v>1.8738425925925926E-2</v>
      </c>
      <c r="I16" t="str">
        <f t="shared" si="1"/>
        <v>X</v>
      </c>
    </row>
    <row r="17" spans="1:9" ht="15" x14ac:dyDescent="0.4">
      <c r="A17" s="19" t="s">
        <v>274</v>
      </c>
      <c r="B17" s="19">
        <v>0</v>
      </c>
      <c r="C17" s="20">
        <v>27</v>
      </c>
      <c r="D17" s="20">
        <v>11</v>
      </c>
      <c r="E17" s="20"/>
      <c r="F17" s="20"/>
      <c r="G17" s="21" t="str">
        <f>IF(ISBLANK($A17),"",IF($I17="X",A17,CONCATENATE(VLOOKUP(A17,Competitors!$A$2:$I$650,3, FALSE)," ",VLOOKUP(A17,Competitors!$A$2:$I$650,2,FALSE))))</f>
        <v>Chris Bonsor (RATAE)</v>
      </c>
      <c r="H17" s="22">
        <f t="shared" si="0"/>
        <v>1.8877314814814816E-2</v>
      </c>
      <c r="I17" t="str">
        <f t="shared" si="1"/>
        <v>X</v>
      </c>
    </row>
    <row r="18" spans="1:9" ht="15" x14ac:dyDescent="0.4">
      <c r="A18" s="19" t="s">
        <v>270</v>
      </c>
      <c r="B18" s="19">
        <v>0</v>
      </c>
      <c r="C18" s="20">
        <v>27</v>
      </c>
      <c r="D18" s="20">
        <v>17</v>
      </c>
      <c r="E18" s="20"/>
      <c r="F18" s="20"/>
      <c r="G18" s="21" t="str">
        <f>IF(ISBLANK($A18),"",IF($I18="X",A18,CONCATENATE(VLOOKUP(A18,Competitors!$A$2:$I$650,3, FALSE)," ",VLOOKUP(A18,Competitors!$A$2:$I$650,2,FALSE))))</f>
        <v>Ed Watson (RATAE)</v>
      </c>
      <c r="H18" s="22">
        <f t="shared" si="0"/>
        <v>1.894675925925926E-2</v>
      </c>
      <c r="I18" t="str">
        <f t="shared" si="1"/>
        <v>X</v>
      </c>
    </row>
    <row r="19" spans="1:9" ht="15" x14ac:dyDescent="0.4">
      <c r="A19" s="19">
        <v>1237</v>
      </c>
      <c r="B19" s="19">
        <v>0</v>
      </c>
      <c r="C19" s="20">
        <v>27</v>
      </c>
      <c r="D19" s="20">
        <v>32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John Abbott</v>
      </c>
      <c r="H19" s="22">
        <f t="shared" si="0"/>
        <v>1.9120370370370371E-2</v>
      </c>
      <c r="I19" t="str">
        <f t="shared" si="1"/>
        <v/>
      </c>
    </row>
    <row r="20" spans="1:9" ht="15" x14ac:dyDescent="0.4">
      <c r="A20" s="19" t="s">
        <v>247</v>
      </c>
      <c r="B20" s="19">
        <v>0</v>
      </c>
      <c r="C20" s="20">
        <v>28</v>
      </c>
      <c r="D20" s="20">
        <v>5</v>
      </c>
      <c r="E20" s="20"/>
      <c r="F20" s="20"/>
      <c r="G20" s="21" t="str">
        <f>IF(ISBLANK($A20),"",IF($I20="X",A20,CONCATENATE(VLOOKUP(A20,Competitors!$A$2:$I$650,3, FALSE)," ",VLOOKUP(A20,Competitors!$A$2:$I$650,2,FALSE))))</f>
        <v>Jeff Crowden</v>
      </c>
      <c r="H20" s="22">
        <f t="shared" si="0"/>
        <v>1.9502314814814816E-2</v>
      </c>
      <c r="I20" t="str">
        <f t="shared" si="1"/>
        <v>X</v>
      </c>
    </row>
    <row r="21" spans="1:9" ht="15" x14ac:dyDescent="0.4">
      <c r="A21" s="19">
        <v>1385</v>
      </c>
      <c r="B21" s="19">
        <v>0</v>
      </c>
      <c r="C21" s="20">
        <v>28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Miles Marr</v>
      </c>
      <c r="H21" s="22">
        <f t="shared" si="0"/>
        <v>1.951388888888889E-2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28</v>
      </c>
      <c r="D22" s="20">
        <v>10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1.9560185185185184E-2</v>
      </c>
      <c r="I22" t="str">
        <f t="shared" si="1"/>
        <v>X</v>
      </c>
    </row>
    <row r="23" spans="1:9" ht="15" x14ac:dyDescent="0.4">
      <c r="A23" s="19">
        <v>1386</v>
      </c>
      <c r="B23" s="19">
        <v>0</v>
      </c>
      <c r="C23" s="20">
        <v>28</v>
      </c>
      <c r="D23" s="20">
        <v>11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Mea Moore</v>
      </c>
      <c r="H23" s="22">
        <f t="shared" si="0"/>
        <v>1.9571759259259261E-2</v>
      </c>
      <c r="I23" t="str">
        <f t="shared" si="1"/>
        <v/>
      </c>
    </row>
    <row r="24" spans="1:9" ht="15" x14ac:dyDescent="0.4">
      <c r="A24" s="19">
        <v>846</v>
      </c>
      <c r="B24" s="19">
        <v>0</v>
      </c>
      <c r="C24" s="20">
        <v>28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Roger Kockelbergh</v>
      </c>
      <c r="H24" s="22">
        <f t="shared" si="0"/>
        <v>1.9571759259259261E-2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28</v>
      </c>
      <c r="D25" s="20">
        <v>23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1.9710648148148147E-2</v>
      </c>
      <c r="I25" t="str">
        <f t="shared" si="1"/>
        <v/>
      </c>
    </row>
    <row r="26" spans="1:9" ht="15" x14ac:dyDescent="0.4">
      <c r="A26" s="19">
        <v>120</v>
      </c>
      <c r="B26" s="19">
        <v>0</v>
      </c>
      <c r="C26" s="20">
        <v>28</v>
      </c>
      <c r="D26" s="20">
        <v>32</v>
      </c>
      <c r="E26" s="20"/>
      <c r="F26" s="20"/>
      <c r="G26" s="21" t="str">
        <f>IF(ISBLANK($A26),"",IF($I26="X",A26,CONCATENATE(VLOOKUP(A26,Competitors!$A$2:$I$650,3, FALSE)," ",VLOOKUP(A26,Competitors!$A$2:$I$650,2,FALSE))))</f>
        <v>Linda Hubbard</v>
      </c>
      <c r="H26" s="22">
        <f t="shared" si="0"/>
        <v>1.9814814814814816E-2</v>
      </c>
      <c r="I26" t="str">
        <f t="shared" si="1"/>
        <v/>
      </c>
    </row>
    <row r="27" spans="1:9" ht="15" x14ac:dyDescent="0.4">
      <c r="A27" s="19">
        <v>1326</v>
      </c>
      <c r="B27" s="19">
        <v>0</v>
      </c>
      <c r="C27" s="20">
        <v>28</v>
      </c>
      <c r="D27" s="20">
        <v>36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Laoise Bennis</v>
      </c>
      <c r="H27" s="22">
        <f t="shared" si="0"/>
        <v>1.9861111111111111E-2</v>
      </c>
      <c r="I27" t="str">
        <f t="shared" si="1"/>
        <v/>
      </c>
    </row>
    <row r="28" spans="1:9" ht="15" x14ac:dyDescent="0.4">
      <c r="A28" s="19" t="s">
        <v>275</v>
      </c>
      <c r="B28" s="19">
        <v>0</v>
      </c>
      <c r="C28" s="20">
        <v>28</v>
      </c>
      <c r="D28" s="20">
        <v>42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Ryan</v>
      </c>
      <c r="H28" s="22">
        <f t="shared" si="0"/>
        <v>1.9930555555555556E-2</v>
      </c>
      <c r="I28" t="str">
        <f t="shared" si="1"/>
        <v>X</v>
      </c>
    </row>
    <row r="29" spans="1:9" ht="15" x14ac:dyDescent="0.4">
      <c r="A29" s="19" t="s">
        <v>262</v>
      </c>
      <c r="B29" s="19">
        <v>0</v>
      </c>
      <c r="C29" s="20">
        <v>29</v>
      </c>
      <c r="D29" s="20">
        <v>12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Mark Newton (RATAE)</v>
      </c>
      <c r="H29" s="22">
        <f t="shared" si="0"/>
        <v>2.0277777777777777E-2</v>
      </c>
      <c r="I29" t="str">
        <f t="shared" si="1"/>
        <v>X</v>
      </c>
    </row>
    <row r="30" spans="1:9" ht="15" x14ac:dyDescent="0.4">
      <c r="A30" s="19">
        <v>616</v>
      </c>
      <c r="B30" s="19">
        <v>0</v>
      </c>
      <c r="C30" s="20">
        <v>29</v>
      </c>
      <c r="D30" s="20">
        <v>22</v>
      </c>
      <c r="E30" s="20"/>
      <c r="F30" s="20"/>
      <c r="G30" s="21" t="str">
        <f>IF(ISBLANK($A30),"",IF($I30="X",A30,CONCATENATE(VLOOKUP(A30,Competitors!$A$2:$I$650,3, FALSE)," ",VLOOKUP(A30,Competitors!$A$2:$I$650,2,FALSE))))</f>
        <v>Simon Ward</v>
      </c>
      <c r="H30" s="22">
        <f t="shared" si="0"/>
        <v>2.0393518518518519E-2</v>
      </c>
      <c r="I30" t="str">
        <f t="shared" si="1"/>
        <v/>
      </c>
    </row>
    <row r="31" spans="1:9" ht="15" x14ac:dyDescent="0.4">
      <c r="A31" s="19">
        <v>704</v>
      </c>
      <c r="B31" s="19">
        <v>0</v>
      </c>
      <c r="C31" s="20">
        <v>29</v>
      </c>
      <c r="D31" s="20">
        <v>50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Chris Dainty</v>
      </c>
      <c r="H31" s="22">
        <f t="shared" si="0"/>
        <v>2.0717592592592593E-2</v>
      </c>
      <c r="I31" t="str">
        <f t="shared" si="1"/>
        <v/>
      </c>
    </row>
    <row r="32" spans="1:9" ht="15" x14ac:dyDescent="0.4">
      <c r="A32" s="19" t="s">
        <v>265</v>
      </c>
      <c r="B32" s="19">
        <v>0</v>
      </c>
      <c r="C32" s="20">
        <v>30</v>
      </c>
      <c r="D32" s="20">
        <v>2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 (RFW)</v>
      </c>
      <c r="H32" s="22">
        <f t="shared" si="0"/>
        <v>2.0856481481481483E-2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30</v>
      </c>
      <c r="D33" s="20">
        <v>39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2.1284722222222222E-2</v>
      </c>
      <c r="I33" t="str">
        <f t="shared" si="1"/>
        <v/>
      </c>
    </row>
    <row r="34" spans="1:9" ht="15" x14ac:dyDescent="0.4">
      <c r="A34" s="19" t="s">
        <v>276</v>
      </c>
      <c r="B34" s="19">
        <v>0</v>
      </c>
      <c r="C34" s="20">
        <v>30</v>
      </c>
      <c r="D34" s="20">
        <v>48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Robert Mitchell</v>
      </c>
      <c r="H34" s="22">
        <f t="shared" si="0"/>
        <v>2.1388888888888888E-2</v>
      </c>
      <c r="I34" t="str">
        <f t="shared" si="1"/>
        <v>X</v>
      </c>
    </row>
    <row r="35" spans="1:9" ht="15" x14ac:dyDescent="0.4">
      <c r="A35" s="19" t="s">
        <v>267</v>
      </c>
      <c r="B35" s="19">
        <v>0</v>
      </c>
      <c r="C35" s="20">
        <v>31</v>
      </c>
      <c r="D35" s="20">
        <v>50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Paul Eden (RFW)</v>
      </c>
      <c r="H35" s="22">
        <f t="shared" si="0"/>
        <v>2.210648148148148E-2</v>
      </c>
      <c r="I35" t="str">
        <f t="shared" si="1"/>
        <v>X</v>
      </c>
    </row>
    <row r="36" spans="1:9" ht="15" x14ac:dyDescent="0.4">
      <c r="A36" s="19">
        <v>7</v>
      </c>
      <c r="B36" s="19">
        <v>0</v>
      </c>
      <c r="C36" s="20">
        <v>32</v>
      </c>
      <c r="D36" s="20">
        <v>53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2.2835648148148147E-2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34</v>
      </c>
      <c r="D37" s="20">
        <v>3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2.3645833333333335E-2</v>
      </c>
      <c r="I37" t="str">
        <f t="shared" si="1"/>
        <v/>
      </c>
    </row>
    <row r="38" spans="1:9" ht="15" x14ac:dyDescent="0.4">
      <c r="A38" s="19">
        <v>23</v>
      </c>
      <c r="B38" s="19"/>
      <c r="C38" s="20"/>
      <c r="D38" s="20"/>
      <c r="E38" s="20"/>
      <c r="F38" s="20" t="s">
        <v>216</v>
      </c>
      <c r="G38" s="21" t="str">
        <f>IF(ISBLANK($A38),"",IF($I38="X",A38,CONCATENATE(VLOOKUP(A38,Competitors!$A$2:$I$650,3, FALSE)," ",VLOOKUP(A38,Competitors!$A$2:$I$650,2,FALSE))))</f>
        <v>Chris Hyde</v>
      </c>
      <c r="H38" s="22">
        <f t="shared" si="0"/>
        <v>0</v>
      </c>
      <c r="I38" t="str">
        <f t="shared" si="1"/>
        <v/>
      </c>
    </row>
    <row r="39" spans="1:9" ht="15" x14ac:dyDescent="0.4">
      <c r="A39" s="19" t="s">
        <v>245</v>
      </c>
      <c r="B39" s="19"/>
      <c r="C39" s="20"/>
      <c r="D39" s="20"/>
      <c r="E39" s="20"/>
      <c r="F39" s="20" t="s">
        <v>216</v>
      </c>
      <c r="G39" s="21" t="str">
        <f>IF(ISBLANK($A39),"",IF($I39="X",A39,CONCATENATE(VLOOKUP(A39,Competitors!$A$2:$I$650,3, FALSE)," ",VLOOKUP(A39,Competitors!$A$2:$I$650,2,FALSE))))</f>
        <v>Guy Bibby</v>
      </c>
      <c r="H39" s="22">
        <f t="shared" si="0"/>
        <v>0</v>
      </c>
      <c r="I39" t="str">
        <f t="shared" si="1"/>
        <v>X</v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Event_17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29" priority="1">
      <formula>TEXT($B$104,"@")="Y"</formula>
    </cfRule>
  </conditionalFormatting>
  <conditionalFormatting sqref="G2:H101">
    <cfRule type="expression" dxfId="28" priority="3">
      <formula>$I2="X"</formula>
    </cfRule>
  </conditionalFormatting>
  <conditionalFormatting sqref="H2:H101">
    <cfRule type="expression" dxfId="27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22</v>
      </c>
      <c r="D2" s="20">
        <v>57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1.59375E-2</v>
      </c>
      <c r="I2" t="str">
        <f>IF(OR(ISBLANK(A2),ISNUMBER(A2)),"","X")</f>
        <v/>
      </c>
    </row>
    <row r="3" spans="1:9" ht="15" x14ac:dyDescent="0.4">
      <c r="A3" s="19" t="s">
        <v>249</v>
      </c>
      <c r="B3" s="19">
        <v>0</v>
      </c>
      <c r="C3" s="20">
        <v>23</v>
      </c>
      <c r="D3" s="20">
        <v>15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Alex Whitmore (RATAE)</v>
      </c>
      <c r="H3" s="22">
        <f t="shared" ref="H3:H66" si="0">IF(LEFT($E3,1)="D",UPPER($E3),(B3*3600+C3*60+D3)/86400)</f>
        <v>1.6145833333333335E-2</v>
      </c>
      <c r="I3" t="str">
        <f t="shared" ref="I3:I66" si="1">IF(OR(ISBLANK(A3),ISNUMBER(A3)),"","X")</f>
        <v>X</v>
      </c>
    </row>
    <row r="4" spans="1:9" ht="15" x14ac:dyDescent="0.4">
      <c r="A4" s="19" t="s">
        <v>277</v>
      </c>
      <c r="B4" s="19">
        <v>0</v>
      </c>
      <c r="C4" s="20">
        <v>23</v>
      </c>
      <c r="D4" s="20">
        <v>35</v>
      </c>
      <c r="E4" s="20"/>
      <c r="F4" s="20"/>
      <c r="G4" s="21" t="str">
        <f>IF(ISBLANK($A4),"",IF($I4="X",A4,CONCATENATE(VLOOKUP(A4,Competitors!$A$2:$I$650,3, FALSE)," ",VLOOKUP(A4,Competitors!$A$2:$I$650,2,FALSE))))</f>
        <v>Paul Russell</v>
      </c>
      <c r="H4" s="22">
        <f t="shared" si="0"/>
        <v>1.6377314814814813E-2</v>
      </c>
      <c r="I4" t="str">
        <f t="shared" si="1"/>
        <v>X</v>
      </c>
    </row>
    <row r="5" spans="1:9" ht="15" x14ac:dyDescent="0.4">
      <c r="A5" s="19" t="s">
        <v>251</v>
      </c>
      <c r="B5" s="19">
        <v>0</v>
      </c>
      <c r="C5" s="20">
        <v>23</v>
      </c>
      <c r="D5" s="20">
        <v>46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Chris Fowler (RFW)</v>
      </c>
      <c r="H5" s="22">
        <f t="shared" si="0"/>
        <v>1.650462962962963E-2</v>
      </c>
      <c r="I5" t="str">
        <f t="shared" si="1"/>
        <v>X</v>
      </c>
    </row>
    <row r="6" spans="1:9" ht="15" x14ac:dyDescent="0.4">
      <c r="A6" s="19">
        <v>747</v>
      </c>
      <c r="B6" s="19">
        <v>0</v>
      </c>
      <c r="C6" s="20">
        <v>23</v>
      </c>
      <c r="D6" s="20">
        <v>47</v>
      </c>
      <c r="E6" s="20"/>
      <c r="F6" s="20"/>
      <c r="G6" s="21" t="str">
        <f>IF(ISBLANK($A6),"",IF($I6="X",A6,CONCATENATE(VLOOKUP(A6,Competitors!$A$2:$I$650,3, FALSE)," ",VLOOKUP(A6,Competitors!$A$2:$I$650,2,FALSE))))</f>
        <v>James Moore</v>
      </c>
      <c r="H6" s="22">
        <f t="shared" si="0"/>
        <v>1.6516203703703703E-2</v>
      </c>
      <c r="I6" t="str">
        <f t="shared" si="1"/>
        <v/>
      </c>
    </row>
    <row r="7" spans="1:9" ht="15" x14ac:dyDescent="0.4">
      <c r="A7" s="19" t="s">
        <v>250</v>
      </c>
      <c r="B7" s="19">
        <v>0</v>
      </c>
      <c r="C7" s="20">
        <v>24</v>
      </c>
      <c r="D7" s="20">
        <v>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1.6666666666666666E-2</v>
      </c>
      <c r="I7" t="str">
        <f t="shared" si="1"/>
        <v>X</v>
      </c>
    </row>
    <row r="8" spans="1:9" ht="15" x14ac:dyDescent="0.4">
      <c r="A8" s="19" t="s">
        <v>268</v>
      </c>
      <c r="B8" s="19">
        <v>0</v>
      </c>
      <c r="C8" s="20">
        <v>24</v>
      </c>
      <c r="D8" s="20">
        <v>16</v>
      </c>
      <c r="E8" s="20"/>
      <c r="F8" s="20"/>
      <c r="G8" s="21" t="str">
        <f>IF(ISBLANK($A8),"",IF($I8="X",A8,CONCATENATE(VLOOKUP(A8,Competitors!$A$2:$I$650,3, FALSE)," ",VLOOKUP(A8,Competitors!$A$2:$I$650,2,FALSE))))</f>
        <v>Phil Wilkinson (RFW)</v>
      </c>
      <c r="H8" s="22">
        <f t="shared" si="0"/>
        <v>1.6851851851851851E-2</v>
      </c>
      <c r="I8" t="str">
        <f t="shared" si="1"/>
        <v>X</v>
      </c>
    </row>
    <row r="9" spans="1:9" ht="15" x14ac:dyDescent="0.4">
      <c r="A9" s="19">
        <v>699</v>
      </c>
      <c r="B9" s="19">
        <v>0</v>
      </c>
      <c r="C9" s="20">
        <v>24</v>
      </c>
      <c r="D9" s="20">
        <v>22</v>
      </c>
      <c r="E9" s="20"/>
      <c r="F9" s="20"/>
      <c r="G9" s="21" t="str">
        <f>IF(ISBLANK($A9),"",IF($I9="X",A9,CONCATENATE(VLOOKUP(A9,Competitors!$A$2:$I$650,3, FALSE)," ",VLOOKUP(A9,Competitors!$A$2:$I$650,2,FALSE))))</f>
        <v>Jonathan Durnin</v>
      </c>
      <c r="H9" s="22">
        <f t="shared" si="0"/>
        <v>1.6921296296296295E-2</v>
      </c>
      <c r="I9" t="str">
        <f t="shared" si="1"/>
        <v/>
      </c>
    </row>
    <row r="10" spans="1:9" ht="15" x14ac:dyDescent="0.4">
      <c r="A10" s="19" t="s">
        <v>278</v>
      </c>
      <c r="B10" s="19">
        <v>0</v>
      </c>
      <c r="C10" s="20">
        <v>24</v>
      </c>
      <c r="D10" s="20">
        <v>34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Jim Vernon</v>
      </c>
      <c r="H10" s="22">
        <f t="shared" si="0"/>
        <v>1.7060185185185185E-2</v>
      </c>
      <c r="I10" t="str">
        <f t="shared" si="1"/>
        <v>X</v>
      </c>
    </row>
    <row r="11" spans="1:9" ht="15" x14ac:dyDescent="0.4">
      <c r="A11" s="19" t="s">
        <v>279</v>
      </c>
      <c r="B11" s="19">
        <v>0</v>
      </c>
      <c r="C11" s="20">
        <v>24</v>
      </c>
      <c r="D11" s="20">
        <v>45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Michael Burke</v>
      </c>
      <c r="H11" s="22">
        <f t="shared" si="0"/>
        <v>1.7187500000000001E-2</v>
      </c>
      <c r="I11" t="str">
        <f t="shared" si="1"/>
        <v>X</v>
      </c>
    </row>
    <row r="12" spans="1:9" ht="15" x14ac:dyDescent="0.4">
      <c r="A12" s="19">
        <v>1161</v>
      </c>
      <c r="B12" s="19">
        <v>0</v>
      </c>
      <c r="C12" s="20">
        <v>24</v>
      </c>
      <c r="D12" s="20">
        <v>53</v>
      </c>
      <c r="E12" s="20"/>
      <c r="F12" s="20"/>
      <c r="G12" s="21" t="str">
        <f>IF(ISBLANK($A12),"",IF($I12="X",A12,CONCATENATE(VLOOKUP(A12,Competitors!$A$2:$I$650,3, FALSE)," ",VLOOKUP(A12,Competitors!$A$2:$I$650,2,FALSE))))</f>
        <v>Maciej Suchocki</v>
      </c>
      <c r="H12" s="22">
        <f t="shared" si="0"/>
        <v>1.7280092592592593E-2</v>
      </c>
      <c r="I12" t="str">
        <f t="shared" si="1"/>
        <v/>
      </c>
    </row>
    <row r="13" spans="1:9" ht="15" x14ac:dyDescent="0.4">
      <c r="A13" s="19" t="s">
        <v>229</v>
      </c>
      <c r="B13" s="19">
        <v>0</v>
      </c>
      <c r="C13" s="20">
        <v>25</v>
      </c>
      <c r="D13" s="20">
        <v>15</v>
      </c>
      <c r="E13" s="20"/>
      <c r="F13" s="20"/>
      <c r="G13" s="21" t="str">
        <f>IF(ISBLANK($A13),"",IF($I13="X",A13,CONCATENATE(VLOOKUP(A13,Competitors!$A$2:$I$650,3, FALSE)," ",VLOOKUP(A13,Competitors!$A$2:$I$650,2,FALSE))))</f>
        <v>Ed Terelli</v>
      </c>
      <c r="H13" s="22">
        <f t="shared" si="0"/>
        <v>1.7534722222222222E-2</v>
      </c>
      <c r="I13" t="str">
        <f t="shared" si="1"/>
        <v>X</v>
      </c>
    </row>
    <row r="14" spans="1:9" ht="15" x14ac:dyDescent="0.4">
      <c r="A14" s="19">
        <v>967</v>
      </c>
      <c r="B14" s="19">
        <v>0</v>
      </c>
      <c r="C14" s="20">
        <v>25</v>
      </c>
      <c r="D14" s="20">
        <v>24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Daniel McDonnell</v>
      </c>
      <c r="H14" s="22">
        <f t="shared" si="0"/>
        <v>1.7638888888888888E-2</v>
      </c>
      <c r="I14" t="str">
        <f t="shared" si="1"/>
        <v/>
      </c>
    </row>
    <row r="15" spans="1:9" ht="15" x14ac:dyDescent="0.4">
      <c r="A15" s="19">
        <v>1109</v>
      </c>
      <c r="B15" s="19">
        <v>0</v>
      </c>
      <c r="C15" s="20">
        <v>26</v>
      </c>
      <c r="D15" s="20">
        <v>7</v>
      </c>
      <c r="E15" s="20"/>
      <c r="F15" s="20"/>
      <c r="G15" s="21" t="str">
        <f>IF(ISBLANK($A15),"",IF($I15="X",A15,CONCATENATE(VLOOKUP(A15,Competitors!$A$2:$I$650,3, FALSE)," ",VLOOKUP(A15,Competitors!$A$2:$I$650,2,FALSE))))</f>
        <v>Stuart Haycox</v>
      </c>
      <c r="H15" s="22">
        <f t="shared" si="0"/>
        <v>1.8136574074074076E-2</v>
      </c>
      <c r="I15" t="str">
        <f t="shared" si="1"/>
        <v/>
      </c>
    </row>
    <row r="16" spans="1:9" ht="15" x14ac:dyDescent="0.4">
      <c r="A16" s="19">
        <v>1237</v>
      </c>
      <c r="B16" s="19">
        <v>0</v>
      </c>
      <c r="C16" s="20">
        <v>26</v>
      </c>
      <c r="D16" s="20">
        <v>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John Abbott</v>
      </c>
      <c r="H16" s="22">
        <f t="shared" si="0"/>
        <v>1.8148148148148149E-2</v>
      </c>
      <c r="I16" t="str">
        <f t="shared" si="1"/>
        <v/>
      </c>
    </row>
    <row r="17" spans="1:9" ht="15" x14ac:dyDescent="0.4">
      <c r="A17" s="19">
        <v>1192</v>
      </c>
      <c r="B17" s="19">
        <v>0</v>
      </c>
      <c r="C17" s="20">
        <v>26</v>
      </c>
      <c r="D17" s="20">
        <v>9</v>
      </c>
      <c r="E17" s="20"/>
      <c r="F17" s="20"/>
      <c r="G17" s="21" t="str">
        <f>IF(ISBLANK($A17),"",IF($I17="X",A17,CONCATENATE(VLOOKUP(A17,Competitors!$A$2:$I$650,3, FALSE)," ",VLOOKUP(A17,Competitors!$A$2:$I$650,2,FALSE))))</f>
        <v>Dale Norris</v>
      </c>
      <c r="H17" s="22">
        <f t="shared" si="0"/>
        <v>1.8159722222222223E-2</v>
      </c>
      <c r="I17" t="str">
        <f t="shared" si="1"/>
        <v/>
      </c>
    </row>
    <row r="18" spans="1:9" ht="15" x14ac:dyDescent="0.4">
      <c r="A18" s="19" t="s">
        <v>274</v>
      </c>
      <c r="B18" s="19">
        <v>0</v>
      </c>
      <c r="C18" s="20">
        <v>26</v>
      </c>
      <c r="D18" s="20">
        <v>35</v>
      </c>
      <c r="E18" s="20"/>
      <c r="F18" s="20"/>
      <c r="G18" s="21" t="str">
        <f>IF(ISBLANK($A18),"",IF($I18="X",A18,CONCATENATE(VLOOKUP(A18,Competitors!$A$2:$I$650,3, FALSE)," ",VLOOKUP(A18,Competitors!$A$2:$I$650,2,FALSE))))</f>
        <v>Chris Bonsor (RATAE)</v>
      </c>
      <c r="H18" s="22">
        <f t="shared" si="0"/>
        <v>1.846064814814815E-2</v>
      </c>
      <c r="I18" t="str">
        <f t="shared" si="1"/>
        <v>X</v>
      </c>
    </row>
    <row r="19" spans="1:9" ht="15" x14ac:dyDescent="0.4">
      <c r="A19" s="19">
        <v>203</v>
      </c>
      <c r="B19" s="19">
        <v>0</v>
      </c>
      <c r="C19" s="20">
        <v>26</v>
      </c>
      <c r="D19" s="20">
        <v>50</v>
      </c>
      <c r="E19" s="20"/>
      <c r="F19" s="20"/>
      <c r="G19" s="21" t="str">
        <f>IF(ISBLANK($A19),"",IF($I19="X",A19,CONCATENATE(VLOOKUP(A19,Competitors!$A$2:$I$650,3, FALSE)," ",VLOOKUP(A19,Competitors!$A$2:$I$650,2,FALSE))))</f>
        <v>Adrian Killworth</v>
      </c>
      <c r="H19" s="22">
        <f t="shared" si="0"/>
        <v>1.863425925925926E-2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26</v>
      </c>
      <c r="D20" s="20">
        <v>52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1.8657407407407407E-2</v>
      </c>
      <c r="I20" t="str">
        <f t="shared" si="1"/>
        <v>X</v>
      </c>
    </row>
    <row r="21" spans="1:9" ht="15" x14ac:dyDescent="0.4">
      <c r="A21" s="19">
        <v>1383</v>
      </c>
      <c r="B21" s="19">
        <v>0</v>
      </c>
      <c r="C21" s="20">
        <v>26</v>
      </c>
      <c r="D21" s="20">
        <v>54</v>
      </c>
      <c r="E21" s="20"/>
      <c r="F21" s="20"/>
      <c r="G21" s="21" t="str">
        <f>IF(ISBLANK($A21),"",IF($I21="X",A21,CONCATENATE(VLOOKUP(A21,Competitors!$A$2:$I$650,3, FALSE)," ",VLOOKUP(A21,Competitors!$A$2:$I$650,2,FALSE))))</f>
        <v>Evan Collett</v>
      </c>
      <c r="H21" s="22">
        <f t="shared" si="0"/>
        <v>1.8680555555555554E-2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26</v>
      </c>
      <c r="D22" s="20">
        <v>55</v>
      </c>
      <c r="E22" s="20"/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1.8692129629629628E-2</v>
      </c>
      <c r="I22" t="str">
        <f t="shared" si="1"/>
        <v>X</v>
      </c>
    </row>
    <row r="23" spans="1:9" ht="15" x14ac:dyDescent="0.4">
      <c r="A23" s="19">
        <v>1112</v>
      </c>
      <c r="B23" s="19">
        <v>0</v>
      </c>
      <c r="C23" s="20">
        <v>26</v>
      </c>
      <c r="D23" s="20">
        <v>58</v>
      </c>
      <c r="E23" s="20"/>
      <c r="F23" s="20"/>
      <c r="G23" s="21" t="str">
        <f>IF(ISBLANK($A23),"",IF($I23="X",A23,CONCATENATE(VLOOKUP(A23,Competitors!$A$2:$I$650,3, FALSE)," ",VLOOKUP(A23,Competitors!$A$2:$I$650,2,FALSE))))</f>
        <v>Gary Ashwell</v>
      </c>
      <c r="H23" s="22">
        <f t="shared" si="0"/>
        <v>1.8726851851851852E-2</v>
      </c>
      <c r="I23" t="str">
        <f t="shared" si="1"/>
        <v/>
      </c>
    </row>
    <row r="24" spans="1:9" ht="15" x14ac:dyDescent="0.4">
      <c r="A24" s="19">
        <v>23</v>
      </c>
      <c r="B24" s="19">
        <v>0</v>
      </c>
      <c r="C24" s="20">
        <v>27</v>
      </c>
      <c r="D24" s="20">
        <v>1</v>
      </c>
      <c r="E24" s="20"/>
      <c r="F24" s="20"/>
      <c r="G24" s="21" t="str">
        <f>IF(ISBLANK($A24),"",IF($I24="X",A24,CONCATENATE(VLOOKUP(A24,Competitors!$A$2:$I$650,3, FALSE)," ",VLOOKUP(A24,Competitors!$A$2:$I$650,2,FALSE))))</f>
        <v>Chris Hyde</v>
      </c>
      <c r="H24" s="22">
        <f t="shared" si="0"/>
        <v>1.8761574074074073E-2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27</v>
      </c>
      <c r="D25" s="20">
        <v>38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1.9189814814814816E-2</v>
      </c>
      <c r="I25" t="str">
        <f t="shared" si="1"/>
        <v/>
      </c>
    </row>
    <row r="26" spans="1:9" ht="15" x14ac:dyDescent="0.4">
      <c r="A26" s="19" t="s">
        <v>153</v>
      </c>
      <c r="B26" s="19">
        <v>0</v>
      </c>
      <c r="C26" s="20">
        <v>27</v>
      </c>
      <c r="D26" s="20">
        <v>48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Marshall Briggs</v>
      </c>
      <c r="H26" s="22">
        <f t="shared" si="0"/>
        <v>1.9305555555555555E-2</v>
      </c>
      <c r="I26" t="str">
        <f t="shared" si="1"/>
        <v>X</v>
      </c>
    </row>
    <row r="27" spans="1:9" ht="15" x14ac:dyDescent="0.4">
      <c r="A27" s="19" t="s">
        <v>151</v>
      </c>
      <c r="B27" s="19">
        <v>0</v>
      </c>
      <c r="C27" s="20">
        <v>28</v>
      </c>
      <c r="D27" s="20">
        <v>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Mark Marmoy</v>
      </c>
      <c r="H27" s="22">
        <f t="shared" si="0"/>
        <v>1.9456018518518518E-2</v>
      </c>
      <c r="I27" t="str">
        <f t="shared" si="1"/>
        <v>X</v>
      </c>
    </row>
    <row r="28" spans="1:9" ht="15" x14ac:dyDescent="0.4">
      <c r="A28" s="19">
        <v>1254</v>
      </c>
      <c r="B28" s="19">
        <v>0</v>
      </c>
      <c r="C28" s="20">
        <v>28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White</v>
      </c>
      <c r="H28" s="22">
        <f t="shared" si="0"/>
        <v>1.9537037037037037E-2</v>
      </c>
      <c r="I28" t="str">
        <f t="shared" si="1"/>
        <v/>
      </c>
    </row>
    <row r="29" spans="1:9" ht="15" x14ac:dyDescent="0.4">
      <c r="A29" s="19" t="s">
        <v>209</v>
      </c>
      <c r="B29" s="19">
        <v>0</v>
      </c>
      <c r="C29" s="20">
        <v>28</v>
      </c>
      <c r="D29" s="20">
        <v>11</v>
      </c>
      <c r="E29" s="20"/>
      <c r="F29" s="20"/>
      <c r="G29" s="21" t="str">
        <f>IF(ISBLANK($A29),"",IF($I29="X",A29,CONCATENATE(VLOOKUP(A29,Competitors!$A$2:$I$650,3, FALSE)," ",VLOOKUP(A29,Competitors!$A$2:$I$650,2,FALSE))))</f>
        <v>Jen Clegg</v>
      </c>
      <c r="H29" s="22">
        <f t="shared" si="0"/>
        <v>1.9571759259259261E-2</v>
      </c>
      <c r="I29" t="str">
        <f t="shared" si="1"/>
        <v>X</v>
      </c>
    </row>
    <row r="30" spans="1:9" ht="15" x14ac:dyDescent="0.4">
      <c r="A30" s="19" t="s">
        <v>280</v>
      </c>
      <c r="B30" s="19">
        <v>0</v>
      </c>
      <c r="C30" s="20">
        <v>28</v>
      </c>
      <c r="D30" s="20">
        <v>14</v>
      </c>
      <c r="E30" s="20"/>
      <c r="F30" s="20"/>
      <c r="G30" s="21" t="str">
        <f>IF(ISBLANK($A30),"",IF($I30="X",A30,CONCATENATE(VLOOKUP(A30,Competitors!$A$2:$I$650,3, FALSE)," ",VLOOKUP(A30,Competitors!$A$2:$I$650,2,FALSE))))</f>
        <v>Jonathon Clarke</v>
      </c>
      <c r="H30" s="22">
        <f t="shared" si="0"/>
        <v>1.9606481481481482E-2</v>
      </c>
      <c r="I30" t="str">
        <f t="shared" si="1"/>
        <v>X</v>
      </c>
    </row>
    <row r="31" spans="1:9" ht="15" x14ac:dyDescent="0.4">
      <c r="A31" s="19">
        <v>1195</v>
      </c>
      <c r="B31" s="19">
        <v>0</v>
      </c>
      <c r="C31" s="20">
        <v>28</v>
      </c>
      <c r="D31" s="20">
        <v>58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Charlie Hardwicke</v>
      </c>
      <c r="H31" s="22">
        <f t="shared" si="0"/>
        <v>2.011574074074074E-2</v>
      </c>
      <c r="I31" t="str">
        <f t="shared" si="1"/>
        <v/>
      </c>
    </row>
    <row r="32" spans="1:9" ht="15" x14ac:dyDescent="0.4">
      <c r="A32" s="19">
        <v>704</v>
      </c>
      <c r="B32" s="19">
        <v>0</v>
      </c>
      <c r="C32" s="20">
        <v>29</v>
      </c>
      <c r="D32" s="20">
        <v>12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Chris Dainty</v>
      </c>
      <c r="H32" s="22">
        <f t="shared" si="0"/>
        <v>2.0277777777777777E-2</v>
      </c>
      <c r="I32" t="str">
        <f t="shared" si="1"/>
        <v/>
      </c>
    </row>
    <row r="33" spans="1:9" ht="15" x14ac:dyDescent="0.4">
      <c r="A33" s="19" t="s">
        <v>265</v>
      </c>
      <c r="B33" s="19">
        <v>0</v>
      </c>
      <c r="C33" s="20">
        <v>29</v>
      </c>
      <c r="D33" s="20">
        <v>17</v>
      </c>
      <c r="E33" s="20"/>
      <c r="F33" s="20"/>
      <c r="G33" s="21" t="str">
        <f>IF(ISBLANK($A33),"",IF($I33="X",A33,CONCATENATE(VLOOKUP(A33,Competitors!$A$2:$I$650,3, FALSE)," ",VLOOKUP(A33,Competitors!$A$2:$I$650,2,FALSE))))</f>
        <v>Lynne Scofield (RFW)</v>
      </c>
      <c r="H33" s="22">
        <f t="shared" si="0"/>
        <v>2.0335648148148148E-2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16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2.101851851851852E-2</v>
      </c>
      <c r="I34" t="str">
        <f t="shared" si="1"/>
        <v/>
      </c>
    </row>
    <row r="35" spans="1:9" ht="15" x14ac:dyDescent="0.4">
      <c r="A35" s="19">
        <v>1332</v>
      </c>
      <c r="B35" s="19">
        <v>0</v>
      </c>
      <c r="C35" s="20">
        <v>30</v>
      </c>
      <c r="D35" s="20">
        <v>56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Jo Eaton</v>
      </c>
      <c r="H35" s="22">
        <f t="shared" si="0"/>
        <v>2.148148148148148E-2</v>
      </c>
      <c r="I35" t="str">
        <f t="shared" si="1"/>
        <v/>
      </c>
    </row>
    <row r="36" spans="1:9" ht="15" x14ac:dyDescent="0.4">
      <c r="A36" s="19">
        <v>7</v>
      </c>
      <c r="B36" s="19">
        <v>0</v>
      </c>
      <c r="C36" s="20">
        <v>32</v>
      </c>
      <c r="D36" s="20">
        <v>15</v>
      </c>
      <c r="E36" s="20"/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2.2395833333333334E-2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33</v>
      </c>
      <c r="D37" s="20">
        <v>31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2.3275462962962963E-2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Event_18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26" priority="1">
      <formula>TEXT($B$104,"@")="Y"</formula>
    </cfRule>
  </conditionalFormatting>
  <conditionalFormatting sqref="G2:H101">
    <cfRule type="expression" dxfId="25" priority="3">
      <formula>$I2="X"</formula>
    </cfRule>
  </conditionalFormatting>
  <conditionalFormatting sqref="H2:H101">
    <cfRule type="expression" dxfId="24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170</v>
      </c>
      <c r="B2" s="19">
        <v>0</v>
      </c>
      <c r="C2" s="20">
        <v>20</v>
      </c>
      <c r="D2" s="20">
        <v>53</v>
      </c>
      <c r="E2" s="20"/>
      <c r="F2" s="20"/>
      <c r="G2" s="21" t="str">
        <f>IF(ISBLANK($A2),"",IF($I2="X",A2,CONCATENATE(VLOOKUP(A2,Competitors!$A$2:$I$650,3, FALSE)," ",VLOOKUP(A2,Competitors!$A$2:$I$650,2,FALSE))))</f>
        <v>Oliver Searle</v>
      </c>
      <c r="H2" s="22">
        <f>IF(LEFT($E2,1)="D",UPPER($E2),(B2*3600+C2*60+D2)/86400)</f>
        <v>1.4502314814814815E-2</v>
      </c>
      <c r="I2" t="str">
        <f>IF(OR(ISBLANK(A2),ISNUMBER(A2)),"","X")</f>
        <v>X</v>
      </c>
    </row>
    <row r="3" spans="1:9" ht="15" x14ac:dyDescent="0.4">
      <c r="A3" s="19" t="s">
        <v>168</v>
      </c>
      <c r="B3" s="19">
        <v>0</v>
      </c>
      <c r="C3" s="20">
        <v>21</v>
      </c>
      <c r="D3" s="20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Carl Shaw</v>
      </c>
      <c r="H3" s="22">
        <f t="shared" ref="H3:H66" si="0">IF(LEFT($E3,1)="D",UPPER($E3),(B3*3600+C3*60+D3)/86400)</f>
        <v>1.480324074074074E-2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26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1.4884259259259259E-2</v>
      </c>
      <c r="I4" t="str">
        <f t="shared" si="1"/>
        <v>X</v>
      </c>
    </row>
    <row r="5" spans="1:9" ht="15" x14ac:dyDescent="0.4">
      <c r="A5" s="19" t="s">
        <v>282</v>
      </c>
      <c r="B5" s="19">
        <v>0</v>
      </c>
      <c r="C5" s="20">
        <v>21</v>
      </c>
      <c r="D5" s="20">
        <v>57</v>
      </c>
      <c r="E5" s="20"/>
      <c r="F5" s="20"/>
      <c r="G5" s="21" t="str">
        <f>IF(ISBLANK($A5),"",IF($I5="X",A5,CONCATENATE(VLOOKUP(A5,Competitors!$A$2:$I$650,3, FALSE)," ",VLOOKUP(A5,Competitors!$A$2:$I$650,2,FALSE))))</f>
        <v>Joe Murray (M I Racing)</v>
      </c>
      <c r="H5" s="22">
        <f t="shared" si="0"/>
        <v>1.5243055555555555E-2</v>
      </c>
      <c r="I5" t="str">
        <f t="shared" si="1"/>
        <v>X</v>
      </c>
    </row>
    <row r="6" spans="1:9" ht="15" x14ac:dyDescent="0.4">
      <c r="A6" s="19" t="s">
        <v>283</v>
      </c>
      <c r="B6" s="19">
        <v>0</v>
      </c>
      <c r="C6" s="20">
        <v>21</v>
      </c>
      <c r="D6" s="20">
        <v>59</v>
      </c>
      <c r="E6" s="20"/>
      <c r="F6" s="20"/>
      <c r="G6" s="21" t="str">
        <f>IF(ISBLANK($A6),"",IF($I6="X",A6,CONCATENATE(VLOOKUP(A6,Competitors!$A$2:$I$650,3, FALSE)," ",VLOOKUP(A6,Competitors!$A$2:$I$650,2,FALSE))))</f>
        <v>Carl Dyson (Aerologic)</v>
      </c>
      <c r="H6" s="22">
        <f t="shared" si="0"/>
        <v>1.5266203703703704E-2</v>
      </c>
      <c r="I6" t="str">
        <f t="shared" si="1"/>
        <v>X</v>
      </c>
    </row>
    <row r="7" spans="1:9" ht="15" x14ac:dyDescent="0.4">
      <c r="A7" s="19" t="s">
        <v>250</v>
      </c>
      <c r="B7" s="19">
        <v>0</v>
      </c>
      <c r="C7" s="20">
        <v>22</v>
      </c>
      <c r="D7" s="20">
        <v>10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1.5393518518518518E-2</v>
      </c>
      <c r="I7" t="str">
        <f t="shared" si="1"/>
        <v>X</v>
      </c>
    </row>
    <row r="8" spans="1:9" ht="15" x14ac:dyDescent="0.4">
      <c r="A8" s="19">
        <v>407</v>
      </c>
      <c r="B8" s="19">
        <v>0</v>
      </c>
      <c r="C8" s="20">
        <v>22</v>
      </c>
      <c r="D8" s="20">
        <v>12</v>
      </c>
      <c r="E8" s="20"/>
      <c r="F8" s="20"/>
      <c r="G8" s="21" t="str">
        <f>IF(ISBLANK($A8),"",IF($I8="X",A8,CONCATENATE(VLOOKUP(A8,Competitors!$A$2:$I$650,3, FALSE)," ",VLOOKUP(A8,Competitors!$A$2:$I$650,2,FALSE))))</f>
        <v>Hans van Nierop</v>
      </c>
      <c r="H8" s="22">
        <f t="shared" si="0"/>
        <v>1.5416666666666667E-2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20">
        <v>22</v>
      </c>
      <c r="D9" s="20">
        <v>26</v>
      </c>
      <c r="E9" s="20"/>
      <c r="F9" s="20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1.5578703703703704E-2</v>
      </c>
      <c r="I9" t="str">
        <f t="shared" si="1"/>
        <v/>
      </c>
    </row>
    <row r="10" spans="1:9" ht="15" x14ac:dyDescent="0.4">
      <c r="A10" s="19" t="s">
        <v>284</v>
      </c>
      <c r="B10" s="19">
        <v>0</v>
      </c>
      <c r="C10" s="20">
        <v>22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Talles Medevives (LFCC)</v>
      </c>
      <c r="H10" s="22">
        <f t="shared" si="0"/>
        <v>1.5625E-2</v>
      </c>
      <c r="I10" t="str">
        <f t="shared" si="1"/>
        <v>X</v>
      </c>
    </row>
    <row r="11" spans="1:9" ht="15" x14ac:dyDescent="0.4">
      <c r="A11" s="19" t="s">
        <v>164</v>
      </c>
      <c r="B11" s="19">
        <v>0</v>
      </c>
      <c r="C11" s="20">
        <v>22</v>
      </c>
      <c r="D11" s="20">
        <v>50</v>
      </c>
      <c r="E11" s="20"/>
      <c r="F11" s="20"/>
      <c r="G11" s="21" t="str">
        <f>IF(ISBLANK($A11),"",IF($I11="X",A11,CONCATENATE(VLOOKUP(A11,Competitors!$A$2:$I$650,3, FALSE)," ",VLOOKUP(A11,Competitors!$A$2:$I$650,2,FALSE))))</f>
        <v>Phil Wilkinson</v>
      </c>
      <c r="H11" s="22">
        <f t="shared" si="0"/>
        <v>1.5856481481481482E-2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22</v>
      </c>
      <c r="D12" s="20">
        <v>58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2">
        <f t="shared" si="0"/>
        <v>1.5949074074074074E-2</v>
      </c>
      <c r="I12" t="str">
        <f t="shared" si="1"/>
        <v/>
      </c>
    </row>
    <row r="13" spans="1:9" ht="15" x14ac:dyDescent="0.4">
      <c r="A13" s="19">
        <v>989</v>
      </c>
      <c r="B13" s="19">
        <v>0</v>
      </c>
      <c r="C13" s="20">
        <v>23</v>
      </c>
      <c r="D13" s="20">
        <v>31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Jason Williams</v>
      </c>
      <c r="H13" s="22">
        <f t="shared" si="0"/>
        <v>1.6331018518518519E-2</v>
      </c>
      <c r="I13" t="str">
        <f t="shared" si="1"/>
        <v/>
      </c>
    </row>
    <row r="14" spans="1:9" ht="15" x14ac:dyDescent="0.4">
      <c r="A14" s="19">
        <v>35</v>
      </c>
      <c r="B14" s="19">
        <v>0</v>
      </c>
      <c r="C14" s="20">
        <v>23</v>
      </c>
      <c r="D14" s="20">
        <v>46</v>
      </c>
      <c r="E14" s="20"/>
      <c r="F14" s="20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1.650462962962963E-2</v>
      </c>
      <c r="I14" t="str">
        <f t="shared" si="1"/>
        <v/>
      </c>
    </row>
    <row r="15" spans="1:9" ht="15" x14ac:dyDescent="0.4">
      <c r="A15" s="19">
        <v>415</v>
      </c>
      <c r="B15" s="19">
        <v>0</v>
      </c>
      <c r="C15" s="20">
        <v>24</v>
      </c>
      <c r="D15" s="20">
        <v>21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Nik Kershaw</v>
      </c>
      <c r="H15" s="22">
        <f t="shared" si="0"/>
        <v>1.6909722222222222E-2</v>
      </c>
      <c r="I15" t="str">
        <f t="shared" si="1"/>
        <v/>
      </c>
    </row>
    <row r="16" spans="1:9" ht="15" x14ac:dyDescent="0.4">
      <c r="A16" s="19" t="s">
        <v>285</v>
      </c>
      <c r="B16" s="19">
        <v>0</v>
      </c>
      <c r="C16" s="20">
        <v>24</v>
      </c>
      <c r="D16" s="20">
        <v>24</v>
      </c>
      <c r="E16" s="20"/>
      <c r="F16" s="20"/>
      <c r="G16" s="21" t="str">
        <f>IF(ISBLANK($A16),"",IF($I16="X",A16,CONCATENATE(VLOOKUP(A16,Competitors!$A$2:$I$650,3, FALSE)," ",VLOOKUP(A16,Competitors!$A$2:$I$650,2,FALSE))))</f>
        <v>Dean Tacey (LRC)</v>
      </c>
      <c r="H16" s="22">
        <f t="shared" si="0"/>
        <v>1.6944444444444446E-2</v>
      </c>
      <c r="I16" t="str">
        <f t="shared" si="1"/>
        <v>X</v>
      </c>
    </row>
    <row r="17" spans="1:9" ht="15" x14ac:dyDescent="0.4">
      <c r="A17" s="19" t="s">
        <v>286</v>
      </c>
      <c r="B17" s="19">
        <v>0</v>
      </c>
      <c r="C17" s="20">
        <v>24</v>
      </c>
      <c r="D17" s="20">
        <v>24</v>
      </c>
      <c r="E17" s="20"/>
      <c r="F17" s="20"/>
      <c r="G17" s="21" t="str">
        <f>IF(ISBLANK($A17),"",IF($I17="X",A17,CONCATENATE(VLOOKUP(A17,Competitors!$A$2:$I$650,3, FALSE)," ",VLOOKUP(A17,Competitors!$A$2:$I$650,2,FALSE))))</f>
        <v>Michael Carter (RFW)</v>
      </c>
      <c r="H17" s="22">
        <f t="shared" si="0"/>
        <v>1.6944444444444446E-2</v>
      </c>
      <c r="I17" t="str">
        <f t="shared" si="1"/>
        <v>X</v>
      </c>
    </row>
    <row r="18" spans="1:9" ht="15" x14ac:dyDescent="0.4">
      <c r="A18" s="19">
        <v>1192</v>
      </c>
      <c r="B18" s="19">
        <v>0</v>
      </c>
      <c r="C18" s="20">
        <v>24</v>
      </c>
      <c r="D18" s="20">
        <v>30</v>
      </c>
      <c r="E18" s="20"/>
      <c r="F18" s="20"/>
      <c r="G18" s="21" t="str">
        <f>IF(ISBLANK($A18),"",IF($I18="X",A18,CONCATENATE(VLOOKUP(A18,Competitors!$A$2:$I$650,3, FALSE)," ",VLOOKUP(A18,Competitors!$A$2:$I$650,2,FALSE))))</f>
        <v>Dale Norris</v>
      </c>
      <c r="H18" s="22">
        <f t="shared" si="0"/>
        <v>1.7013888888888887E-2</v>
      </c>
      <c r="I18" t="str">
        <f t="shared" si="1"/>
        <v/>
      </c>
    </row>
    <row r="19" spans="1:9" ht="15" x14ac:dyDescent="0.4">
      <c r="A19" s="19">
        <v>38</v>
      </c>
      <c r="B19" s="19">
        <v>0</v>
      </c>
      <c r="C19" s="20">
        <v>24</v>
      </c>
      <c r="D19" s="20">
        <v>31</v>
      </c>
      <c r="E19" s="20"/>
      <c r="F19" s="20"/>
      <c r="G19" s="21" t="str">
        <f>IF(ISBLANK($A19),"",IF($I19="X",A19,CONCATENATE(VLOOKUP(A19,Competitors!$A$2:$I$650,3, FALSE)," ",VLOOKUP(A19,Competitors!$A$2:$I$650,2,FALSE))))</f>
        <v>Phil Rayner</v>
      </c>
      <c r="H19" s="22">
        <f t="shared" si="0"/>
        <v>1.7025462962962964E-2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38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1.7106481481481483E-2</v>
      </c>
      <c r="I20" t="str">
        <f t="shared" si="1"/>
        <v>X</v>
      </c>
    </row>
    <row r="21" spans="1:9" ht="15" x14ac:dyDescent="0.4">
      <c r="A21" s="19" t="s">
        <v>274</v>
      </c>
      <c r="B21" s="19">
        <v>0</v>
      </c>
      <c r="C21" s="20">
        <v>24</v>
      </c>
      <c r="D21" s="20">
        <v>57</v>
      </c>
      <c r="E21" s="20"/>
      <c r="F21" s="20"/>
      <c r="G21" s="21" t="str">
        <f>IF(ISBLANK($A21),"",IF($I21="X",A21,CONCATENATE(VLOOKUP(A21,Competitors!$A$2:$I$650,3, FALSE)," ",VLOOKUP(A21,Competitors!$A$2:$I$650,2,FALSE))))</f>
        <v>Chris Bonsor (RATAE)</v>
      </c>
      <c r="H21" s="22">
        <f t="shared" si="0"/>
        <v>1.7326388888888888E-2</v>
      </c>
      <c r="I21" t="str">
        <f t="shared" si="1"/>
        <v>X</v>
      </c>
    </row>
    <row r="22" spans="1:9" ht="15" x14ac:dyDescent="0.4">
      <c r="A22" s="19">
        <v>23</v>
      </c>
      <c r="B22" s="19">
        <v>0</v>
      </c>
      <c r="C22" s="20">
        <v>25</v>
      </c>
      <c r="D22" s="20">
        <v>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1.744212962962963E-2</v>
      </c>
      <c r="I22" t="str">
        <f t="shared" si="1"/>
        <v/>
      </c>
    </row>
    <row r="23" spans="1:9" ht="15" x14ac:dyDescent="0.4">
      <c r="A23" s="19" t="s">
        <v>175</v>
      </c>
      <c r="B23" s="19">
        <v>0</v>
      </c>
      <c r="C23" s="20">
        <v>25</v>
      </c>
      <c r="D23" s="20">
        <v>8</v>
      </c>
      <c r="E23" s="20"/>
      <c r="F23" s="20"/>
      <c r="G23" s="21" t="str">
        <f>IF(ISBLANK($A23),"",IF($I23="X",A23,CONCATENATE(VLOOKUP(A23,Competitors!$A$2:$I$650,3, FALSE)," ",VLOOKUP(A23,Competitors!$A$2:$I$650,2,FALSE))))</f>
        <v>Tyler Dyson</v>
      </c>
      <c r="H23" s="22">
        <f t="shared" si="0"/>
        <v>1.7453703703703704E-2</v>
      </c>
      <c r="I23" t="str">
        <f t="shared" si="1"/>
        <v>X</v>
      </c>
    </row>
    <row r="24" spans="1:9" ht="15" x14ac:dyDescent="0.4">
      <c r="A24" s="19">
        <v>1254</v>
      </c>
      <c r="B24" s="19">
        <v>0</v>
      </c>
      <c r="C24" s="20">
        <v>25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Paul White</v>
      </c>
      <c r="H24" s="22">
        <f t="shared" si="0"/>
        <v>1.7488425925925925E-2</v>
      </c>
      <c r="I24" t="str">
        <f t="shared" si="1"/>
        <v/>
      </c>
    </row>
    <row r="25" spans="1:9" ht="15" x14ac:dyDescent="0.4">
      <c r="A25" s="19">
        <v>1237</v>
      </c>
      <c r="B25" s="19">
        <v>0</v>
      </c>
      <c r="C25" s="20">
        <v>25</v>
      </c>
      <c r="D25" s="20">
        <v>11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John Abbott</v>
      </c>
      <c r="H25" s="22">
        <f t="shared" si="0"/>
        <v>1.7488425925925925E-2</v>
      </c>
      <c r="I25" t="str">
        <f t="shared" si="1"/>
        <v/>
      </c>
    </row>
    <row r="26" spans="1:9" ht="15" x14ac:dyDescent="0.4">
      <c r="A26" s="19">
        <v>1109</v>
      </c>
      <c r="B26" s="19">
        <v>0</v>
      </c>
      <c r="C26" s="20">
        <v>25</v>
      </c>
      <c r="D26" s="20">
        <v>29</v>
      </c>
      <c r="E26" s="20"/>
      <c r="F26" s="20"/>
      <c r="G26" s="21" t="str">
        <f>IF(ISBLANK($A26),"",IF($I26="X",A26,CONCATENATE(VLOOKUP(A26,Competitors!$A$2:$I$650,3, FALSE)," ",VLOOKUP(A26,Competitors!$A$2:$I$650,2,FALSE))))</f>
        <v>Stuart Haycox</v>
      </c>
      <c r="H26" s="22">
        <f t="shared" si="0"/>
        <v>1.7696759259259259E-2</v>
      </c>
      <c r="I26" t="str">
        <f t="shared" si="1"/>
        <v/>
      </c>
    </row>
    <row r="27" spans="1:9" ht="15" x14ac:dyDescent="0.4">
      <c r="A27" s="19">
        <v>1112</v>
      </c>
      <c r="B27" s="19">
        <v>0</v>
      </c>
      <c r="C27" s="20">
        <v>25</v>
      </c>
      <c r="D27" s="20">
        <v>40</v>
      </c>
      <c r="E27" s="20"/>
      <c r="F27" s="20"/>
      <c r="G27" s="21" t="str">
        <f>IF(ISBLANK($A27),"",IF($I27="X",A27,CONCATENATE(VLOOKUP(A27,Competitors!$A$2:$I$650,3, FALSE)," ",VLOOKUP(A27,Competitors!$A$2:$I$650,2,FALSE))))</f>
        <v>Gary Ashwell</v>
      </c>
      <c r="H27" s="22">
        <f t="shared" si="0"/>
        <v>1.7824074074074076E-2</v>
      </c>
      <c r="I27" t="str">
        <f t="shared" si="1"/>
        <v/>
      </c>
    </row>
    <row r="28" spans="1:9" ht="15" x14ac:dyDescent="0.4">
      <c r="A28" s="19" t="s">
        <v>287</v>
      </c>
      <c r="B28" s="19">
        <v>0</v>
      </c>
      <c r="C28" s="20">
        <v>25</v>
      </c>
      <c r="D28" s="20">
        <v>51</v>
      </c>
      <c r="E28" s="20"/>
      <c r="F28" s="20"/>
      <c r="G28" s="21" t="str">
        <f>IF(ISBLANK($A28),"",IF($I28="X",A28,CONCATENATE(VLOOKUP(A28,Competitors!$A$2:$I$650,3, FALSE)," ",VLOOKUP(A28,Competitors!$A$2:$I$650,2,FALSE))))</f>
        <v>Marshall Briggs (RATAE)</v>
      </c>
      <c r="H28" s="22">
        <f t="shared" si="0"/>
        <v>1.7951388888888888E-2</v>
      </c>
      <c r="I28" t="str">
        <f t="shared" si="1"/>
        <v>X</v>
      </c>
    </row>
    <row r="29" spans="1:9" ht="15" x14ac:dyDescent="0.4">
      <c r="A29" s="19">
        <v>1242</v>
      </c>
      <c r="B29" s="19">
        <v>0</v>
      </c>
      <c r="C29" s="20">
        <v>25</v>
      </c>
      <c r="D29" s="20">
        <v>56</v>
      </c>
      <c r="E29" s="20"/>
      <c r="F29" s="20"/>
      <c r="G29" s="21" t="str">
        <f>IF(ISBLANK($A29),"",IF($I29="X",A29,CONCATENATE(VLOOKUP(A29,Competitors!$A$2:$I$650,3, FALSE)," ",VLOOKUP(A29,Competitors!$A$2:$I$650,2,FALSE))))</f>
        <v>Mike Sirett</v>
      </c>
      <c r="H29" s="22">
        <f t="shared" si="0"/>
        <v>1.800925925925926E-2</v>
      </c>
      <c r="I29" t="str">
        <f t="shared" si="1"/>
        <v/>
      </c>
    </row>
    <row r="30" spans="1:9" ht="15" x14ac:dyDescent="0.4">
      <c r="A30" s="19" t="s">
        <v>166</v>
      </c>
      <c r="B30" s="19">
        <v>0</v>
      </c>
      <c r="C30" s="20">
        <v>25</v>
      </c>
      <c r="D30" s="20">
        <v>57</v>
      </c>
      <c r="E30" s="20"/>
      <c r="F30" s="20"/>
      <c r="G30" s="21" t="str">
        <f>IF(ISBLANK($A30),"",IF($I30="X",A30,CONCATENATE(VLOOKUP(A30,Competitors!$A$2:$I$650,3, FALSE)," ",VLOOKUP(A30,Competitors!$A$2:$I$650,2,FALSE))))</f>
        <v>Adrian James</v>
      </c>
      <c r="H30" s="22">
        <f t="shared" si="0"/>
        <v>1.8020833333333333E-2</v>
      </c>
      <c r="I30" t="str">
        <f t="shared" si="1"/>
        <v>X</v>
      </c>
    </row>
    <row r="31" spans="1:9" ht="15" x14ac:dyDescent="0.4">
      <c r="A31" s="19">
        <v>1385</v>
      </c>
      <c r="B31" s="19">
        <v>0</v>
      </c>
      <c r="C31" s="20">
        <v>26</v>
      </c>
      <c r="D31" s="20">
        <v>7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Miles Marr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>
        <v>1383</v>
      </c>
      <c r="B32" s="19">
        <v>0</v>
      </c>
      <c r="C32" s="20">
        <v>26</v>
      </c>
      <c r="D32" s="20">
        <v>20</v>
      </c>
      <c r="E32" s="20"/>
      <c r="F32" s="20"/>
      <c r="G32" s="21" t="str">
        <f>IF(ISBLANK($A32),"",IF($I32="X",A32,CONCATENATE(VLOOKUP(A32,Competitors!$A$2:$I$650,3, FALSE)," ",VLOOKUP(A32,Competitors!$A$2:$I$650,2,FALSE))))</f>
        <v>Evan Collett</v>
      </c>
      <c r="H32" s="22">
        <f t="shared" si="0"/>
        <v>1.8287037037037036E-2</v>
      </c>
      <c r="I32" t="str">
        <f t="shared" si="1"/>
        <v/>
      </c>
    </row>
    <row r="33" spans="1:9" ht="15" x14ac:dyDescent="0.4">
      <c r="A33" s="19" t="s">
        <v>288</v>
      </c>
      <c r="B33" s="19">
        <v>0</v>
      </c>
      <c r="C33" s="20">
        <v>26</v>
      </c>
      <c r="D33" s="20">
        <v>35</v>
      </c>
      <c r="E33" s="20"/>
      <c r="F33" s="20"/>
      <c r="G33" s="21" t="str">
        <f>IF(ISBLANK($A33),"",IF($I33="X",A33,CONCATENATE(VLOOKUP(A33,Competitors!$A$2:$I$650,3, FALSE)," ",VLOOKUP(A33,Competitors!$A$2:$I$650,2,FALSE))))</f>
        <v>Steve Pearce (RATAE)</v>
      </c>
      <c r="H33" s="22">
        <f t="shared" si="0"/>
        <v>1.846064814814815E-2</v>
      </c>
      <c r="I33" t="str">
        <f t="shared" si="1"/>
        <v>X</v>
      </c>
    </row>
    <row r="34" spans="1:9" ht="15" x14ac:dyDescent="0.4">
      <c r="A34" s="19">
        <v>1107</v>
      </c>
      <c r="B34" s="19">
        <v>0</v>
      </c>
      <c r="C34" s="20">
        <v>26</v>
      </c>
      <c r="D34" s="20">
        <v>37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Milly Pinnock</v>
      </c>
      <c r="H34" s="22">
        <f t="shared" si="0"/>
        <v>1.8483796296296297E-2</v>
      </c>
      <c r="I34" t="str">
        <f t="shared" si="1"/>
        <v/>
      </c>
    </row>
    <row r="35" spans="1:9" ht="15" x14ac:dyDescent="0.4">
      <c r="A35" s="19" t="s">
        <v>289</v>
      </c>
      <c r="B35" s="19">
        <v>0</v>
      </c>
      <c r="C35" s="20">
        <v>26</v>
      </c>
      <c r="D35" s="20">
        <v>38</v>
      </c>
      <c r="E35" s="20"/>
      <c r="F35" s="20"/>
      <c r="G35" s="21" t="str">
        <f>IF(ISBLANK($A35),"",IF($I35="X",A35,CONCATENATE(VLOOKUP(A35,Competitors!$A$2:$I$650,3, FALSE)," ",VLOOKUP(A35,Competitors!$A$2:$I$650,2,FALSE))))</f>
        <v>Lewis Cooper (RAF Tri)</v>
      </c>
      <c r="H35" s="22">
        <f t="shared" si="0"/>
        <v>1.849537037037037E-2</v>
      </c>
      <c r="I35" t="str">
        <f t="shared" si="1"/>
        <v>X</v>
      </c>
    </row>
    <row r="36" spans="1:9" ht="15" x14ac:dyDescent="0.4">
      <c r="A36" s="19">
        <v>120</v>
      </c>
      <c r="B36" s="19">
        <v>0</v>
      </c>
      <c r="C36" s="20">
        <v>26</v>
      </c>
      <c r="D36" s="20">
        <v>43</v>
      </c>
      <c r="E36" s="20"/>
      <c r="F36" s="20"/>
      <c r="G36" s="21" t="str">
        <f>IF(ISBLANK($A36),"",IF($I36="X",A36,CONCATENATE(VLOOKUP(A36,Competitors!$A$2:$I$650,3, FALSE)," ",VLOOKUP(A36,Competitors!$A$2:$I$650,2,FALSE))))</f>
        <v>Linda Hubbard</v>
      </c>
      <c r="H36" s="22">
        <f t="shared" si="0"/>
        <v>1.8553240740740742E-2</v>
      </c>
      <c r="I36" t="str">
        <f t="shared" si="1"/>
        <v/>
      </c>
    </row>
    <row r="37" spans="1:9" ht="15" x14ac:dyDescent="0.4">
      <c r="A37" s="19" t="s">
        <v>290</v>
      </c>
      <c r="B37" s="19">
        <v>0</v>
      </c>
      <c r="C37" s="20">
        <v>27</v>
      </c>
      <c r="D37" s="20">
        <v>1</v>
      </c>
      <c r="E37" s="20"/>
      <c r="F37" s="20"/>
      <c r="G37" s="21" t="str">
        <f>IF(ISBLANK($A37),"",IF($I37="X",A37,CONCATENATE(VLOOKUP(A37,Competitors!$A$2:$I$650,3, FALSE)," ",VLOOKUP(A37,Competitors!$A$2:$I$650,2,FALSE))))</f>
        <v>Mark Marmoy (RATAE)</v>
      </c>
      <c r="H37" s="22">
        <f t="shared" si="0"/>
        <v>1.8761574074074073E-2</v>
      </c>
      <c r="I37" t="str">
        <f t="shared" si="1"/>
        <v>X</v>
      </c>
    </row>
    <row r="38" spans="1:9" ht="15" x14ac:dyDescent="0.4">
      <c r="A38" s="19">
        <v>704</v>
      </c>
      <c r="B38" s="19">
        <v>0</v>
      </c>
      <c r="C38" s="20">
        <v>27</v>
      </c>
      <c r="D38" s="20">
        <v>6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Chris Dainty</v>
      </c>
      <c r="H38" s="22">
        <f t="shared" si="0"/>
        <v>1.8819444444444444E-2</v>
      </c>
      <c r="I38" t="str">
        <f t="shared" si="1"/>
        <v/>
      </c>
    </row>
    <row r="39" spans="1:9" ht="15" x14ac:dyDescent="0.4">
      <c r="A39" s="19">
        <v>1326</v>
      </c>
      <c r="B39" s="19">
        <v>0</v>
      </c>
      <c r="C39" s="20">
        <v>27</v>
      </c>
      <c r="D39" s="20">
        <v>46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Laoise Bennis</v>
      </c>
      <c r="H39" s="22">
        <f t="shared" si="0"/>
        <v>1.9282407407407408E-2</v>
      </c>
      <c r="I39" t="str">
        <f t="shared" si="1"/>
        <v/>
      </c>
    </row>
    <row r="40" spans="1:9" ht="15" x14ac:dyDescent="0.4">
      <c r="A40" s="19" t="s">
        <v>174</v>
      </c>
      <c r="B40" s="19">
        <v>0</v>
      </c>
      <c r="C40" s="20">
        <v>28</v>
      </c>
      <c r="D40" s="20">
        <v>0</v>
      </c>
      <c r="E40" s="20"/>
      <c r="F40" s="20"/>
      <c r="G40" s="21" t="str">
        <f>IF(ISBLANK($A40),"",IF($I40="X",A40,CONCATENATE(VLOOKUP(A40,Competitors!$A$2:$I$650,3, FALSE)," ",VLOOKUP(A40,Competitors!$A$2:$I$650,2,FALSE))))</f>
        <v>Derek Lawlor</v>
      </c>
      <c r="H40" s="22">
        <f t="shared" si="0"/>
        <v>1.9444444444444445E-2</v>
      </c>
      <c r="I40" t="str">
        <f t="shared" si="1"/>
        <v>X</v>
      </c>
    </row>
    <row r="41" spans="1:9" ht="15" x14ac:dyDescent="0.4">
      <c r="A41" s="19">
        <v>1195</v>
      </c>
      <c r="B41" s="19">
        <v>0</v>
      </c>
      <c r="C41" s="20">
        <v>28</v>
      </c>
      <c r="D41" s="20">
        <v>12</v>
      </c>
      <c r="E41" s="20" t="s">
        <v>180</v>
      </c>
      <c r="F41" s="20"/>
      <c r="G41" s="21" t="str">
        <f>IF(ISBLANK($A41),"",IF($I41="X",A41,CONCATENATE(VLOOKUP(A41,Competitors!$A$2:$I$650,3, FALSE)," ",VLOOKUP(A41,Competitors!$A$2:$I$650,2,FALSE))))</f>
        <v>Charlie Hardwicke</v>
      </c>
      <c r="H41" s="22">
        <f t="shared" si="0"/>
        <v>1.9583333333333335E-2</v>
      </c>
      <c r="I41" t="str">
        <f t="shared" si="1"/>
        <v/>
      </c>
    </row>
    <row r="42" spans="1:9" ht="15" x14ac:dyDescent="0.4">
      <c r="A42" s="19" t="s">
        <v>291</v>
      </c>
      <c r="B42" s="19">
        <v>0</v>
      </c>
      <c r="C42" s="20">
        <v>28</v>
      </c>
      <c r="D42" s="20">
        <v>25</v>
      </c>
      <c r="E42" s="20"/>
      <c r="F42" s="20"/>
      <c r="G42" s="21" t="str">
        <f>IF(ISBLANK($A42),"",IF($I42="X",A42,CONCATENATE(VLOOKUP(A42,Competitors!$A$2:$I$650,3, FALSE)," ",VLOOKUP(A42,Competitors!$A$2:$I$650,2,FALSE))))</f>
        <v>Simon Clarke (Cov Tri)</v>
      </c>
      <c r="H42" s="22">
        <f t="shared" si="0"/>
        <v>1.9733796296296298E-2</v>
      </c>
      <c r="I42" t="str">
        <f t="shared" si="1"/>
        <v>X</v>
      </c>
    </row>
    <row r="43" spans="1:9" ht="15" x14ac:dyDescent="0.4">
      <c r="A43" s="19" t="s">
        <v>265</v>
      </c>
      <c r="B43" s="19">
        <v>0</v>
      </c>
      <c r="C43" s="20">
        <v>28</v>
      </c>
      <c r="D43" s="20">
        <v>35</v>
      </c>
      <c r="E43" s="20"/>
      <c r="F43" s="20"/>
      <c r="G43" s="21" t="str">
        <f>IF(ISBLANK($A43),"",IF($I43="X",A43,CONCATENATE(VLOOKUP(A43,Competitors!$A$2:$I$650,3, FALSE)," ",VLOOKUP(A43,Competitors!$A$2:$I$650,2,FALSE))))</f>
        <v>Lynne Scofield (RFW)</v>
      </c>
      <c r="H43" s="22">
        <f t="shared" si="0"/>
        <v>1.9849537037037037E-2</v>
      </c>
      <c r="I43" t="str">
        <f t="shared" si="1"/>
        <v>X</v>
      </c>
    </row>
    <row r="44" spans="1:9" ht="15" x14ac:dyDescent="0.4">
      <c r="A44" s="19" t="s">
        <v>292</v>
      </c>
      <c r="B44" s="19">
        <v>0</v>
      </c>
      <c r="C44" s="20">
        <v>28</v>
      </c>
      <c r="D44" s="20">
        <v>42</v>
      </c>
      <c r="E44" s="20"/>
      <c r="F44" s="20"/>
      <c r="G44" s="21" t="str">
        <f>IF(ISBLANK($A44),"",IF($I44="X",A44,CONCATENATE(VLOOKUP(A44,Competitors!$A$2:$I$650,3, FALSE)," ",VLOOKUP(A44,Competitors!$A$2:$I$650,2,FALSE))))</f>
        <v>Sadie Murphy (RATAE)</v>
      </c>
      <c r="H44" s="22">
        <f t="shared" si="0"/>
        <v>1.9930555555555556E-2</v>
      </c>
      <c r="I44" t="str">
        <f t="shared" si="1"/>
        <v>X</v>
      </c>
    </row>
    <row r="45" spans="1:9" ht="15" x14ac:dyDescent="0.4">
      <c r="A45" s="19">
        <v>1386</v>
      </c>
      <c r="B45" s="19">
        <v>0</v>
      </c>
      <c r="C45" s="20">
        <v>28</v>
      </c>
      <c r="D45" s="20">
        <v>44</v>
      </c>
      <c r="E45" s="20" t="s">
        <v>180</v>
      </c>
      <c r="F45" s="20"/>
      <c r="G45" s="21" t="str">
        <f>IF(ISBLANK($A45),"",IF($I45="X",A45,CONCATENATE(VLOOKUP(A45,Competitors!$A$2:$I$650,3, FALSE)," ",VLOOKUP(A45,Competitors!$A$2:$I$650,2,FALSE))))</f>
        <v>Mea Moore</v>
      </c>
      <c r="H45" s="22">
        <f t="shared" si="0"/>
        <v>1.9953703703703703E-2</v>
      </c>
      <c r="I45" t="str">
        <f t="shared" si="1"/>
        <v/>
      </c>
    </row>
    <row r="46" spans="1:9" ht="15" x14ac:dyDescent="0.4">
      <c r="A46" s="19" t="s">
        <v>293</v>
      </c>
      <c r="B46" s="19">
        <v>0</v>
      </c>
      <c r="C46" s="20">
        <v>29</v>
      </c>
      <c r="D46" s="20">
        <v>3</v>
      </c>
      <c r="E46" s="20"/>
      <c r="F46" s="20"/>
      <c r="G46" s="21" t="str">
        <f>IF(ISBLANK($A46),"",IF($I46="X",A46,CONCATENATE(VLOOKUP(A46,Competitors!$A$2:$I$650,3, FALSE)," ",VLOOKUP(A46,Competitors!$A$2:$I$650,2,FALSE))))</f>
        <v>Brian Lincoln (RATAE)</v>
      </c>
      <c r="H46" s="22">
        <f t="shared" si="0"/>
        <v>2.0173611111111111E-2</v>
      </c>
      <c r="I46" t="str">
        <f t="shared" si="1"/>
        <v>X</v>
      </c>
    </row>
    <row r="47" spans="1:9" ht="15" x14ac:dyDescent="0.4">
      <c r="A47" s="19">
        <v>1194</v>
      </c>
      <c r="B47" s="19">
        <v>0</v>
      </c>
      <c r="C47" s="20">
        <v>29</v>
      </c>
      <c r="D47" s="20">
        <v>8</v>
      </c>
      <c r="E47" s="20" t="s">
        <v>180</v>
      </c>
      <c r="F47" s="20"/>
      <c r="G47" s="21" t="str">
        <f>IF(ISBLANK($A47),"",IF($I47="X",A47,CONCATENATE(VLOOKUP(A47,Competitors!$A$2:$I$650,3, FALSE)," ",VLOOKUP(A47,Competitors!$A$2:$I$650,2,FALSE))))</f>
        <v>Alex Hardwicke</v>
      </c>
      <c r="H47" s="22">
        <f t="shared" si="0"/>
        <v>2.0231481481481482E-2</v>
      </c>
      <c r="I47" t="str">
        <f t="shared" si="1"/>
        <v/>
      </c>
    </row>
    <row r="48" spans="1:9" ht="15" x14ac:dyDescent="0.4">
      <c r="A48" s="19" t="s">
        <v>294</v>
      </c>
      <c r="B48" s="19">
        <v>0</v>
      </c>
      <c r="C48" s="20">
        <v>29</v>
      </c>
      <c r="D48" s="20">
        <v>21</v>
      </c>
      <c r="E48" s="20"/>
      <c r="F48" s="20"/>
      <c r="G48" s="21" t="str">
        <f>IF(ISBLANK($A48),"",IF($I48="X",A48,CONCATENATE(VLOOKUP(A48,Competitors!$A$2:$I$650,3, FALSE)," ",VLOOKUP(A48,Competitors!$A$2:$I$650,2,FALSE))))</f>
        <v>Paul Eden (RATAE)</v>
      </c>
      <c r="H48" s="22">
        <f t="shared" si="0"/>
        <v>2.0381944444444446E-2</v>
      </c>
      <c r="I48" t="str">
        <f t="shared" si="1"/>
        <v>X</v>
      </c>
    </row>
    <row r="49" spans="1:9" ht="15" x14ac:dyDescent="0.4">
      <c r="A49" s="19" t="s">
        <v>295</v>
      </c>
      <c r="B49" s="19">
        <v>0</v>
      </c>
      <c r="C49" s="20">
        <v>29</v>
      </c>
      <c r="D49" s="20">
        <v>24</v>
      </c>
      <c r="E49" s="20"/>
      <c r="F49" s="20"/>
      <c r="G49" s="21" t="str">
        <f>IF(ISBLANK($A49),"",IF($I49="X",A49,CONCATENATE(VLOOKUP(A49,Competitors!$A$2:$I$650,3, FALSE)," ",VLOOKUP(A49,Competitors!$A$2:$I$650,2,FALSE))))</f>
        <v>Jayne Mumford (Cov Tri)</v>
      </c>
      <c r="H49" s="22">
        <f t="shared" si="0"/>
        <v>2.0416666666666666E-2</v>
      </c>
      <c r="I49" t="str">
        <f t="shared" si="1"/>
        <v>X</v>
      </c>
    </row>
    <row r="50" spans="1:9" ht="15" x14ac:dyDescent="0.4">
      <c r="A50" s="19" t="s">
        <v>296</v>
      </c>
      <c r="B50" s="19">
        <v>0</v>
      </c>
      <c r="C50" s="20">
        <v>30</v>
      </c>
      <c r="D50" s="20">
        <v>4</v>
      </c>
      <c r="E50" s="20"/>
      <c r="F50" s="20"/>
      <c r="G50" s="21" t="str">
        <f>IF(ISBLANK($A50),"",IF($I50="X",A50,CONCATENATE(VLOOKUP(A50,Competitors!$A$2:$I$650,3, FALSE)," ",VLOOKUP(A50,Competitors!$A$2:$I$650,2,FALSE))))</f>
        <v>Matt Finch (LFCC)</v>
      </c>
      <c r="H50" s="22">
        <f t="shared" si="0"/>
        <v>2.087962962962963E-2</v>
      </c>
      <c r="I50" t="str">
        <f t="shared" si="1"/>
        <v>X</v>
      </c>
    </row>
    <row r="51" spans="1:9" ht="15" x14ac:dyDescent="0.4">
      <c r="A51" s="19">
        <v>935</v>
      </c>
      <c r="B51" s="19">
        <v>0</v>
      </c>
      <c r="C51" s="20">
        <v>31</v>
      </c>
      <c r="D51" s="20">
        <v>9</v>
      </c>
      <c r="E51" s="20"/>
      <c r="F51" s="20"/>
      <c r="G51" s="21" t="str">
        <f>IF(ISBLANK($A51),"",IF($I51="X",A51,CONCATENATE(VLOOKUP(A51,Competitors!$A$2:$I$650,3, FALSE)," ",VLOOKUP(A51,Competitors!$A$2:$I$650,2,FALSE))))</f>
        <v>Sophie Ward</v>
      </c>
      <c r="H51" s="22">
        <f t="shared" si="0"/>
        <v>2.1631944444444443E-2</v>
      </c>
      <c r="I51" t="str">
        <f t="shared" si="1"/>
        <v/>
      </c>
    </row>
    <row r="52" spans="1:9" ht="15" x14ac:dyDescent="0.4">
      <c r="A52" s="19">
        <v>7</v>
      </c>
      <c r="B52" s="19">
        <v>0</v>
      </c>
      <c r="C52" s="20">
        <v>31</v>
      </c>
      <c r="D52" s="20">
        <v>23</v>
      </c>
      <c r="E52" s="20" t="s">
        <v>180</v>
      </c>
      <c r="F52" s="20"/>
      <c r="G52" s="21" t="str">
        <f>IF(ISBLANK($A52),"",IF($I52="X",A52,CONCATENATE(VLOOKUP(A52,Competitors!$A$2:$I$650,3, FALSE)," ",VLOOKUP(A52,Competitors!$A$2:$I$650,2,FALSE))))</f>
        <v>Vic Barnett</v>
      </c>
      <c r="H52" s="22">
        <f t="shared" si="0"/>
        <v>2.179398148148148E-2</v>
      </c>
      <c r="I52" t="str">
        <f t="shared" si="1"/>
        <v/>
      </c>
    </row>
    <row r="53" spans="1:9" ht="15" x14ac:dyDescent="0.4">
      <c r="A53" s="19" t="s">
        <v>172</v>
      </c>
      <c r="B53" s="19"/>
      <c r="C53" s="20"/>
      <c r="D53" s="20"/>
      <c r="E53" s="20"/>
      <c r="F53" s="20" t="s">
        <v>226</v>
      </c>
      <c r="G53" s="21" t="str">
        <f>IF(ISBLANK($A53),"",IF($I53="X",A53,CONCATENATE(VLOOKUP(A53,Competitors!$A$2:$I$650,3, FALSE)," ",VLOOKUP(A53,Competitors!$A$2:$I$650,2,FALSE))))</f>
        <v>Colin Parkinson</v>
      </c>
      <c r="H53" s="22">
        <f t="shared" si="0"/>
        <v>0</v>
      </c>
      <c r="I53" t="str">
        <f t="shared" si="1"/>
        <v>X</v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Event_19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23" priority="1">
      <formula>TEXT($B$104,"@")="Y"</formula>
    </cfRule>
  </conditionalFormatting>
  <conditionalFormatting sqref="G2:H101">
    <cfRule type="expression" dxfId="22" priority="3">
      <formula>$I2="X"</formula>
    </cfRule>
  </conditionalFormatting>
  <conditionalFormatting sqref="H2:H101">
    <cfRule type="expression" dxfId="21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297</v>
      </c>
      <c r="B2" s="19">
        <v>0</v>
      </c>
      <c r="C2" s="20">
        <v>23</v>
      </c>
      <c r="D2" s="29">
        <v>15</v>
      </c>
      <c r="E2" s="20"/>
      <c r="F2" s="20"/>
      <c r="G2" s="21" t="str">
        <f>IF(ISBLANK($A2),"",IF($I2="X",A2,CONCATENATE(VLOOKUP(A2,Competitors!$A$2:$I$650,3, FALSE)," ",VLOOKUP(A2,Competitors!$A$2:$I$650,2,FALSE))))</f>
        <v>Carl Shaw (Speedhub)</v>
      </c>
      <c r="H2" s="28">
        <f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19" t="s">
        <v>298</v>
      </c>
      <c r="B3" s="19">
        <v>0</v>
      </c>
      <c r="C3" s="20">
        <v>23</v>
      </c>
      <c r="D3" s="29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Jamie Haines (MOCC)</v>
      </c>
      <c r="H3" s="28">
        <f t="shared" ref="H3:H66" si="0">IF(LEFT($E3,1)="D",UPPER($E3),(B3*3600+C3*60+D3)/86400)</f>
        <v>1.6192129629629629E-2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9">
        <v>41</v>
      </c>
      <c r="E4" s="20" t="s">
        <v>180</v>
      </c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8">
        <f t="shared" si="0"/>
        <v>1.6446759259259258E-2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9">
        <v>18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8">
        <f t="shared" si="0"/>
        <v>1.6875000000000001E-2</v>
      </c>
      <c r="I5" t="str">
        <f t="shared" si="1"/>
        <v/>
      </c>
    </row>
    <row r="6" spans="1:9" ht="15" x14ac:dyDescent="0.4">
      <c r="A6" s="19">
        <v>407</v>
      </c>
      <c r="B6" s="19">
        <v>0</v>
      </c>
      <c r="C6" s="20">
        <v>24</v>
      </c>
      <c r="D6" s="29">
        <v>25</v>
      </c>
      <c r="E6" s="20"/>
      <c r="F6" s="20"/>
      <c r="G6" s="21" t="str">
        <f>IF(ISBLANK($A6),"",IF($I6="X",A6,CONCATENATE(VLOOKUP(A6,Competitors!$A$2:$I$650,3, FALSE)," ",VLOOKUP(A6,Competitors!$A$2:$I$650,2,FALSE))))</f>
        <v>Hans van Nierop</v>
      </c>
      <c r="H6" s="28">
        <f t="shared" si="0"/>
        <v>1.695601851851852E-2</v>
      </c>
      <c r="I6" t="str">
        <f t="shared" si="1"/>
        <v/>
      </c>
    </row>
    <row r="7" spans="1:9" ht="15" x14ac:dyDescent="0.4">
      <c r="A7" s="19">
        <v>1144</v>
      </c>
      <c r="B7" s="19">
        <v>0</v>
      </c>
      <c r="C7" s="20">
        <v>24</v>
      </c>
      <c r="D7" s="29">
        <v>37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Jamie Kershaw</v>
      </c>
      <c r="H7" s="28">
        <f t="shared" si="0"/>
        <v>1.7094907407407406E-2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25</v>
      </c>
      <c r="D8" s="29">
        <v>5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8">
        <f t="shared" si="0"/>
        <v>1.7418981481481483E-2</v>
      </c>
      <c r="I8" t="str">
        <f t="shared" si="1"/>
        <v>X</v>
      </c>
    </row>
    <row r="9" spans="1:9" ht="15" x14ac:dyDescent="0.4">
      <c r="A9" s="19">
        <v>989</v>
      </c>
      <c r="B9" s="19">
        <v>0</v>
      </c>
      <c r="C9" s="20">
        <v>25</v>
      </c>
      <c r="D9" s="29">
        <v>26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Jason Williams</v>
      </c>
      <c r="H9" s="28">
        <f t="shared" si="0"/>
        <v>1.7662037037037039E-2</v>
      </c>
      <c r="I9" t="str">
        <f t="shared" si="1"/>
        <v/>
      </c>
    </row>
    <row r="10" spans="1:9" ht="15" x14ac:dyDescent="0.4">
      <c r="A10" s="19">
        <v>38</v>
      </c>
      <c r="B10" s="19">
        <v>0</v>
      </c>
      <c r="C10" s="20">
        <v>25</v>
      </c>
      <c r="D10" s="29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Phil Rayner</v>
      </c>
      <c r="H10" s="28">
        <f t="shared" si="0"/>
        <v>1.7997685185185186E-2</v>
      </c>
      <c r="I10" t="str">
        <f t="shared" si="1"/>
        <v/>
      </c>
    </row>
    <row r="11" spans="1:9" ht="15" x14ac:dyDescent="0.4">
      <c r="A11" s="19" t="s">
        <v>299</v>
      </c>
      <c r="B11" s="19">
        <v>0</v>
      </c>
      <c r="C11" s="20">
        <v>26</v>
      </c>
      <c r="D11" s="29">
        <v>12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Chris Booth (MOCC)</v>
      </c>
      <c r="H11" s="28">
        <f t="shared" si="0"/>
        <v>1.8194444444444444E-2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26</v>
      </c>
      <c r="D12" s="29">
        <v>24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8">
        <f t="shared" si="0"/>
        <v>1.8333333333333333E-2</v>
      </c>
      <c r="I12" t="str">
        <f t="shared" si="1"/>
        <v/>
      </c>
    </row>
    <row r="13" spans="1:9" ht="15" x14ac:dyDescent="0.4">
      <c r="A13" s="19">
        <v>1192</v>
      </c>
      <c r="B13" s="19">
        <v>0</v>
      </c>
      <c r="C13" s="20">
        <v>26</v>
      </c>
      <c r="D13" s="29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Dale Norris</v>
      </c>
      <c r="H13" s="28">
        <f t="shared" si="0"/>
        <v>1.8599537037037036E-2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20">
        <v>26</v>
      </c>
      <c r="D14" s="29">
        <v>56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Nik Kershaw</v>
      </c>
      <c r="H14" s="28">
        <f t="shared" si="0"/>
        <v>1.8703703703703705E-2</v>
      </c>
      <c r="I14" t="str">
        <f t="shared" si="1"/>
        <v/>
      </c>
    </row>
    <row r="15" spans="1:9" ht="15" x14ac:dyDescent="0.4">
      <c r="A15" s="19" t="s">
        <v>300</v>
      </c>
      <c r="B15" s="19">
        <v>0</v>
      </c>
      <c r="C15" s="20">
        <v>27</v>
      </c>
      <c r="D15" s="29">
        <v>21</v>
      </c>
      <c r="E15" s="20"/>
      <c r="F15" s="20"/>
      <c r="G15" s="21" t="str">
        <f>IF(ISBLANK($A15),"",IF($I15="X",A15,CONCATENATE(VLOOKUP(A15,Competitors!$A$2:$I$650,3, FALSE)," ",VLOOKUP(A15,Competitors!$A$2:$I$650,2,FALSE))))</f>
        <v>David Cooper (MOCC)</v>
      </c>
      <c r="H15" s="28">
        <f t="shared" si="0"/>
        <v>1.8993055555555555E-2</v>
      </c>
      <c r="I15" t="str">
        <f t="shared" si="1"/>
        <v>X</v>
      </c>
    </row>
    <row r="16" spans="1:9" ht="15" x14ac:dyDescent="0.4">
      <c r="A16" s="19" t="s">
        <v>274</v>
      </c>
      <c r="B16" s="19">
        <v>0</v>
      </c>
      <c r="C16" s="20">
        <v>27</v>
      </c>
      <c r="D16" s="29">
        <v>37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 (RATAE)</v>
      </c>
      <c r="H16" s="28">
        <f t="shared" si="0"/>
        <v>1.9178240740740742E-2</v>
      </c>
      <c r="I16" t="str">
        <f t="shared" si="1"/>
        <v>X</v>
      </c>
    </row>
    <row r="17" spans="1:9" ht="15" x14ac:dyDescent="0.4">
      <c r="A17" s="19">
        <v>1237</v>
      </c>
      <c r="B17" s="19">
        <v>0</v>
      </c>
      <c r="C17" s="20">
        <v>27</v>
      </c>
      <c r="D17" s="29">
        <v>44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John Abbott</v>
      </c>
      <c r="H17" s="28">
        <f t="shared" si="0"/>
        <v>1.9259259259259261E-2</v>
      </c>
      <c r="I17" t="str">
        <f t="shared" si="1"/>
        <v/>
      </c>
    </row>
    <row r="18" spans="1:9" ht="15" x14ac:dyDescent="0.4">
      <c r="A18" s="19" t="s">
        <v>287</v>
      </c>
      <c r="B18" s="19">
        <v>0</v>
      </c>
      <c r="C18" s="20">
        <v>27</v>
      </c>
      <c r="D18" s="29">
        <v>56</v>
      </c>
      <c r="E18" s="20"/>
      <c r="F18" s="20"/>
      <c r="G18" s="21" t="str">
        <f>IF(ISBLANK($A18),"",IF($I18="X",A18,CONCATENATE(VLOOKUP(A18,Competitors!$A$2:$I$650,3, FALSE)," ",VLOOKUP(A18,Competitors!$A$2:$I$650,2,FALSE))))</f>
        <v>Marshall Briggs (RATAE)</v>
      </c>
      <c r="H18" s="28">
        <f t="shared" si="0"/>
        <v>1.9398148148148147E-2</v>
      </c>
      <c r="I18" t="str">
        <f t="shared" si="1"/>
        <v>X</v>
      </c>
    </row>
    <row r="19" spans="1:9" ht="15" x14ac:dyDescent="0.4">
      <c r="A19" s="19" t="s">
        <v>301</v>
      </c>
      <c r="B19" s="19">
        <v>0</v>
      </c>
      <c r="C19" s="20">
        <v>28</v>
      </c>
      <c r="D19" s="29">
        <v>3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Morris Mabe (LFCC)</v>
      </c>
      <c r="H19" s="28">
        <f t="shared" si="0"/>
        <v>1.9479166666666665E-2</v>
      </c>
      <c r="I19" t="str">
        <f t="shared" si="1"/>
        <v>X</v>
      </c>
    </row>
    <row r="20" spans="1:9" ht="15" x14ac:dyDescent="0.4">
      <c r="A20" s="19">
        <v>846</v>
      </c>
      <c r="B20" s="19">
        <v>0</v>
      </c>
      <c r="C20" s="20">
        <v>28</v>
      </c>
      <c r="D20" s="29">
        <v>8</v>
      </c>
      <c r="E20" s="20"/>
      <c r="F20" s="20"/>
      <c r="G20" s="21" t="str">
        <f>IF(ISBLANK($A20),"",IF($I20="X",A20,CONCATENATE(VLOOKUP(A20,Competitors!$A$2:$I$650,3, FALSE)," ",VLOOKUP(A20,Competitors!$A$2:$I$650,2,FALSE))))</f>
        <v>Roger Kockelbergh</v>
      </c>
      <c r="H20" s="28">
        <f t="shared" si="0"/>
        <v>1.9537037037037037E-2</v>
      </c>
      <c r="I20" t="str">
        <f t="shared" si="1"/>
        <v/>
      </c>
    </row>
    <row r="21" spans="1:9" ht="15" x14ac:dyDescent="0.4">
      <c r="A21" s="19" t="s">
        <v>288</v>
      </c>
      <c r="B21" s="19">
        <v>0</v>
      </c>
      <c r="C21" s="20">
        <v>28</v>
      </c>
      <c r="D21" s="29">
        <v>31</v>
      </c>
      <c r="E21" s="20"/>
      <c r="F21" s="20"/>
      <c r="G21" s="21" t="str">
        <f>IF(ISBLANK($A21),"",IF($I21="X",A21,CONCATENATE(VLOOKUP(A21,Competitors!$A$2:$I$650,3, FALSE)," ",VLOOKUP(A21,Competitors!$A$2:$I$650,2,FALSE))))</f>
        <v>Steve Pearce (RATAE)</v>
      </c>
      <c r="H21" s="28">
        <f t="shared" si="0"/>
        <v>1.9803240740740739E-2</v>
      </c>
      <c r="I21" t="str">
        <f t="shared" si="1"/>
        <v>X</v>
      </c>
    </row>
    <row r="22" spans="1:9" ht="15" x14ac:dyDescent="0.4">
      <c r="A22" s="19">
        <v>1112</v>
      </c>
      <c r="B22" s="19">
        <v>0</v>
      </c>
      <c r="C22" s="20">
        <v>28</v>
      </c>
      <c r="D22" s="29">
        <v>43</v>
      </c>
      <c r="E22" s="20"/>
      <c r="F22" s="20"/>
      <c r="G22" s="21" t="str">
        <f>IF(ISBLANK($A22),"",IF($I22="X",A22,CONCATENATE(VLOOKUP(A22,Competitors!$A$2:$I$650,3, FALSE)," ",VLOOKUP(A22,Competitors!$A$2:$I$650,2,FALSE))))</f>
        <v>Gary Ashwell</v>
      </c>
      <c r="H22" s="28">
        <f t="shared" si="0"/>
        <v>1.9942129629629629E-2</v>
      </c>
      <c r="I22" t="str">
        <f t="shared" si="1"/>
        <v/>
      </c>
    </row>
    <row r="23" spans="1:9" ht="15" x14ac:dyDescent="0.4">
      <c r="A23" s="19">
        <v>1385</v>
      </c>
      <c r="B23" s="19">
        <v>0</v>
      </c>
      <c r="C23" s="20">
        <v>28</v>
      </c>
      <c r="D23" s="29">
        <v>47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Miles Marr</v>
      </c>
      <c r="H23" s="28">
        <f t="shared" si="0"/>
        <v>1.9988425925925927E-2</v>
      </c>
      <c r="I23" t="str">
        <f t="shared" si="1"/>
        <v/>
      </c>
    </row>
    <row r="24" spans="1:9" ht="15" x14ac:dyDescent="0.4">
      <c r="A24" s="19">
        <v>120</v>
      </c>
      <c r="B24" s="19">
        <v>0</v>
      </c>
      <c r="C24" s="20">
        <v>28</v>
      </c>
      <c r="D24" s="29">
        <v>56</v>
      </c>
      <c r="E24" s="20"/>
      <c r="F24" s="20"/>
      <c r="G24" s="21" t="str">
        <f>IF(ISBLANK($A24),"",IF($I24="X",A24,CONCATENATE(VLOOKUP(A24,Competitors!$A$2:$I$650,3, FALSE)," ",VLOOKUP(A24,Competitors!$A$2:$I$650,2,FALSE))))</f>
        <v>Linda Hubbard</v>
      </c>
      <c r="H24" s="28">
        <f t="shared" si="0"/>
        <v>2.0092592592592592E-2</v>
      </c>
      <c r="I24" t="str">
        <f t="shared" si="1"/>
        <v/>
      </c>
    </row>
    <row r="25" spans="1:9" ht="15" x14ac:dyDescent="0.4">
      <c r="A25" s="19" t="s">
        <v>302</v>
      </c>
      <c r="B25" s="19">
        <v>0</v>
      </c>
      <c r="C25" s="20">
        <v>29</v>
      </c>
      <c r="D25" s="29">
        <v>56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Harriet Hughes (LFCC)</v>
      </c>
      <c r="H25" s="28">
        <f t="shared" si="0"/>
        <v>2.0787037037037038E-2</v>
      </c>
      <c r="I25" t="str">
        <f t="shared" si="1"/>
        <v>X</v>
      </c>
    </row>
    <row r="26" spans="1:9" ht="15" x14ac:dyDescent="0.4">
      <c r="A26" s="19" t="s">
        <v>303</v>
      </c>
      <c r="B26" s="19">
        <v>0</v>
      </c>
      <c r="C26" s="20">
        <v>31</v>
      </c>
      <c r="D26" s="29">
        <v>24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Laura Ayers (MOCC)</v>
      </c>
      <c r="H26" s="28">
        <f t="shared" si="0"/>
        <v>2.1805555555555557E-2</v>
      </c>
      <c r="I26" t="str">
        <f t="shared" si="1"/>
        <v>X</v>
      </c>
    </row>
    <row r="27" spans="1:9" ht="15" x14ac:dyDescent="0.4">
      <c r="A27" s="19" t="s">
        <v>304</v>
      </c>
      <c r="B27" s="19">
        <v>0</v>
      </c>
      <c r="C27" s="20">
        <v>32</v>
      </c>
      <c r="D27" s="29">
        <v>14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Mat Mabe (LFCC)</v>
      </c>
      <c r="H27" s="28">
        <f t="shared" si="0"/>
        <v>2.238425925925926E-2</v>
      </c>
      <c r="I27" t="str">
        <f t="shared" si="1"/>
        <v>X</v>
      </c>
    </row>
    <row r="28" spans="1:9" ht="15" x14ac:dyDescent="0.4">
      <c r="A28" s="19" t="s">
        <v>262</v>
      </c>
      <c r="B28" s="19">
        <v>0</v>
      </c>
      <c r="C28" s="20">
        <v>32</v>
      </c>
      <c r="D28" s="29">
        <v>27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8">
        <f t="shared" si="0"/>
        <v>2.2534722222222223E-2</v>
      </c>
      <c r="I28" t="str">
        <f t="shared" si="1"/>
        <v>X</v>
      </c>
    </row>
    <row r="29" spans="1:9" ht="15" x14ac:dyDescent="0.4">
      <c r="A29" s="19" t="s">
        <v>294</v>
      </c>
      <c r="B29" s="19">
        <v>0</v>
      </c>
      <c r="C29" s="20">
        <v>32</v>
      </c>
      <c r="D29" s="29">
        <v>57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Paul Eden (RATAE)</v>
      </c>
      <c r="H29" s="28">
        <f t="shared" si="0"/>
        <v>2.2881944444444444E-2</v>
      </c>
      <c r="I29" t="str">
        <f t="shared" si="1"/>
        <v>X</v>
      </c>
    </row>
    <row r="30" spans="1:9" ht="15" x14ac:dyDescent="0.4">
      <c r="A30" s="19"/>
      <c r="B30" s="19"/>
      <c r="C30" s="20"/>
      <c r="D30" s="29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8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9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8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9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8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9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8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9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9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9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9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9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9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9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9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9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9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9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9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9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9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9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9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9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9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9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9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9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9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9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9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9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9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9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9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9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9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9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9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9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9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9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9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9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9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9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9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9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9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9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9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9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9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9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9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9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9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9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9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9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9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9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9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9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9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9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9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9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9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9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9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9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9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9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9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Event_20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20" priority="1">
      <formula>TEXT($B$104,"@")="Y"</formula>
    </cfRule>
  </conditionalFormatting>
  <conditionalFormatting sqref="G2:H101">
    <cfRule type="expression" dxfId="19" priority="3">
      <formula>$I2="X"</formula>
    </cfRule>
  </conditionalFormatting>
  <conditionalFormatting sqref="H2:H101">
    <cfRule type="expression" dxfId="18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4"/>
  <sheetViews>
    <sheetView topLeftCell="A20" zoomScale="75" zoomScaleNormal="75" workbookViewId="0">
      <selection activeCell="D2" sqref="D2:D101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305</v>
      </c>
      <c r="B2" s="19">
        <v>0</v>
      </c>
      <c r="C2" s="20">
        <v>20</v>
      </c>
      <c r="D2" s="20">
        <v>9</v>
      </c>
      <c r="E2" s="20"/>
      <c r="F2" s="20"/>
      <c r="G2" s="21" t="str">
        <f>IF(ISBLANK($A2),"",IF($I2="X",A2,CONCATENATE(VLOOKUP(A2,Competitors!$A$2:$I$650,3, FALSE)," ",VLOOKUP(A2,Competitors!$A$2:$I$650,2,FALSE))))</f>
        <v>David Mead</v>
      </c>
      <c r="H2" s="22">
        <f>IF(LEFT($E2,1)="D",UPPER($E2),(B2*3600+C2*60+D2)/86400)</f>
        <v>1.3993055555555555E-2</v>
      </c>
      <c r="I2" t="str">
        <f>IF(OR(ISBLANK(A2),ISNUMBER(A2)),"","X")</f>
        <v>X</v>
      </c>
    </row>
    <row r="3" spans="1:9" ht="15" x14ac:dyDescent="0.4">
      <c r="A3" s="19" t="s">
        <v>297</v>
      </c>
      <c r="B3" s="19">
        <v>0</v>
      </c>
      <c r="C3" s="20">
        <v>21</v>
      </c>
      <c r="D3" s="20">
        <v>10</v>
      </c>
      <c r="E3" s="20"/>
      <c r="F3" s="20"/>
      <c r="G3" s="21" t="str">
        <f>IF(ISBLANK($A3),"",IF($I3="X",A3,CONCATENATE(VLOOKUP(A3,Competitors!$A$2:$I$650,3, FALSE)," ",VLOOKUP(A3,Competitors!$A$2:$I$650,2,FALSE))))</f>
        <v>Carl Shaw (Speedhub)</v>
      </c>
      <c r="H3" s="22">
        <f t="shared" ref="H3:H66" si="0">IF(LEFT($E3,1)="D",UPPER($E3),(B3*3600+C3*60+D3)/86400)</f>
        <v>1.4699074074074074E-2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22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1.4837962962962963E-2</v>
      </c>
      <c r="I4" t="str">
        <f t="shared" si="1"/>
        <v>X</v>
      </c>
    </row>
    <row r="5" spans="1:9" ht="15" x14ac:dyDescent="0.4">
      <c r="A5" s="19" t="s">
        <v>283</v>
      </c>
      <c r="B5" s="19">
        <v>0</v>
      </c>
      <c r="C5" s="20">
        <v>21</v>
      </c>
      <c r="D5" s="20">
        <v>29</v>
      </c>
      <c r="E5" s="20"/>
      <c r="F5" s="20"/>
      <c r="G5" s="21" t="str">
        <f>IF(ISBLANK($A5),"",IF($I5="X",A5,CONCATENATE(VLOOKUP(A5,Competitors!$A$2:$I$650,3, FALSE)," ",VLOOKUP(A5,Competitors!$A$2:$I$650,2,FALSE))))</f>
        <v>Carl Dyson (Aerologic)</v>
      </c>
      <c r="H5" s="22">
        <f t="shared" si="0"/>
        <v>1.4918981481481481E-2</v>
      </c>
      <c r="I5" t="str">
        <f t="shared" si="1"/>
        <v>X</v>
      </c>
    </row>
    <row r="6" spans="1:9" ht="15" x14ac:dyDescent="0.4">
      <c r="A6" s="19" t="s">
        <v>306</v>
      </c>
      <c r="B6" s="19">
        <v>0</v>
      </c>
      <c r="C6" s="20">
        <v>22</v>
      </c>
      <c r="D6" s="20">
        <v>5</v>
      </c>
      <c r="E6" s="20"/>
      <c r="F6" s="20"/>
      <c r="G6" s="21" t="str">
        <f>IF(ISBLANK($A6),"",IF($I6="X",A6,CONCATENATE(VLOOKUP(A6,Competitors!$A$2:$I$650,3, FALSE)," ",VLOOKUP(A6,Competitors!$A$2:$I$650,2,FALSE))))</f>
        <v>Oliver Searle (St Ives CC)</v>
      </c>
      <c r="H6" s="22">
        <f t="shared" si="0"/>
        <v>1.5335648148148149E-2</v>
      </c>
      <c r="I6" t="str">
        <f t="shared" si="1"/>
        <v>X</v>
      </c>
    </row>
    <row r="7" spans="1:9" ht="15" x14ac:dyDescent="0.4">
      <c r="A7" s="19">
        <v>747</v>
      </c>
      <c r="B7" s="19">
        <v>0</v>
      </c>
      <c r="C7" s="20">
        <v>22</v>
      </c>
      <c r="D7" s="20">
        <v>22</v>
      </c>
      <c r="E7" s="20" t="s">
        <v>47</v>
      </c>
      <c r="F7" s="20"/>
      <c r="G7" s="21" t="str">
        <f>IF(ISBLANK($A7),"",IF($I7="X",A7,CONCATENATE(VLOOKUP(A7,Competitors!$A$2:$I$650,3, FALSE)," ",VLOOKUP(A7,Competitors!$A$2:$I$650,2,FALSE))))</f>
        <v>James Moore</v>
      </c>
      <c r="H7" s="22">
        <f t="shared" si="0"/>
        <v>1.5532407407407408E-2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22</v>
      </c>
      <c r="D8" s="20">
        <v>33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2">
        <f t="shared" si="0"/>
        <v>1.5659722222222221E-2</v>
      </c>
      <c r="I8" t="str">
        <f t="shared" si="1"/>
        <v>X</v>
      </c>
    </row>
    <row r="9" spans="1:9" ht="15" x14ac:dyDescent="0.4">
      <c r="A9" s="19" t="s">
        <v>307</v>
      </c>
      <c r="B9" s="19">
        <v>0</v>
      </c>
      <c r="C9" s="20">
        <v>22</v>
      </c>
      <c r="D9" s="20">
        <v>43</v>
      </c>
      <c r="E9" s="20"/>
      <c r="F9" s="20"/>
      <c r="G9" s="21" t="str">
        <f>IF(ISBLANK($A9),"",IF($I9="X",A9,CONCATENATE(VLOOKUP(A9,Competitors!$A$2:$I$650,3, FALSE)," ",VLOOKUP(A9,Competitors!$A$2:$I$650,2,FALSE))))</f>
        <v>Leon 0'Regan</v>
      </c>
      <c r="H9" s="22">
        <f t="shared" si="0"/>
        <v>1.5775462962962963E-2</v>
      </c>
      <c r="I9" t="str">
        <f t="shared" si="1"/>
        <v>X</v>
      </c>
    </row>
    <row r="10" spans="1:9" ht="15" x14ac:dyDescent="0.4">
      <c r="A10" s="19">
        <v>699</v>
      </c>
      <c r="B10" s="19">
        <v>0</v>
      </c>
      <c r="C10" s="20">
        <v>23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Jonathan Durnin</v>
      </c>
      <c r="H10" s="22">
        <f t="shared" si="0"/>
        <v>1.6250000000000001E-2</v>
      </c>
      <c r="I10" t="str">
        <f t="shared" si="1"/>
        <v/>
      </c>
    </row>
    <row r="11" spans="1:9" ht="15" x14ac:dyDescent="0.4">
      <c r="A11" s="19" t="s">
        <v>308</v>
      </c>
      <c r="B11" s="19">
        <v>0</v>
      </c>
      <c r="C11" s="20">
        <v>23</v>
      </c>
      <c r="D11" s="20">
        <v>37</v>
      </c>
      <c r="E11" s="20"/>
      <c r="F11" s="20"/>
      <c r="G11" s="21" t="str">
        <f>IF(ISBLANK($A11),"",IF($I11="X",A11,CONCATENATE(VLOOKUP(A11,Competitors!$A$2:$I$650,3, FALSE)," ",VLOOKUP(A11,Competitors!$A$2:$I$650,2,FALSE))))</f>
        <v>Ben Mackinson</v>
      </c>
      <c r="H11" s="22">
        <f t="shared" si="0"/>
        <v>1.6400462962962964E-2</v>
      </c>
      <c r="I11" t="str">
        <f t="shared" si="1"/>
        <v>X</v>
      </c>
    </row>
    <row r="12" spans="1:9" ht="15" x14ac:dyDescent="0.4">
      <c r="A12" s="19">
        <v>989</v>
      </c>
      <c r="B12" s="19">
        <v>0</v>
      </c>
      <c r="C12" s="20">
        <v>23</v>
      </c>
      <c r="D12" s="20">
        <v>37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Jason Williams</v>
      </c>
      <c r="H12" s="22">
        <f t="shared" si="0"/>
        <v>1.6400462962962964E-2</v>
      </c>
      <c r="I12" t="str">
        <f t="shared" si="1"/>
        <v/>
      </c>
    </row>
    <row r="13" spans="1:9" ht="15" x14ac:dyDescent="0.4">
      <c r="A13" s="19">
        <v>415</v>
      </c>
      <c r="B13" s="19">
        <v>0</v>
      </c>
      <c r="C13" s="20">
        <v>23</v>
      </c>
      <c r="D13" s="20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1.6516203703703703E-2</v>
      </c>
      <c r="I13" t="str">
        <f t="shared" si="1"/>
        <v/>
      </c>
    </row>
    <row r="14" spans="1:9" ht="15" x14ac:dyDescent="0.4">
      <c r="A14" s="19" t="s">
        <v>309</v>
      </c>
      <c r="B14" s="19">
        <v>0</v>
      </c>
      <c r="C14" s="20">
        <v>23</v>
      </c>
      <c r="D14" s="20">
        <v>51</v>
      </c>
      <c r="E14" s="20"/>
      <c r="F14" s="20"/>
      <c r="G14" s="21" t="str">
        <f>IF(ISBLANK($A14),"",IF($I14="X",A14,CONCATENATE(VLOOKUP(A14,Competitors!$A$2:$I$650,3, FALSE)," ",VLOOKUP(A14,Competitors!$A$2:$I$650,2,FALSE))))</f>
        <v xml:space="preserve">Mick Wills </v>
      </c>
      <c r="H14" s="22">
        <f t="shared" si="0"/>
        <v>1.6562500000000001E-2</v>
      </c>
      <c r="I14" t="str">
        <f t="shared" si="1"/>
        <v>X</v>
      </c>
    </row>
    <row r="15" spans="1:9" ht="15" x14ac:dyDescent="0.4">
      <c r="A15" s="19" t="s">
        <v>268</v>
      </c>
      <c r="B15" s="19">
        <v>0</v>
      </c>
      <c r="C15" s="20">
        <v>24</v>
      </c>
      <c r="D15" s="20">
        <v>1</v>
      </c>
      <c r="E15" s="20"/>
      <c r="F15" s="20"/>
      <c r="G15" s="21" t="str">
        <f>IF(ISBLANK($A15),"",IF($I15="X",A15,CONCATENATE(VLOOKUP(A15,Competitors!$A$2:$I$650,3, FALSE)," ",VLOOKUP(A15,Competitors!$A$2:$I$650,2,FALSE))))</f>
        <v>Phil Wilkinson (RFW)</v>
      </c>
      <c r="H15" s="22">
        <f t="shared" si="0"/>
        <v>1.667824074074074E-2</v>
      </c>
      <c r="I15" t="str">
        <f t="shared" si="1"/>
        <v>X</v>
      </c>
    </row>
    <row r="16" spans="1:9" ht="15" x14ac:dyDescent="0.4">
      <c r="A16" s="19">
        <v>967</v>
      </c>
      <c r="B16" s="19">
        <v>0</v>
      </c>
      <c r="C16" s="20">
        <v>24</v>
      </c>
      <c r="D16" s="20">
        <v>4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Daniel McDonnell</v>
      </c>
      <c r="H16" s="22">
        <f t="shared" si="0"/>
        <v>1.6712962962962964E-2</v>
      </c>
      <c r="I16" t="str">
        <f t="shared" si="1"/>
        <v/>
      </c>
    </row>
    <row r="17" spans="1:9" ht="15" x14ac:dyDescent="0.4">
      <c r="A17" s="19" t="s">
        <v>239</v>
      </c>
      <c r="B17" s="19">
        <v>0</v>
      </c>
      <c r="C17" s="20">
        <v>24</v>
      </c>
      <c r="D17" s="20">
        <v>6</v>
      </c>
      <c r="E17" s="20"/>
      <c r="F17" s="20"/>
      <c r="G17" s="21" t="str">
        <f>IF(ISBLANK($A17),"",IF($I17="X",A17,CONCATENATE(VLOOKUP(A17,Competitors!$A$2:$I$650,3, FALSE)," ",VLOOKUP(A17,Competitors!$A$2:$I$650,2,FALSE))))</f>
        <v>Ed Tarelli</v>
      </c>
      <c r="H17" s="22">
        <f t="shared" si="0"/>
        <v>1.6736111111111111E-2</v>
      </c>
      <c r="I17" t="str">
        <f t="shared" si="1"/>
        <v>X</v>
      </c>
    </row>
    <row r="18" spans="1:9" ht="15" x14ac:dyDescent="0.4">
      <c r="A18" s="19" t="s">
        <v>310</v>
      </c>
      <c r="B18" s="19">
        <v>0</v>
      </c>
      <c r="C18" s="20">
        <v>24</v>
      </c>
      <c r="D18" s="20">
        <v>10</v>
      </c>
      <c r="E18" s="20"/>
      <c r="F18" s="20"/>
      <c r="G18" s="21" t="str">
        <f>IF(ISBLANK($A18),"",IF($I18="X",A18,CONCATENATE(VLOOKUP(A18,Competitors!$A$2:$I$650,3, FALSE)," ",VLOOKUP(A18,Competitors!$A$2:$I$650,2,FALSE))))</f>
        <v>Aaron Whitehead</v>
      </c>
      <c r="H18" s="22">
        <f t="shared" si="0"/>
        <v>1.6782407407407409E-2</v>
      </c>
      <c r="I18" t="str">
        <f t="shared" si="1"/>
        <v>X</v>
      </c>
    </row>
    <row r="19" spans="1:9" ht="15" x14ac:dyDescent="0.4">
      <c r="A19" s="19" t="s">
        <v>257</v>
      </c>
      <c r="B19" s="19">
        <v>0</v>
      </c>
      <c r="C19" s="20">
        <v>24</v>
      </c>
      <c r="D19" s="20">
        <v>12</v>
      </c>
      <c r="E19" s="20"/>
      <c r="F19" s="20"/>
      <c r="G19" s="21" t="str">
        <f>IF(ISBLANK($A19),"",IF($I19="X",A19,CONCATENATE(VLOOKUP(A19,Competitors!$A$2:$I$650,3, FALSE)," ",VLOOKUP(A19,Competitors!$A$2:$I$650,2,FALSE))))</f>
        <v>Sam Nettel (LFCC)</v>
      </c>
      <c r="H19" s="22">
        <f t="shared" si="0"/>
        <v>1.6805555555555556E-2</v>
      </c>
      <c r="I19" t="str">
        <f t="shared" si="1"/>
        <v>X</v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18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1.6875000000000001E-2</v>
      </c>
      <c r="I20" t="str">
        <f t="shared" si="1"/>
        <v>X</v>
      </c>
    </row>
    <row r="21" spans="1:9" ht="15" x14ac:dyDescent="0.4">
      <c r="A21" s="19" t="s">
        <v>286</v>
      </c>
      <c r="B21" s="19">
        <v>0</v>
      </c>
      <c r="C21" s="20">
        <v>24</v>
      </c>
      <c r="D21" s="20">
        <v>26</v>
      </c>
      <c r="E21" s="20"/>
      <c r="F21" s="20"/>
      <c r="G21" s="21" t="str">
        <f>IF(ISBLANK($A21),"",IF($I21="X",A21,CONCATENATE(VLOOKUP(A21,Competitors!$A$2:$I$650,3, FALSE)," ",VLOOKUP(A21,Competitors!$A$2:$I$650,2,FALSE))))</f>
        <v>Michael Carter (RFW)</v>
      </c>
      <c r="H21" s="22">
        <f t="shared" si="0"/>
        <v>1.6967592592592593E-2</v>
      </c>
      <c r="I21" t="str">
        <f t="shared" si="1"/>
        <v>X</v>
      </c>
    </row>
    <row r="22" spans="1:9" ht="15" x14ac:dyDescent="0.4">
      <c r="A22" s="19" t="s">
        <v>311</v>
      </c>
      <c r="B22" s="19">
        <v>0</v>
      </c>
      <c r="C22" s="20">
        <v>24</v>
      </c>
      <c r="D22" s="20">
        <v>26</v>
      </c>
      <c r="E22" s="20"/>
      <c r="F22" s="20"/>
      <c r="G22" s="21" t="str">
        <f>IF(ISBLANK($A22),"",IF($I22="X",A22,CONCATENATE(VLOOKUP(A22,Competitors!$A$2:$I$650,3, FALSE)," ",VLOOKUP(A22,Competitors!$A$2:$I$650,2,FALSE))))</f>
        <v>M Shaikh</v>
      </c>
      <c r="H22" s="22">
        <f t="shared" si="0"/>
        <v>1.6967592592592593E-2</v>
      </c>
      <c r="I22" t="str">
        <f t="shared" si="1"/>
        <v>X</v>
      </c>
    </row>
    <row r="23" spans="1:9" ht="15" x14ac:dyDescent="0.4">
      <c r="A23" s="19" t="s">
        <v>312</v>
      </c>
      <c r="B23" s="19">
        <v>0</v>
      </c>
      <c r="C23" s="20">
        <v>24</v>
      </c>
      <c r="D23" s="20">
        <v>29</v>
      </c>
      <c r="E23" s="20"/>
      <c r="F23" s="20"/>
      <c r="G23" s="21" t="str">
        <f>IF(ISBLANK($A23),"",IF($I23="X",A23,CONCATENATE(VLOOKUP(A23,Competitors!$A$2:$I$650,3, FALSE)," ",VLOOKUP(A23,Competitors!$A$2:$I$650,2,FALSE))))</f>
        <v>Colin Parkinson (SWRC)</v>
      </c>
      <c r="H23" s="22">
        <f t="shared" si="0"/>
        <v>1.7002314814814814E-2</v>
      </c>
      <c r="I23" t="str">
        <f t="shared" si="1"/>
        <v>X</v>
      </c>
    </row>
    <row r="24" spans="1:9" ht="15" x14ac:dyDescent="0.4">
      <c r="A24" s="19" t="s">
        <v>313</v>
      </c>
      <c r="B24" s="19">
        <v>0</v>
      </c>
      <c r="C24" s="20">
        <v>24</v>
      </c>
      <c r="D24" s="20">
        <v>35</v>
      </c>
      <c r="E24" s="20"/>
      <c r="F24" s="20"/>
      <c r="G24" s="21" t="str">
        <f>IF(ISBLANK($A24),"",IF($I24="X",A24,CONCATENATE(VLOOKUP(A24,Competitors!$A$2:$I$650,3, FALSE)," ",VLOOKUP(A24,Competitors!$A$2:$I$650,2,FALSE))))</f>
        <v>Mark Muldon</v>
      </c>
      <c r="H24" s="22">
        <f t="shared" si="0"/>
        <v>1.7071759259259259E-2</v>
      </c>
      <c r="I24" t="str">
        <f t="shared" si="1"/>
        <v>X</v>
      </c>
    </row>
    <row r="25" spans="1:9" ht="15" x14ac:dyDescent="0.4">
      <c r="A25" s="19" t="s">
        <v>314</v>
      </c>
      <c r="B25" s="19">
        <v>0</v>
      </c>
      <c r="C25" s="20">
        <v>24</v>
      </c>
      <c r="D25" s="20">
        <v>37</v>
      </c>
      <c r="E25" s="20"/>
      <c r="F25" s="20"/>
      <c r="G25" s="21" t="str">
        <f>IF(ISBLANK($A25),"",IF($I25="X",A25,CONCATENATE(VLOOKUP(A25,Competitors!$A$2:$I$650,3, FALSE)," ",VLOOKUP(A25,Competitors!$A$2:$I$650,2,FALSE))))</f>
        <v>Tyler Dyson ()</v>
      </c>
      <c r="H25" s="22">
        <f t="shared" si="0"/>
        <v>1.7094907407407406E-2</v>
      </c>
      <c r="I25" t="str">
        <f t="shared" si="1"/>
        <v>X</v>
      </c>
    </row>
    <row r="26" spans="1:9" ht="15" x14ac:dyDescent="0.4">
      <c r="A26" s="19">
        <v>1237</v>
      </c>
      <c r="B26" s="19">
        <v>0</v>
      </c>
      <c r="C26" s="20">
        <v>24</v>
      </c>
      <c r="D26" s="20">
        <v>38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John Abbott</v>
      </c>
      <c r="H26" s="22">
        <f t="shared" si="0"/>
        <v>1.7106481481481483E-2</v>
      </c>
      <c r="I26" t="str">
        <f t="shared" si="1"/>
        <v/>
      </c>
    </row>
    <row r="27" spans="1:9" ht="15" x14ac:dyDescent="0.4">
      <c r="A27" s="19" t="s">
        <v>270</v>
      </c>
      <c r="B27" s="19">
        <v>0</v>
      </c>
      <c r="C27" s="20">
        <v>24</v>
      </c>
      <c r="D27" s="20">
        <v>41</v>
      </c>
      <c r="E27" s="20"/>
      <c r="F27" s="20"/>
      <c r="G27" s="21" t="str">
        <f>IF(ISBLANK($A27),"",IF($I27="X",A27,CONCATENATE(VLOOKUP(A27,Competitors!$A$2:$I$650,3, FALSE)," ",VLOOKUP(A27,Competitors!$A$2:$I$650,2,FALSE))))</f>
        <v>Ed Watson (RATAE)</v>
      </c>
      <c r="H27" s="22">
        <f t="shared" si="0"/>
        <v>1.7141203703703704E-2</v>
      </c>
      <c r="I27" t="str">
        <f t="shared" si="1"/>
        <v>X</v>
      </c>
    </row>
    <row r="28" spans="1:9" ht="15" x14ac:dyDescent="0.4">
      <c r="A28" s="19" t="s">
        <v>315</v>
      </c>
      <c r="B28" s="19">
        <v>0</v>
      </c>
      <c r="C28" s="20">
        <v>24</v>
      </c>
      <c r="D28" s="20">
        <v>47</v>
      </c>
      <c r="E28" s="20"/>
      <c r="F28" s="20"/>
      <c r="G28" s="21" t="str">
        <f>IF(ISBLANK($A28),"",IF($I28="X",A28,CONCATENATE(VLOOKUP(A28,Competitors!$A$2:$I$650,3, FALSE)," ",VLOOKUP(A28,Competitors!$A$2:$I$650,2,FALSE))))</f>
        <v>Andy Thomas</v>
      </c>
      <c r="H28" s="22">
        <f t="shared" si="0"/>
        <v>1.7210648148148149E-2</v>
      </c>
      <c r="I28" t="str">
        <f t="shared" si="1"/>
        <v>X</v>
      </c>
    </row>
    <row r="29" spans="1:9" ht="15" x14ac:dyDescent="0.4">
      <c r="A29" s="19">
        <v>846</v>
      </c>
      <c r="B29" s="19">
        <v>0</v>
      </c>
      <c r="C29" s="20">
        <v>24</v>
      </c>
      <c r="D29" s="20">
        <v>53</v>
      </c>
      <c r="E29" s="20"/>
      <c r="F29" s="20"/>
      <c r="G29" s="21" t="str">
        <f>IF(ISBLANK($A29),"",IF($I29="X",A29,CONCATENATE(VLOOKUP(A29,Competitors!$A$2:$I$650,3, FALSE)," ",VLOOKUP(A29,Competitors!$A$2:$I$650,2,FALSE))))</f>
        <v>Roger Kockelbergh</v>
      </c>
      <c r="H29" s="22">
        <f t="shared" si="0"/>
        <v>1.7280092592592593E-2</v>
      </c>
      <c r="I29" t="str">
        <f t="shared" si="1"/>
        <v/>
      </c>
    </row>
    <row r="30" spans="1:9" ht="15" x14ac:dyDescent="0.4">
      <c r="A30" s="19" t="s">
        <v>274</v>
      </c>
      <c r="B30" s="19">
        <v>0</v>
      </c>
      <c r="C30" s="20">
        <v>24</v>
      </c>
      <c r="D30" s="20">
        <v>56</v>
      </c>
      <c r="E30" s="20"/>
      <c r="F30" s="20"/>
      <c r="G30" s="21" t="str">
        <f>IF(ISBLANK($A30),"",IF($I30="X",A30,CONCATENATE(VLOOKUP(A30,Competitors!$A$2:$I$650,3, FALSE)," ",VLOOKUP(A30,Competitors!$A$2:$I$650,2,FALSE))))</f>
        <v>Chris Bonsor (RATAE)</v>
      </c>
      <c r="H30" s="22">
        <f t="shared" si="0"/>
        <v>1.7314814814814814E-2</v>
      </c>
      <c r="I30" t="str">
        <f t="shared" si="1"/>
        <v>X</v>
      </c>
    </row>
    <row r="31" spans="1:9" ht="15" x14ac:dyDescent="0.4">
      <c r="A31" s="19" t="s">
        <v>316</v>
      </c>
      <c r="B31" s="19">
        <v>0</v>
      </c>
      <c r="C31" s="20">
        <v>25</v>
      </c>
      <c r="D31" s="20">
        <v>3</v>
      </c>
      <c r="E31" s="20"/>
      <c r="F31" s="20"/>
      <c r="G31" s="21" t="str">
        <f>IF(ISBLANK($A31),"",IF($I31="X",A31,CONCATENATE(VLOOKUP(A31,Competitors!$A$2:$I$650,3, FALSE)," ",VLOOKUP(A31,Competitors!$A$2:$I$650,2,FALSE))))</f>
        <v>Gary Rosewarne</v>
      </c>
      <c r="H31" s="22">
        <f t="shared" si="0"/>
        <v>1.7395833333333333E-2</v>
      </c>
      <c r="I31" t="str">
        <f t="shared" si="1"/>
        <v>X</v>
      </c>
    </row>
    <row r="32" spans="1:9" ht="15" x14ac:dyDescent="0.4">
      <c r="A32" s="19">
        <v>23</v>
      </c>
      <c r="B32" s="19">
        <v>0</v>
      </c>
      <c r="C32" s="20">
        <v>25</v>
      </c>
      <c r="D32" s="20">
        <v>12</v>
      </c>
      <c r="E32" s="20"/>
      <c r="F32" s="20"/>
      <c r="G32" s="21" t="str">
        <f>IF(ISBLANK($A32),"",IF($I32="X",A32,CONCATENATE(VLOOKUP(A32,Competitors!$A$2:$I$650,3, FALSE)," ",VLOOKUP(A32,Competitors!$A$2:$I$650,2,FALSE))))</f>
        <v>Chris Hyde</v>
      </c>
      <c r="H32" s="22">
        <f t="shared" si="0"/>
        <v>1.7500000000000002E-2</v>
      </c>
      <c r="I32" t="str">
        <f t="shared" si="1"/>
        <v/>
      </c>
    </row>
    <row r="33" spans="1:9" ht="15" x14ac:dyDescent="0.4">
      <c r="A33" s="19" t="s">
        <v>317</v>
      </c>
      <c r="B33" s="19">
        <v>0</v>
      </c>
      <c r="C33" s="20">
        <v>25</v>
      </c>
      <c r="D33" s="20">
        <v>21</v>
      </c>
      <c r="E33" s="20"/>
      <c r="F33" s="20"/>
      <c r="G33" s="21" t="str">
        <f>IF(ISBLANK($A33),"",IF($I33="X",A33,CONCATENATE(VLOOKUP(A33,Competitors!$A$2:$I$650,3, FALSE)," ",VLOOKUP(A33,Competitors!$A$2:$I$650,2,FALSE))))</f>
        <v>John Treacy</v>
      </c>
      <c r="H33" s="22">
        <f t="shared" si="0"/>
        <v>1.7604166666666667E-2</v>
      </c>
      <c r="I33" t="str">
        <f t="shared" si="1"/>
        <v>X</v>
      </c>
    </row>
    <row r="34" spans="1:9" ht="15" x14ac:dyDescent="0.4">
      <c r="A34" s="19" t="s">
        <v>318</v>
      </c>
      <c r="B34" s="19">
        <v>0</v>
      </c>
      <c r="C34" s="20">
        <v>25</v>
      </c>
      <c r="D34" s="20">
        <v>36</v>
      </c>
      <c r="E34" s="20"/>
      <c r="F34" s="20"/>
      <c r="G34" s="21" t="str">
        <f>IF(ISBLANK($A34),"",IF($I34="X",A34,CONCATENATE(VLOOKUP(A34,Competitors!$A$2:$I$650,3, FALSE)," ",VLOOKUP(A34,Competitors!$A$2:$I$650,2,FALSE))))</f>
        <v>Richard Watson</v>
      </c>
      <c r="H34" s="22">
        <f t="shared" si="0"/>
        <v>1.7777777777777778E-2</v>
      </c>
      <c r="I34" t="str">
        <f t="shared" si="1"/>
        <v>X</v>
      </c>
    </row>
    <row r="35" spans="1:9" ht="15" x14ac:dyDescent="0.4">
      <c r="A35" s="19">
        <v>1109</v>
      </c>
      <c r="B35" s="19">
        <v>0</v>
      </c>
      <c r="C35" s="20">
        <v>25</v>
      </c>
      <c r="D35" s="20">
        <v>41</v>
      </c>
      <c r="E35" s="20"/>
      <c r="F35" s="20"/>
      <c r="G35" s="21" t="str">
        <f>IF(ISBLANK($A35),"",IF($I35="X",A35,CONCATENATE(VLOOKUP(A35,Competitors!$A$2:$I$650,3, FALSE)," ",VLOOKUP(A35,Competitors!$A$2:$I$650,2,FALSE))))</f>
        <v>Stuart Haycox</v>
      </c>
      <c r="H35" s="22">
        <f t="shared" si="0"/>
        <v>1.7835648148148149E-2</v>
      </c>
      <c r="I35" t="str">
        <f t="shared" si="1"/>
        <v/>
      </c>
    </row>
    <row r="36" spans="1:9" ht="15" x14ac:dyDescent="0.4">
      <c r="A36" s="19" t="s">
        <v>319</v>
      </c>
      <c r="B36" s="19">
        <v>0</v>
      </c>
      <c r="C36" s="20">
        <v>25</v>
      </c>
      <c r="D36" s="20">
        <v>53</v>
      </c>
      <c r="E36" s="20"/>
      <c r="F36" s="20"/>
      <c r="G36" s="21" t="str">
        <f>IF(ISBLANK($A36),"",IF($I36="X",A36,CONCATENATE(VLOOKUP(A36,Competitors!$A$2:$I$650,3, FALSE)," ",VLOOKUP(A36,Competitors!$A$2:$I$650,2,FALSE))))</f>
        <v>John Capel</v>
      </c>
      <c r="H36" s="22">
        <f t="shared" si="0"/>
        <v>1.7974537037037035E-2</v>
      </c>
      <c r="I36" t="str">
        <f t="shared" si="1"/>
        <v>X</v>
      </c>
    </row>
    <row r="37" spans="1:9" ht="15" x14ac:dyDescent="0.4">
      <c r="A37" s="19">
        <v>704</v>
      </c>
      <c r="B37" s="19">
        <v>0</v>
      </c>
      <c r="C37" s="20">
        <v>25</v>
      </c>
      <c r="D37" s="20">
        <v>53</v>
      </c>
      <c r="E37" s="20"/>
      <c r="F37" s="20"/>
      <c r="G37" s="21" t="str">
        <f>IF(ISBLANK($A37),"",IF($I37="X",A37,CONCATENATE(VLOOKUP(A37,Competitors!$A$2:$I$650,3, FALSE)," ",VLOOKUP(A37,Competitors!$A$2:$I$650,2,FALSE))))</f>
        <v>Chris Dainty</v>
      </c>
      <c r="H37" s="22">
        <f t="shared" si="0"/>
        <v>1.7974537037037035E-2</v>
      </c>
      <c r="I37" t="str">
        <f t="shared" si="1"/>
        <v/>
      </c>
    </row>
    <row r="38" spans="1:9" ht="15" x14ac:dyDescent="0.4">
      <c r="A38" s="19">
        <v>1112</v>
      </c>
      <c r="B38" s="19">
        <v>0</v>
      </c>
      <c r="C38" s="20">
        <v>25</v>
      </c>
      <c r="D38" s="20">
        <v>59</v>
      </c>
      <c r="E38" s="20"/>
      <c r="F38" s="20"/>
      <c r="G38" s="21" t="str">
        <f>IF(ISBLANK($A38),"",IF($I38="X",A38,CONCATENATE(VLOOKUP(A38,Competitors!$A$2:$I$650,3, FALSE)," ",VLOOKUP(A38,Competitors!$A$2:$I$650,2,FALSE))))</f>
        <v>Gary Ashwell</v>
      </c>
      <c r="H38" s="22">
        <f t="shared" si="0"/>
        <v>1.804398148148148E-2</v>
      </c>
      <c r="I38" t="str">
        <f t="shared" si="1"/>
        <v/>
      </c>
    </row>
    <row r="39" spans="1:9" ht="15" x14ac:dyDescent="0.4">
      <c r="A39" s="19">
        <v>1193</v>
      </c>
      <c r="B39" s="19">
        <v>0</v>
      </c>
      <c r="C39" s="20">
        <v>25</v>
      </c>
      <c r="D39" s="20">
        <v>59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Richard Hardwicke</v>
      </c>
      <c r="H39" s="22">
        <f t="shared" si="0"/>
        <v>1.804398148148148E-2</v>
      </c>
      <c r="I39" t="str">
        <f t="shared" si="1"/>
        <v/>
      </c>
    </row>
    <row r="40" spans="1:9" ht="15" x14ac:dyDescent="0.4">
      <c r="A40" s="19" t="s">
        <v>288</v>
      </c>
      <c r="B40" s="19">
        <v>0</v>
      </c>
      <c r="C40" s="20">
        <v>26</v>
      </c>
      <c r="D40" s="20">
        <v>5</v>
      </c>
      <c r="E40" s="20"/>
      <c r="F40" s="20"/>
      <c r="G40" s="21" t="str">
        <f>IF(ISBLANK($A40),"",IF($I40="X",A40,CONCATENATE(VLOOKUP(A40,Competitors!$A$2:$I$650,3, FALSE)," ",VLOOKUP(A40,Competitors!$A$2:$I$650,2,FALSE))))</f>
        <v>Steve Pearce (RATAE)</v>
      </c>
      <c r="H40" s="22">
        <f t="shared" si="0"/>
        <v>1.8113425925925925E-2</v>
      </c>
      <c r="I40" t="str">
        <f t="shared" si="1"/>
        <v>X</v>
      </c>
    </row>
    <row r="41" spans="1:9" ht="15" x14ac:dyDescent="0.4">
      <c r="A41" s="19" t="s">
        <v>320</v>
      </c>
      <c r="B41" s="19">
        <v>0</v>
      </c>
      <c r="C41" s="20">
        <v>26</v>
      </c>
      <c r="D41" s="20">
        <v>11</v>
      </c>
      <c r="E41" s="20"/>
      <c r="F41" s="20"/>
      <c r="G41" s="21" t="str">
        <f>IF(ISBLANK($A41),"",IF($I41="X",A41,CONCATENATE(VLOOKUP(A41,Competitors!$A$2:$I$650,3, FALSE)," ",VLOOKUP(A41,Competitors!$A$2:$I$650,2,FALSE))))</f>
        <v>Gavin Hinxman</v>
      </c>
      <c r="H41" s="22">
        <f t="shared" si="0"/>
        <v>1.818287037037037E-2</v>
      </c>
      <c r="I41" t="str">
        <f t="shared" si="1"/>
        <v>X</v>
      </c>
    </row>
    <row r="42" spans="1:9" ht="15" x14ac:dyDescent="0.4">
      <c r="A42" s="19">
        <v>1385</v>
      </c>
      <c r="B42" s="19">
        <v>0</v>
      </c>
      <c r="C42" s="20">
        <v>26</v>
      </c>
      <c r="D42" s="20">
        <v>13</v>
      </c>
      <c r="E42" s="20" t="s">
        <v>180</v>
      </c>
      <c r="F42" s="20"/>
      <c r="G42" s="21" t="str">
        <f>IF(ISBLANK($A42),"",IF($I42="X",A42,CONCATENATE(VLOOKUP(A42,Competitors!$A$2:$I$650,3, FALSE)," ",VLOOKUP(A42,Competitors!$A$2:$I$650,2,FALSE))))</f>
        <v>Miles Marr</v>
      </c>
      <c r="H42" s="22">
        <f t="shared" si="0"/>
        <v>1.8206018518518517E-2</v>
      </c>
      <c r="I42" t="str">
        <f t="shared" si="1"/>
        <v/>
      </c>
    </row>
    <row r="43" spans="1:9" ht="15" x14ac:dyDescent="0.4">
      <c r="A43" s="19" t="s">
        <v>321</v>
      </c>
      <c r="B43" s="19">
        <v>0</v>
      </c>
      <c r="C43" s="20">
        <v>26</v>
      </c>
      <c r="D43" s="20">
        <v>16</v>
      </c>
      <c r="E43" s="20" t="s">
        <v>180</v>
      </c>
      <c r="F43" s="20"/>
      <c r="G43" s="21" t="str">
        <f>IF(ISBLANK($A43),"",IF($I43="X",A43,CONCATENATE(VLOOKUP(A43,Competitors!$A$2:$I$650,3, FALSE)," ",VLOOKUP(A43,Competitors!$A$2:$I$650,2,FALSE))))</f>
        <v>Lydia Baxter</v>
      </c>
      <c r="H43" s="22">
        <f t="shared" si="0"/>
        <v>1.8240740740740741E-2</v>
      </c>
      <c r="I43" t="str">
        <f t="shared" si="1"/>
        <v>X</v>
      </c>
    </row>
    <row r="44" spans="1:9" ht="15" x14ac:dyDescent="0.4">
      <c r="A44" s="19">
        <v>1107</v>
      </c>
      <c r="B44" s="19">
        <v>0</v>
      </c>
      <c r="C44" s="20">
        <v>26</v>
      </c>
      <c r="D44" s="20">
        <v>26</v>
      </c>
      <c r="E44" s="20" t="s">
        <v>180</v>
      </c>
      <c r="F44" s="20"/>
      <c r="G44" s="21" t="str">
        <f>IF(ISBLANK($A44),"",IF($I44="X",A44,CONCATENATE(VLOOKUP(A44,Competitors!$A$2:$I$650,3, FALSE)," ",VLOOKUP(A44,Competitors!$A$2:$I$650,2,FALSE))))</f>
        <v>Milly Pinnock</v>
      </c>
      <c r="H44" s="22">
        <f t="shared" si="0"/>
        <v>1.8356481481481481E-2</v>
      </c>
      <c r="I44" t="str">
        <f t="shared" si="1"/>
        <v/>
      </c>
    </row>
    <row r="45" spans="1:9" ht="15" x14ac:dyDescent="0.4">
      <c r="A45" s="19" t="s">
        <v>290</v>
      </c>
      <c r="B45" s="19">
        <v>0</v>
      </c>
      <c r="C45" s="20">
        <v>26</v>
      </c>
      <c r="D45" s="20">
        <v>26</v>
      </c>
      <c r="E45" s="20"/>
      <c r="F45" s="20"/>
      <c r="G45" s="21" t="str">
        <f>IF(ISBLANK($A45),"",IF($I45="X",A45,CONCATENATE(VLOOKUP(A45,Competitors!$A$2:$I$650,3, FALSE)," ",VLOOKUP(A45,Competitors!$A$2:$I$650,2,FALSE))))</f>
        <v>Mark Marmoy (RATAE)</v>
      </c>
      <c r="H45" s="22">
        <f t="shared" si="0"/>
        <v>1.8356481481481481E-2</v>
      </c>
      <c r="I45" t="str">
        <f t="shared" si="1"/>
        <v>X</v>
      </c>
    </row>
    <row r="46" spans="1:9" ht="15" x14ac:dyDescent="0.4">
      <c r="A46" s="19">
        <v>616</v>
      </c>
      <c r="B46" s="19">
        <v>0</v>
      </c>
      <c r="C46" s="20">
        <v>27</v>
      </c>
      <c r="D46" s="20">
        <v>17</v>
      </c>
      <c r="E46" s="20"/>
      <c r="F46" s="20"/>
      <c r="G46" s="21" t="str">
        <f>IF(ISBLANK($A46),"",IF($I46="X",A46,CONCATENATE(VLOOKUP(A46,Competitors!$A$2:$I$650,3, FALSE)," ",VLOOKUP(A46,Competitors!$A$2:$I$650,2,FALSE))))</f>
        <v>Simon Ward</v>
      </c>
      <c r="H46" s="22">
        <f t="shared" si="0"/>
        <v>1.894675925925926E-2</v>
      </c>
      <c r="I46" t="str">
        <f t="shared" si="1"/>
        <v/>
      </c>
    </row>
    <row r="47" spans="1:9" ht="15" x14ac:dyDescent="0.4">
      <c r="A47" s="19" t="s">
        <v>322</v>
      </c>
      <c r="B47" s="19">
        <v>0</v>
      </c>
      <c r="C47" s="20">
        <v>27</v>
      </c>
      <c r="D47" s="20">
        <v>25</v>
      </c>
      <c r="E47" s="20"/>
      <c r="F47" s="20"/>
      <c r="G47" s="21" t="str">
        <f>IF(ISBLANK($A47),"",IF($I47="X",A47,CONCATENATE(VLOOKUP(A47,Competitors!$A$2:$I$650,3, FALSE)," ",VLOOKUP(A47,Competitors!$A$2:$I$650,2,FALSE))))</f>
        <v>Matt Scholes</v>
      </c>
      <c r="H47" s="22">
        <f t="shared" si="0"/>
        <v>1.9039351851851852E-2</v>
      </c>
      <c r="I47" t="str">
        <f t="shared" si="1"/>
        <v>X</v>
      </c>
    </row>
    <row r="48" spans="1:9" ht="15" x14ac:dyDescent="0.4">
      <c r="A48" s="19" t="s">
        <v>302</v>
      </c>
      <c r="B48" s="19">
        <v>0</v>
      </c>
      <c r="C48" s="20">
        <v>27</v>
      </c>
      <c r="D48" s="20">
        <v>45</v>
      </c>
      <c r="E48" s="20"/>
      <c r="F48" s="20"/>
      <c r="G48" s="21" t="str">
        <f>IF(ISBLANK($A48),"",IF($I48="X",A48,CONCATENATE(VLOOKUP(A48,Competitors!$A$2:$I$650,3, FALSE)," ",VLOOKUP(A48,Competitors!$A$2:$I$650,2,FALSE))))</f>
        <v>Harriet Hughes (LFCC)</v>
      </c>
      <c r="H48" s="22">
        <f t="shared" si="0"/>
        <v>1.9270833333333334E-2</v>
      </c>
      <c r="I48" t="str">
        <f t="shared" si="1"/>
        <v>X</v>
      </c>
    </row>
    <row r="49" spans="1:9" ht="15" x14ac:dyDescent="0.4">
      <c r="A49" s="19">
        <v>1194</v>
      </c>
      <c r="B49" s="19">
        <v>0</v>
      </c>
      <c r="C49" s="20">
        <v>28</v>
      </c>
      <c r="D49" s="20">
        <v>18</v>
      </c>
      <c r="E49" s="20" t="s">
        <v>180</v>
      </c>
      <c r="F49" s="20"/>
      <c r="G49" s="21" t="str">
        <f>IF(ISBLANK($A49),"",IF($I49="X",A49,CONCATENATE(VLOOKUP(A49,Competitors!$A$2:$I$650,3, FALSE)," ",VLOOKUP(A49,Competitors!$A$2:$I$650,2,FALSE))))</f>
        <v>Alex Hardwicke</v>
      </c>
      <c r="H49" s="22">
        <f t="shared" si="0"/>
        <v>1.9652777777777779E-2</v>
      </c>
      <c r="I49" t="str">
        <f t="shared" si="1"/>
        <v/>
      </c>
    </row>
    <row r="50" spans="1:9" ht="15" x14ac:dyDescent="0.4">
      <c r="A50" s="19" t="s">
        <v>323</v>
      </c>
      <c r="B50" s="19">
        <v>0</v>
      </c>
      <c r="C50" s="20">
        <v>28</v>
      </c>
      <c r="D50" s="20">
        <v>25</v>
      </c>
      <c r="E50" s="20"/>
      <c r="F50" s="20"/>
      <c r="G50" s="21" t="str">
        <f>IF(ISBLANK($A50),"",IF($I50="X",A50,CONCATENATE(VLOOKUP(A50,Competitors!$A$2:$I$650,3, FALSE)," ",VLOOKUP(A50,Competitors!$A$2:$I$650,2,FALSE))))</f>
        <v>Steve Walsh</v>
      </c>
      <c r="H50" s="22">
        <f t="shared" si="0"/>
        <v>1.9733796296296298E-2</v>
      </c>
      <c r="I50" t="str">
        <f t="shared" si="1"/>
        <v>X</v>
      </c>
    </row>
    <row r="51" spans="1:9" ht="15" x14ac:dyDescent="0.4">
      <c r="A51" s="19" t="s">
        <v>265</v>
      </c>
      <c r="B51" s="19">
        <v>0</v>
      </c>
      <c r="C51" s="20">
        <v>28</v>
      </c>
      <c r="D51" s="20">
        <v>40</v>
      </c>
      <c r="E51" s="20"/>
      <c r="F51" s="20"/>
      <c r="G51" s="21" t="str">
        <f>IF(ISBLANK($A51),"",IF($I51="X",A51,CONCATENATE(VLOOKUP(A51,Competitors!$A$2:$I$650,3, FALSE)," ",VLOOKUP(A51,Competitors!$A$2:$I$650,2,FALSE))))</f>
        <v>Lynne Scofield (RFW)</v>
      </c>
      <c r="H51" s="22">
        <f t="shared" si="0"/>
        <v>1.9907407407407408E-2</v>
      </c>
      <c r="I51" t="str">
        <f t="shared" si="1"/>
        <v>X</v>
      </c>
    </row>
    <row r="52" spans="1:9" ht="15" x14ac:dyDescent="0.4">
      <c r="A52" s="19" t="s">
        <v>324</v>
      </c>
      <c r="B52" s="19">
        <v>0</v>
      </c>
      <c r="C52" s="20">
        <v>30</v>
      </c>
      <c r="D52" s="20">
        <v>5</v>
      </c>
      <c r="E52" s="20"/>
      <c r="F52" s="20"/>
      <c r="G52" s="21" t="str">
        <f>IF(ISBLANK($A52),"",IF($I52="X",A52,CONCATENATE(VLOOKUP(A52,Competitors!$A$2:$I$650,3, FALSE)," ",VLOOKUP(A52,Competitors!$A$2:$I$650,2,FALSE))))</f>
        <v>Cathy Scholes</v>
      </c>
      <c r="H52" s="22">
        <f t="shared" si="0"/>
        <v>2.0891203703703703E-2</v>
      </c>
      <c r="I52" t="str">
        <f t="shared" si="1"/>
        <v>X</v>
      </c>
    </row>
    <row r="53" spans="1:9" ht="15" x14ac:dyDescent="0.4">
      <c r="A53" s="19" t="s">
        <v>294</v>
      </c>
      <c r="B53" s="19">
        <v>0</v>
      </c>
      <c r="C53" s="20">
        <v>30</v>
      </c>
      <c r="D53" s="20">
        <v>7</v>
      </c>
      <c r="E53" s="20"/>
      <c r="F53" s="20"/>
      <c r="G53" s="21" t="str">
        <f>IF(ISBLANK($A53),"",IF($I53="X",A53,CONCATENATE(VLOOKUP(A53,Competitors!$A$2:$I$650,3, FALSE)," ",VLOOKUP(A53,Competitors!$A$2:$I$650,2,FALSE))))</f>
        <v>Paul Eden (RATAE)</v>
      </c>
      <c r="H53" s="22">
        <f t="shared" si="0"/>
        <v>2.0914351851851851E-2</v>
      </c>
      <c r="I53" t="str">
        <f t="shared" si="1"/>
        <v>X</v>
      </c>
    </row>
    <row r="54" spans="1:9" ht="15" x14ac:dyDescent="0.4">
      <c r="A54" s="19">
        <v>1175</v>
      </c>
      <c r="B54" s="19">
        <v>0</v>
      </c>
      <c r="C54" s="20">
        <v>30</v>
      </c>
      <c r="D54" s="20">
        <v>8</v>
      </c>
      <c r="E54" s="20" t="s">
        <v>180</v>
      </c>
      <c r="F54" s="20"/>
      <c r="G54" s="21" t="str">
        <f>IF(ISBLANK($A54),"",IF($I54="X",A54,CONCATENATE(VLOOKUP(A54,Competitors!$A$2:$I$650,3, FALSE)," ",VLOOKUP(A54,Competitors!$A$2:$I$650,2,FALSE))))</f>
        <v>Richard Harrison</v>
      </c>
      <c r="H54" s="22">
        <f t="shared" si="0"/>
        <v>2.0925925925925924E-2</v>
      </c>
      <c r="I54" t="str">
        <f t="shared" si="1"/>
        <v/>
      </c>
    </row>
    <row r="55" spans="1:9" ht="15" x14ac:dyDescent="0.4">
      <c r="A55" s="19" t="s">
        <v>325</v>
      </c>
      <c r="B55" s="19">
        <v>0</v>
      </c>
      <c r="C55" s="20">
        <v>30</v>
      </c>
      <c r="D55" s="20">
        <v>40</v>
      </c>
      <c r="E55" s="20"/>
      <c r="F55" s="20"/>
      <c r="G55" s="21" t="str">
        <f>IF(ISBLANK($A55),"",IF($I55="X",A55,CONCATENATE(VLOOKUP(A55,Competitors!$A$2:$I$650,3, FALSE)," ",VLOOKUP(A55,Competitors!$A$2:$I$650,2,FALSE))))</f>
        <v>David York</v>
      </c>
      <c r="H55" s="22">
        <f t="shared" si="0"/>
        <v>2.1296296296296296E-2</v>
      </c>
      <c r="I55" t="str">
        <f t="shared" si="1"/>
        <v>X</v>
      </c>
    </row>
    <row r="56" spans="1:9" ht="15" x14ac:dyDescent="0.4">
      <c r="A56" s="19">
        <v>7</v>
      </c>
      <c r="B56" s="19">
        <v>0</v>
      </c>
      <c r="C56" s="20">
        <v>31</v>
      </c>
      <c r="D56" s="20">
        <v>26</v>
      </c>
      <c r="E56" s="20" t="s">
        <v>180</v>
      </c>
      <c r="F56" s="20"/>
      <c r="G56" s="21" t="str">
        <f>IF(ISBLANK($A56),"",IF($I56="X",A56,CONCATENATE(VLOOKUP(A56,Competitors!$A$2:$I$650,3, FALSE)," ",VLOOKUP(A56,Competitors!$A$2:$I$650,2,FALSE))))</f>
        <v>Vic Barnett</v>
      </c>
      <c r="H56" s="22">
        <f t="shared" si="0"/>
        <v>2.1828703703703704E-2</v>
      </c>
      <c r="I56" t="str">
        <f t="shared" si="1"/>
        <v/>
      </c>
    </row>
    <row r="57" spans="1:9" ht="15" x14ac:dyDescent="0.4">
      <c r="A57" s="19">
        <v>935</v>
      </c>
      <c r="B57" s="19">
        <v>0</v>
      </c>
      <c r="C57" s="20">
        <v>31</v>
      </c>
      <c r="D57" s="20">
        <v>52</v>
      </c>
      <c r="E57" s="20"/>
      <c r="F57" s="20"/>
      <c r="G57" s="21" t="str">
        <f>IF(ISBLANK($A57),"",IF($I57="X",A57,CONCATENATE(VLOOKUP(A57,Competitors!$A$2:$I$650,3, FALSE)," ",VLOOKUP(A57,Competitors!$A$2:$I$650,2,FALSE))))</f>
        <v>Sophie Ward</v>
      </c>
      <c r="H57" s="22">
        <f t="shared" si="0"/>
        <v>2.2129629629629631E-2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Event_21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17" priority="1">
      <formula>TEXT($B$104,"@")="Y"</formula>
    </cfRule>
  </conditionalFormatting>
  <conditionalFormatting sqref="G2:H101">
    <cfRule type="expression" dxfId="16" priority="3">
      <formula>$I2="X"</formula>
    </cfRule>
  </conditionalFormatting>
  <conditionalFormatting sqref="H2:H101">
    <cfRule type="expression" dxfId="15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4"/>
  <sheetViews>
    <sheetView zoomScale="75" zoomScaleNormal="75" workbookViewId="0">
      <selection activeCell="E35" sqref="E35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0" t="s">
        <v>326</v>
      </c>
      <c r="B2" s="30">
        <v>0</v>
      </c>
      <c r="C2" s="30">
        <v>23</v>
      </c>
      <c r="D2" s="30">
        <v>12</v>
      </c>
      <c r="E2" s="30" t="s">
        <v>180</v>
      </c>
      <c r="F2" s="30"/>
      <c r="G2" s="21" t="str">
        <f>IF(ISBLANK($A2),"",IF($I2="X",A2,CONCATENATE(VLOOKUP(A2,Competitors!$A$2:$I$650,3, FALSE)," ",VLOOKUP(A2,Competitors!$A$2:$I$650,2,FALSE))))</f>
        <v>Alex Whitemore</v>
      </c>
      <c r="H2" s="22">
        <f>IF(LEFT($E2,1)="D",UPPER($E2),(B2*3600+C2*60+D2)/86400)</f>
        <v>1.6111111111111111E-2</v>
      </c>
      <c r="I2" t="str">
        <f>IF(OR(ISBLANK(A2),ISNUMBER(A2)),"","X")</f>
        <v>X</v>
      </c>
    </row>
    <row r="3" spans="1:9" ht="15" x14ac:dyDescent="0.4">
      <c r="A3" s="30">
        <v>407</v>
      </c>
      <c r="B3" s="30">
        <v>0</v>
      </c>
      <c r="C3" s="30">
        <v>23</v>
      </c>
      <c r="D3" s="30">
        <v>30</v>
      </c>
      <c r="E3" s="30"/>
      <c r="F3" s="3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1.6319444444444445E-2</v>
      </c>
      <c r="I3" t="str">
        <f t="shared" ref="I3:I66" si="1">IF(OR(ISBLANK(A3),ISNUMBER(A3)),"","X")</f>
        <v/>
      </c>
    </row>
    <row r="4" spans="1:9" ht="15" x14ac:dyDescent="0.4">
      <c r="A4" s="30">
        <v>747</v>
      </c>
      <c r="B4" s="30">
        <v>0</v>
      </c>
      <c r="C4" s="30">
        <v>23</v>
      </c>
      <c r="D4" s="30">
        <v>47</v>
      </c>
      <c r="E4" s="30"/>
      <c r="F4" s="3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1.6516203703703703E-2</v>
      </c>
      <c r="I4" t="str">
        <f t="shared" si="1"/>
        <v/>
      </c>
    </row>
    <row r="5" spans="1:9" ht="15" x14ac:dyDescent="0.4">
      <c r="A5" s="30">
        <v>967</v>
      </c>
      <c r="B5" s="30">
        <v>0</v>
      </c>
      <c r="C5" s="30">
        <v>24</v>
      </c>
      <c r="D5" s="30">
        <v>49</v>
      </c>
      <c r="E5" s="30" t="s">
        <v>180</v>
      </c>
      <c r="F5" s="30"/>
      <c r="G5" s="21" t="str">
        <f>IF(ISBLANK($A5),"",IF($I5="X",A5,CONCATENATE(VLOOKUP(A5,Competitors!$A$2:$I$650,3, FALSE)," ",VLOOKUP(A5,Competitors!$A$2:$I$650,2,FALSE))))</f>
        <v>Daniel McDonnell</v>
      </c>
      <c r="H5" s="22">
        <f t="shared" si="0"/>
        <v>1.7233796296296296E-2</v>
      </c>
      <c r="I5" t="str">
        <f t="shared" si="1"/>
        <v/>
      </c>
    </row>
    <row r="6" spans="1:9" ht="15" x14ac:dyDescent="0.4">
      <c r="A6" s="30">
        <v>989</v>
      </c>
      <c r="B6" s="30">
        <v>0</v>
      </c>
      <c r="C6" s="30">
        <v>25</v>
      </c>
      <c r="D6" s="30">
        <v>30</v>
      </c>
      <c r="E6" s="30" t="s">
        <v>180</v>
      </c>
      <c r="F6" s="30"/>
      <c r="G6" s="21" t="str">
        <f>IF(ISBLANK($A6),"",IF($I6="X",A6,CONCATENATE(VLOOKUP(A6,Competitors!$A$2:$I$650,3, FALSE)," ",VLOOKUP(A6,Competitors!$A$2:$I$650,2,FALSE))))</f>
        <v>Jason Williams</v>
      </c>
      <c r="H6" s="22">
        <f t="shared" si="0"/>
        <v>1.7708333333333333E-2</v>
      </c>
      <c r="I6" t="str">
        <f t="shared" si="1"/>
        <v/>
      </c>
    </row>
    <row r="7" spans="1:9" ht="15" x14ac:dyDescent="0.4">
      <c r="A7" s="30">
        <v>699</v>
      </c>
      <c r="B7" s="30">
        <v>0</v>
      </c>
      <c r="C7" s="30">
        <v>25</v>
      </c>
      <c r="D7" s="30">
        <v>38</v>
      </c>
      <c r="E7" s="30"/>
      <c r="F7" s="30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1.7800925925925925E-2</v>
      </c>
      <c r="I7" t="str">
        <f t="shared" si="1"/>
        <v/>
      </c>
    </row>
    <row r="8" spans="1:9" ht="15" x14ac:dyDescent="0.4">
      <c r="A8" s="30">
        <v>1161</v>
      </c>
      <c r="B8" s="30">
        <v>0</v>
      </c>
      <c r="C8" s="30">
        <v>26</v>
      </c>
      <c r="D8" s="30">
        <v>1</v>
      </c>
      <c r="E8" s="30"/>
      <c r="F8" s="30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1.8067129629629631E-2</v>
      </c>
      <c r="I8" t="str">
        <f t="shared" si="1"/>
        <v/>
      </c>
    </row>
    <row r="9" spans="1:9" ht="15" x14ac:dyDescent="0.4">
      <c r="A9" s="30" t="s">
        <v>150</v>
      </c>
      <c r="B9" s="30">
        <v>0</v>
      </c>
      <c r="C9" s="30">
        <v>27</v>
      </c>
      <c r="D9" s="30">
        <v>4</v>
      </c>
      <c r="E9" s="30"/>
      <c r="F9" s="30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1.8796296296296297E-2</v>
      </c>
      <c r="I9" t="str">
        <f t="shared" si="1"/>
        <v>X</v>
      </c>
    </row>
    <row r="10" spans="1:9" ht="15" x14ac:dyDescent="0.4">
      <c r="A10" s="30">
        <v>1385</v>
      </c>
      <c r="B10" s="30">
        <v>0</v>
      </c>
      <c r="C10" s="30">
        <v>27</v>
      </c>
      <c r="D10" s="30">
        <v>14</v>
      </c>
      <c r="E10" s="30" t="s">
        <v>180</v>
      </c>
      <c r="F10" s="30"/>
      <c r="G10" s="21" t="str">
        <f>IF(ISBLANK($A10),"",IF($I10="X",A10,CONCATENATE(VLOOKUP(A10,Competitors!$A$2:$I$650,3, FALSE)," ",VLOOKUP(A10,Competitors!$A$2:$I$650,2,FALSE))))</f>
        <v>Miles Marr</v>
      </c>
      <c r="H10" s="22">
        <f t="shared" si="0"/>
        <v>1.8912037037037036E-2</v>
      </c>
      <c r="I10" t="str">
        <f t="shared" si="1"/>
        <v/>
      </c>
    </row>
    <row r="11" spans="1:9" ht="15" x14ac:dyDescent="0.4">
      <c r="A11" s="30" t="s">
        <v>148</v>
      </c>
      <c r="B11" s="30">
        <v>0</v>
      </c>
      <c r="C11" s="30">
        <v>27</v>
      </c>
      <c r="D11" s="30">
        <v>21</v>
      </c>
      <c r="E11" s="30"/>
      <c r="F11" s="30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1.8993055555555555E-2</v>
      </c>
      <c r="I11" t="str">
        <f t="shared" si="1"/>
        <v>X</v>
      </c>
    </row>
    <row r="12" spans="1:9" ht="15" x14ac:dyDescent="0.4">
      <c r="A12" s="30">
        <v>846</v>
      </c>
      <c r="B12" s="30">
        <v>0</v>
      </c>
      <c r="C12" s="30">
        <v>27</v>
      </c>
      <c r="D12" s="30">
        <v>24</v>
      </c>
      <c r="E12" s="30"/>
      <c r="F12" s="30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1.9027777777777779E-2</v>
      </c>
      <c r="I12" t="str">
        <f t="shared" si="1"/>
        <v/>
      </c>
    </row>
    <row r="13" spans="1:9" ht="15" x14ac:dyDescent="0.4">
      <c r="A13" s="30">
        <v>1109</v>
      </c>
      <c r="B13" s="30">
        <v>0</v>
      </c>
      <c r="C13" s="30">
        <v>27</v>
      </c>
      <c r="D13" s="30">
        <v>30</v>
      </c>
      <c r="E13" s="30"/>
      <c r="F13" s="30"/>
      <c r="G13" s="21" t="str">
        <f>IF(ISBLANK($A13),"",IF($I13="X",A13,CONCATENATE(VLOOKUP(A13,Competitors!$A$2:$I$650,3, FALSE)," ",VLOOKUP(A13,Competitors!$A$2:$I$650,2,FALSE))))</f>
        <v>Stuart Haycox</v>
      </c>
      <c r="H13" s="22">
        <f t="shared" si="0"/>
        <v>1.9097222222222224E-2</v>
      </c>
      <c r="I13" t="str">
        <f t="shared" si="1"/>
        <v/>
      </c>
    </row>
    <row r="14" spans="1:9" ht="15" x14ac:dyDescent="0.4">
      <c r="A14" s="30" t="s">
        <v>152</v>
      </c>
      <c r="B14" s="30">
        <v>0</v>
      </c>
      <c r="C14" s="30">
        <v>28</v>
      </c>
      <c r="D14" s="30">
        <v>27</v>
      </c>
      <c r="E14" s="30" t="s">
        <v>180</v>
      </c>
      <c r="F14" s="30"/>
      <c r="G14" s="21" t="str">
        <f>IF(ISBLANK($A14),"",IF($I14="X",A14,CONCATENATE(VLOOKUP(A14,Competitors!$A$2:$I$650,3, FALSE)," ",VLOOKUP(A14,Competitors!$A$2:$I$650,2,FALSE))))</f>
        <v>Mark Newton</v>
      </c>
      <c r="H14" s="22">
        <f t="shared" si="0"/>
        <v>1.9756944444444445E-2</v>
      </c>
      <c r="I14" t="str">
        <f t="shared" si="1"/>
        <v>X</v>
      </c>
    </row>
    <row r="15" spans="1:9" ht="15" x14ac:dyDescent="0.4">
      <c r="A15" s="30" t="s">
        <v>153</v>
      </c>
      <c r="B15" s="30">
        <v>0</v>
      </c>
      <c r="C15" s="30">
        <v>28</v>
      </c>
      <c r="D15" s="30">
        <v>30</v>
      </c>
      <c r="E15" s="30" t="s">
        <v>180</v>
      </c>
      <c r="F15" s="30"/>
      <c r="G15" s="21" t="str">
        <f>IF(ISBLANK($A15),"",IF($I15="X",A15,CONCATENATE(VLOOKUP(A15,Competitors!$A$2:$I$650,3, FALSE)," ",VLOOKUP(A15,Competitors!$A$2:$I$650,2,FALSE))))</f>
        <v>Marshall Briggs</v>
      </c>
      <c r="H15" s="22">
        <f t="shared" si="0"/>
        <v>1.9791666666666666E-2</v>
      </c>
      <c r="I15" t="str">
        <f t="shared" si="1"/>
        <v>X</v>
      </c>
    </row>
    <row r="16" spans="1:9" ht="15" x14ac:dyDescent="0.4">
      <c r="A16" s="30">
        <v>23</v>
      </c>
      <c r="B16" s="30">
        <v>0</v>
      </c>
      <c r="C16" s="30">
        <v>29</v>
      </c>
      <c r="D16" s="30">
        <v>0</v>
      </c>
      <c r="E16" s="30"/>
      <c r="F16" s="30"/>
      <c r="G16" s="21" t="str">
        <f>IF(ISBLANK($A16),"",IF($I16="X",A16,CONCATENATE(VLOOKUP(A16,Competitors!$A$2:$I$650,3, FALSE)," ",VLOOKUP(A16,Competitors!$A$2:$I$650,2,FALSE))))</f>
        <v>Chris Hyde</v>
      </c>
      <c r="H16" s="22">
        <f t="shared" si="0"/>
        <v>2.013888888888889E-2</v>
      </c>
      <c r="I16" t="str">
        <f t="shared" si="1"/>
        <v/>
      </c>
    </row>
    <row r="17" spans="1:9" ht="15" x14ac:dyDescent="0.4">
      <c r="A17" s="30">
        <v>120</v>
      </c>
      <c r="B17" s="30">
        <v>0</v>
      </c>
      <c r="C17" s="30">
        <v>29</v>
      </c>
      <c r="D17" s="30">
        <v>2</v>
      </c>
      <c r="E17" s="30"/>
      <c r="F17" s="30"/>
      <c r="G17" s="21" t="str">
        <f>IF(ISBLANK($A17),"",IF($I17="X",A17,CONCATENATE(VLOOKUP(A17,Competitors!$A$2:$I$650,3, FALSE)," ",VLOOKUP(A17,Competitors!$A$2:$I$650,2,FALSE))))</f>
        <v>Linda Hubbard</v>
      </c>
      <c r="H17" s="22">
        <f t="shared" si="0"/>
        <v>2.0162037037037037E-2</v>
      </c>
      <c r="I17" t="str">
        <f t="shared" si="1"/>
        <v/>
      </c>
    </row>
    <row r="18" spans="1:9" ht="15" x14ac:dyDescent="0.4">
      <c r="A18" s="30">
        <v>1193</v>
      </c>
      <c r="B18" s="30">
        <v>0</v>
      </c>
      <c r="C18" s="30">
        <v>29</v>
      </c>
      <c r="D18" s="30">
        <v>8</v>
      </c>
      <c r="E18" s="30" t="s">
        <v>180</v>
      </c>
      <c r="F18" s="30"/>
      <c r="G18" s="21" t="str">
        <f>IF(ISBLANK($A18),"",IF($I18="X",A18,CONCATENATE(VLOOKUP(A18,Competitors!$A$2:$I$650,3, FALSE)," ",VLOOKUP(A18,Competitors!$A$2:$I$650,2,FALSE))))</f>
        <v>Richard Hardwicke</v>
      </c>
      <c r="H18" s="22">
        <f t="shared" si="0"/>
        <v>2.0231481481481482E-2</v>
      </c>
      <c r="I18" t="str">
        <f t="shared" si="1"/>
        <v/>
      </c>
    </row>
    <row r="19" spans="1:9" ht="15" x14ac:dyDescent="0.4">
      <c r="A19" s="30" t="s">
        <v>156</v>
      </c>
      <c r="B19" s="30">
        <v>0</v>
      </c>
      <c r="C19" s="30">
        <v>29</v>
      </c>
      <c r="D19" s="30">
        <v>13</v>
      </c>
      <c r="E19" s="30"/>
      <c r="F19" s="30"/>
      <c r="G19" s="21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2.0289351851851854E-2</v>
      </c>
      <c r="I19" t="str">
        <f t="shared" si="1"/>
        <v>X</v>
      </c>
    </row>
    <row r="20" spans="1:9" ht="15" x14ac:dyDescent="0.4">
      <c r="A20" s="30">
        <v>1242</v>
      </c>
      <c r="B20" s="30">
        <v>0</v>
      </c>
      <c r="C20" s="30">
        <v>29</v>
      </c>
      <c r="D20" s="30">
        <v>16</v>
      </c>
      <c r="E20" s="30" t="s">
        <v>180</v>
      </c>
      <c r="F20" s="30"/>
      <c r="G20" s="21" t="str">
        <f>IF(ISBLANK($A20),"",IF($I20="X",A20,CONCATENATE(VLOOKUP(A20,Competitors!$A$2:$I$650,3, FALSE)," ",VLOOKUP(A20,Competitors!$A$2:$I$650,2,FALSE))))</f>
        <v>Mike Sirett</v>
      </c>
      <c r="H20" s="22">
        <f t="shared" si="0"/>
        <v>2.0324074074074074E-2</v>
      </c>
      <c r="I20" t="str">
        <f t="shared" si="1"/>
        <v/>
      </c>
    </row>
    <row r="21" spans="1:9" ht="15" x14ac:dyDescent="0.4">
      <c r="A21" s="30">
        <v>1195</v>
      </c>
      <c r="B21" s="30">
        <v>0</v>
      </c>
      <c r="C21" s="30">
        <v>29</v>
      </c>
      <c r="D21" s="30">
        <v>35</v>
      </c>
      <c r="E21" s="30" t="s">
        <v>180</v>
      </c>
      <c r="F21" s="30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2.0543981481481483E-2</v>
      </c>
      <c r="I21" t="str">
        <f t="shared" si="1"/>
        <v/>
      </c>
    </row>
    <row r="22" spans="1:9" ht="15" x14ac:dyDescent="0.4">
      <c r="A22" s="30">
        <v>1355</v>
      </c>
      <c r="B22" s="30">
        <v>0</v>
      </c>
      <c r="C22" s="30">
        <v>29</v>
      </c>
      <c r="D22" s="30">
        <v>49</v>
      </c>
      <c r="E22" s="30" t="s">
        <v>180</v>
      </c>
      <c r="F22" s="30"/>
      <c r="G22" s="21" t="str">
        <f>IF(ISBLANK($A22),"",IF($I22="X",A22,CONCATENATE(VLOOKUP(A22,Competitors!$A$2:$I$650,3, FALSE)," ",VLOOKUP(A22,Competitors!$A$2:$I$650,2,FALSE))))</f>
        <v>Aubrey Elmer</v>
      </c>
      <c r="H22" s="22">
        <f t="shared" si="0"/>
        <v>2.0706018518518519E-2</v>
      </c>
      <c r="I22" t="str">
        <f t="shared" si="1"/>
        <v/>
      </c>
    </row>
    <row r="23" spans="1:9" ht="15" x14ac:dyDescent="0.4">
      <c r="A23" s="30" t="s">
        <v>327</v>
      </c>
      <c r="B23" s="30">
        <v>0</v>
      </c>
      <c r="C23" s="30">
        <v>30</v>
      </c>
      <c r="D23" s="30">
        <v>6</v>
      </c>
      <c r="E23" s="30"/>
      <c r="F23" s="30"/>
      <c r="G23" s="21" t="str">
        <f>IF(ISBLANK($A23),"",IF($I23="X",A23,CONCATENATE(VLOOKUP(A23,Competitors!$A$2:$I$650,3, FALSE)," ",VLOOKUP(A23,Competitors!$A$2:$I$650,2,FALSE))))</f>
        <v>Lucy Sturgess</v>
      </c>
      <c r="H23" s="22">
        <f t="shared" si="0"/>
        <v>2.0902777777777777E-2</v>
      </c>
      <c r="I23" t="str">
        <f t="shared" si="1"/>
        <v>X</v>
      </c>
    </row>
    <row r="24" spans="1:9" ht="15" x14ac:dyDescent="0.4">
      <c r="A24" s="30" t="s">
        <v>328</v>
      </c>
      <c r="B24" s="30">
        <v>0</v>
      </c>
      <c r="C24" s="30">
        <v>30</v>
      </c>
      <c r="D24" s="30">
        <v>46</v>
      </c>
      <c r="E24" s="30"/>
      <c r="F24" s="30"/>
      <c r="G24" s="21" t="str">
        <f>IF(ISBLANK($A24),"",IF($I24="X",A24,CONCATENATE(VLOOKUP(A24,Competitors!$A$2:$I$650,3, FALSE)," ",VLOOKUP(A24,Competitors!$A$2:$I$650,2,FALSE))))</f>
        <v>Debbie Cooper</v>
      </c>
      <c r="H24" s="22">
        <f t="shared" si="0"/>
        <v>2.1365740740740741E-2</v>
      </c>
      <c r="I24" t="str">
        <f t="shared" si="1"/>
        <v>X</v>
      </c>
    </row>
    <row r="25" spans="1:9" ht="15" x14ac:dyDescent="0.4">
      <c r="A25" s="30">
        <v>1194</v>
      </c>
      <c r="B25" s="30">
        <v>0</v>
      </c>
      <c r="C25" s="30">
        <v>30</v>
      </c>
      <c r="D25" s="30">
        <v>57</v>
      </c>
      <c r="E25" s="30" t="s">
        <v>180</v>
      </c>
      <c r="F25" s="3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2.1493055555555557E-2</v>
      </c>
      <c r="I25" t="str">
        <f t="shared" si="1"/>
        <v/>
      </c>
    </row>
    <row r="26" spans="1:9" ht="15" x14ac:dyDescent="0.4">
      <c r="A26" s="30">
        <v>616</v>
      </c>
      <c r="B26" s="30">
        <v>0</v>
      </c>
      <c r="C26" s="30">
        <v>30</v>
      </c>
      <c r="D26" s="30">
        <v>58</v>
      </c>
      <c r="E26" s="30" t="s">
        <v>180</v>
      </c>
      <c r="F26" s="30"/>
      <c r="G26" s="21" t="str">
        <f>IF(ISBLANK($A26),"",IF($I26="X",A26,CONCATENATE(VLOOKUP(A26,Competitors!$A$2:$I$650,3, FALSE)," ",VLOOKUP(A26,Competitors!$A$2:$I$650,2,FALSE))))</f>
        <v>Simon Ward</v>
      </c>
      <c r="H26" s="22">
        <f t="shared" si="0"/>
        <v>2.150462962962963E-2</v>
      </c>
      <c r="I26" t="str">
        <f t="shared" si="1"/>
        <v/>
      </c>
    </row>
    <row r="27" spans="1:9" ht="15" x14ac:dyDescent="0.4">
      <c r="A27" s="30" t="s">
        <v>147</v>
      </c>
      <c r="B27" s="30">
        <v>0</v>
      </c>
      <c r="C27" s="30">
        <v>31</v>
      </c>
      <c r="D27" s="30">
        <v>50</v>
      </c>
      <c r="E27" s="30"/>
      <c r="F27" s="30"/>
      <c r="G27" s="21" t="str">
        <f>IF(ISBLANK($A27),"",IF($I27="X",A27,CONCATENATE(VLOOKUP(A27,Competitors!$A$2:$I$650,3, FALSE)," ",VLOOKUP(A27,Competitors!$A$2:$I$650,2,FALSE))))</f>
        <v>Brian Lincoln</v>
      </c>
      <c r="H27" s="22">
        <f t="shared" si="0"/>
        <v>2.210648148148148E-2</v>
      </c>
      <c r="I27" t="str">
        <f t="shared" si="1"/>
        <v>X</v>
      </c>
    </row>
    <row r="28" spans="1:9" ht="15" x14ac:dyDescent="0.4">
      <c r="A28" s="30" t="s">
        <v>154</v>
      </c>
      <c r="B28" s="30">
        <v>0</v>
      </c>
      <c r="C28" s="30">
        <v>33</v>
      </c>
      <c r="D28" s="30">
        <v>15</v>
      </c>
      <c r="E28" s="30" t="s">
        <v>180</v>
      </c>
      <c r="F28" s="30"/>
      <c r="G28" s="21" t="str">
        <f>IF(ISBLANK($A28),"",IF($I28="X",A28,CONCATENATE(VLOOKUP(A28,Competitors!$A$2:$I$650,3, FALSE)," ",VLOOKUP(A28,Competitors!$A$2:$I$650,2,FALSE))))</f>
        <v>Paul Eden</v>
      </c>
      <c r="H28" s="22">
        <f t="shared" si="0"/>
        <v>2.3090277777777779E-2</v>
      </c>
      <c r="I28" t="str">
        <f t="shared" si="1"/>
        <v>X</v>
      </c>
    </row>
    <row r="29" spans="1:9" ht="15" x14ac:dyDescent="0.4">
      <c r="A29" s="30" t="s">
        <v>329</v>
      </c>
      <c r="B29" s="30">
        <v>0</v>
      </c>
      <c r="C29" s="30">
        <v>41</v>
      </c>
      <c r="D29" s="30">
        <v>24</v>
      </c>
      <c r="E29" s="30" t="s">
        <v>180</v>
      </c>
      <c r="F29" s="30"/>
      <c r="G29" s="21" t="str">
        <f>IF(ISBLANK($A29),"",IF($I29="X",A29,CONCATENATE(VLOOKUP(A29,Competitors!$A$2:$I$650,3, FALSE)," ",VLOOKUP(A29,Competitors!$A$2:$I$650,2,FALSE))))</f>
        <v>Chris Elmer</v>
      </c>
      <c r="H29" s="22">
        <f t="shared" si="0"/>
        <v>2.8750000000000001E-2</v>
      </c>
      <c r="I29" t="str">
        <f t="shared" si="1"/>
        <v>X</v>
      </c>
    </row>
    <row r="30" spans="1:9" ht="15" x14ac:dyDescent="0.4">
      <c r="A30" s="30"/>
      <c r="B30" s="30"/>
      <c r="C30" s="30"/>
      <c r="D30" s="30"/>
      <c r="E30" s="30"/>
      <c r="F30" s="3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30"/>
      <c r="B31" s="30"/>
      <c r="C31" s="30"/>
      <c r="D31" s="30"/>
      <c r="E31" s="30"/>
      <c r="F31" s="3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30"/>
      <c r="B32" s="30"/>
      <c r="C32" s="30"/>
      <c r="D32" s="30"/>
      <c r="E32" s="30"/>
      <c r="F32" s="3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30"/>
      <c r="B33" s="30"/>
      <c r="C33" s="30"/>
      <c r="D33" s="30"/>
      <c r="E33" s="30"/>
      <c r="F33" s="3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30"/>
      <c r="B34" s="30"/>
      <c r="C34" s="30"/>
      <c r="D34" s="30"/>
      <c r="E34" s="30"/>
      <c r="F34" s="3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30"/>
      <c r="B35" s="30"/>
      <c r="C35" s="30"/>
      <c r="D35" s="30"/>
      <c r="E35" s="30"/>
      <c r="F35" s="3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30"/>
      <c r="B36" s="30"/>
      <c r="C36" s="30"/>
      <c r="D36" s="30"/>
      <c r="E36" s="30"/>
      <c r="F36" s="3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30"/>
      <c r="B37" s="30"/>
      <c r="C37" s="30"/>
      <c r="D37" s="30"/>
      <c r="E37" s="30"/>
      <c r="F37" s="3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30"/>
      <c r="B38" s="30"/>
      <c r="C38" s="30"/>
      <c r="D38" s="30"/>
      <c r="E38" s="30"/>
      <c r="F38" s="3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30"/>
      <c r="B39" s="30"/>
      <c r="C39" s="30"/>
      <c r="D39" s="30"/>
      <c r="E39" s="30"/>
      <c r="F39" s="3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30"/>
      <c r="B40" s="30"/>
      <c r="C40" s="30"/>
      <c r="D40" s="30"/>
      <c r="E40" s="30"/>
      <c r="F40" s="3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30"/>
      <c r="B41" s="30"/>
      <c r="C41" s="30"/>
      <c r="D41" s="30"/>
      <c r="E41" s="30"/>
      <c r="F41" s="3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30"/>
      <c r="B42" s="30"/>
      <c r="C42" s="30"/>
      <c r="D42" s="30"/>
      <c r="E42" s="30"/>
      <c r="F42" s="3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30"/>
      <c r="B43" s="30"/>
      <c r="C43" s="30"/>
      <c r="D43" s="30"/>
      <c r="E43" s="30"/>
      <c r="F43" s="3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30"/>
      <c r="B44" s="30"/>
      <c r="C44" s="30"/>
      <c r="D44" s="30"/>
      <c r="E44" s="30"/>
      <c r="F44" s="3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30"/>
      <c r="B45" s="30"/>
      <c r="C45" s="30"/>
      <c r="D45" s="30"/>
      <c r="E45" s="30"/>
      <c r="F45" s="3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30"/>
      <c r="B46" s="30"/>
      <c r="C46" s="30"/>
      <c r="D46" s="30"/>
      <c r="E46" s="30"/>
      <c r="F46" s="3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30"/>
      <c r="B47" s="30"/>
      <c r="C47" s="30"/>
      <c r="D47" s="30"/>
      <c r="E47" s="30"/>
      <c r="F47" s="3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30"/>
      <c r="B48" s="30"/>
      <c r="C48" s="30"/>
      <c r="D48" s="30"/>
      <c r="E48" s="30"/>
      <c r="F48" s="3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30"/>
      <c r="B49" s="30"/>
      <c r="C49" s="30"/>
      <c r="D49" s="30"/>
      <c r="E49" s="30"/>
      <c r="F49" s="3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30"/>
      <c r="B50" s="30"/>
      <c r="C50" s="30"/>
      <c r="D50" s="30"/>
      <c r="E50" s="30"/>
      <c r="F50" s="3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30"/>
      <c r="B51" s="30"/>
      <c r="C51" s="30"/>
      <c r="D51" s="30"/>
      <c r="E51" s="30"/>
      <c r="F51" s="3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30"/>
      <c r="B52" s="30"/>
      <c r="C52" s="30"/>
      <c r="D52" s="30"/>
      <c r="E52" s="30"/>
      <c r="F52" s="3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30"/>
      <c r="B53" s="30"/>
      <c r="C53" s="30"/>
      <c r="D53" s="30"/>
      <c r="E53" s="30"/>
      <c r="F53" s="3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30"/>
      <c r="B54" s="30"/>
      <c r="C54" s="30"/>
      <c r="D54" s="30"/>
      <c r="E54" s="30"/>
      <c r="F54" s="3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30"/>
      <c r="B55" s="30"/>
      <c r="C55" s="30"/>
      <c r="D55" s="30"/>
      <c r="E55" s="30"/>
      <c r="F55" s="3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30"/>
      <c r="B56" s="30"/>
      <c r="C56" s="30"/>
      <c r="D56" s="30"/>
      <c r="E56" s="30"/>
      <c r="F56" s="3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30"/>
      <c r="B57" s="30"/>
      <c r="C57" s="30"/>
      <c r="D57" s="30"/>
      <c r="E57" s="30"/>
      <c r="F57" s="3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30"/>
      <c r="B58" s="30"/>
      <c r="C58" s="30"/>
      <c r="D58" s="30"/>
      <c r="E58" s="30"/>
      <c r="F58" s="3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30"/>
      <c r="B59" s="30"/>
      <c r="C59" s="30"/>
      <c r="D59" s="30"/>
      <c r="E59" s="30"/>
      <c r="F59" s="3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30"/>
      <c r="B60" s="30"/>
      <c r="C60" s="30"/>
      <c r="D60" s="30"/>
      <c r="E60" s="30"/>
      <c r="F60" s="3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30"/>
      <c r="B61" s="30"/>
      <c r="C61" s="30"/>
      <c r="D61" s="30"/>
      <c r="E61" s="30"/>
      <c r="F61" s="3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30"/>
      <c r="B62" s="30"/>
      <c r="C62" s="30"/>
      <c r="D62" s="30"/>
      <c r="E62" s="30"/>
      <c r="F62" s="3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30"/>
      <c r="B63" s="30"/>
      <c r="C63" s="30"/>
      <c r="D63" s="30"/>
      <c r="E63" s="30"/>
      <c r="F63" s="3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30"/>
      <c r="B64" s="30"/>
      <c r="C64" s="30"/>
      <c r="D64" s="30"/>
      <c r="E64" s="30"/>
      <c r="F64" s="3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30"/>
      <c r="B65" s="30"/>
      <c r="C65" s="30"/>
      <c r="D65" s="30"/>
      <c r="E65" s="30"/>
      <c r="F65" s="3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30"/>
      <c r="B66" s="30"/>
      <c r="C66" s="30"/>
      <c r="D66" s="30"/>
      <c r="E66" s="30"/>
      <c r="F66" s="3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30"/>
      <c r="B67" s="30"/>
      <c r="C67" s="30"/>
      <c r="D67" s="30"/>
      <c r="E67" s="30"/>
      <c r="F67" s="3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0"/>
      <c r="B68" s="30"/>
      <c r="C68" s="30"/>
      <c r="D68" s="30"/>
      <c r="E68" s="30"/>
      <c r="F68" s="3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30"/>
      <c r="B69" s="30"/>
      <c r="C69" s="30"/>
      <c r="D69" s="30"/>
      <c r="E69" s="30"/>
      <c r="F69" s="3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30"/>
      <c r="B70" s="30"/>
      <c r="C70" s="30"/>
      <c r="D70" s="30"/>
      <c r="E70" s="30"/>
      <c r="F70" s="3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30"/>
      <c r="B71" s="30"/>
      <c r="C71" s="30"/>
      <c r="D71" s="30"/>
      <c r="E71" s="30"/>
      <c r="F71" s="3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30"/>
      <c r="B72" s="30"/>
      <c r="C72" s="30"/>
      <c r="D72" s="30"/>
      <c r="E72" s="30"/>
      <c r="F72" s="3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30"/>
      <c r="B73" s="30"/>
      <c r="C73" s="30"/>
      <c r="D73" s="30"/>
      <c r="E73" s="30"/>
      <c r="F73" s="3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30"/>
      <c r="B74" s="30"/>
      <c r="C74" s="30"/>
      <c r="D74" s="30"/>
      <c r="E74" s="30"/>
      <c r="F74" s="3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30"/>
      <c r="B75" s="30"/>
      <c r="C75" s="30"/>
      <c r="D75" s="30"/>
      <c r="E75" s="30"/>
      <c r="F75" s="3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30"/>
      <c r="B76" s="30"/>
      <c r="C76" s="30"/>
      <c r="D76" s="30"/>
      <c r="E76" s="30"/>
      <c r="F76" s="3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30"/>
      <c r="B77" s="30"/>
      <c r="C77" s="30"/>
      <c r="D77" s="30"/>
      <c r="E77" s="30"/>
      <c r="F77" s="3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30"/>
      <c r="B78" s="30"/>
      <c r="C78" s="30"/>
      <c r="D78" s="30"/>
      <c r="E78" s="30"/>
      <c r="F78" s="3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30"/>
      <c r="B79" s="30"/>
      <c r="C79" s="30"/>
      <c r="D79" s="30"/>
      <c r="E79" s="30"/>
      <c r="F79" s="3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30"/>
      <c r="B80" s="30"/>
      <c r="C80" s="30"/>
      <c r="D80" s="30"/>
      <c r="E80" s="30"/>
      <c r="F80" s="3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30"/>
      <c r="B81" s="30"/>
      <c r="C81" s="30"/>
      <c r="D81" s="30"/>
      <c r="E81" s="30"/>
      <c r="F81" s="3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30"/>
      <c r="B82" s="30"/>
      <c r="C82" s="30"/>
      <c r="D82" s="30"/>
      <c r="E82" s="30"/>
      <c r="F82" s="3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30"/>
      <c r="B83" s="30"/>
      <c r="C83" s="30"/>
      <c r="D83" s="30"/>
      <c r="E83" s="30"/>
      <c r="F83" s="3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30"/>
      <c r="B84" s="30"/>
      <c r="C84" s="30"/>
      <c r="D84" s="30"/>
      <c r="E84" s="30"/>
      <c r="F84" s="3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30"/>
      <c r="B85" s="30"/>
      <c r="C85" s="30"/>
      <c r="D85" s="30"/>
      <c r="E85" s="30"/>
      <c r="F85" s="3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30"/>
      <c r="B86" s="30"/>
      <c r="C86" s="30"/>
      <c r="D86" s="30"/>
      <c r="E86" s="30"/>
      <c r="F86" s="3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30"/>
      <c r="B87" s="30"/>
      <c r="C87" s="30"/>
      <c r="D87" s="30"/>
      <c r="E87" s="30"/>
      <c r="F87" s="3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30"/>
      <c r="B88" s="30"/>
      <c r="C88" s="30"/>
      <c r="D88" s="30"/>
      <c r="E88" s="30"/>
      <c r="F88" s="3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30"/>
      <c r="B89" s="30"/>
      <c r="C89" s="30"/>
      <c r="D89" s="30"/>
      <c r="E89" s="30"/>
      <c r="F89" s="3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30"/>
      <c r="B90" s="30"/>
      <c r="C90" s="30"/>
      <c r="D90" s="30"/>
      <c r="E90" s="30"/>
      <c r="F90" s="3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30"/>
      <c r="B91" s="30"/>
      <c r="C91" s="30"/>
      <c r="D91" s="30"/>
      <c r="E91" s="30"/>
      <c r="F91" s="3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30"/>
      <c r="B92" s="30"/>
      <c r="C92" s="30"/>
      <c r="D92" s="30"/>
      <c r="E92" s="30"/>
      <c r="F92" s="3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30"/>
      <c r="B93" s="30"/>
      <c r="C93" s="30"/>
      <c r="D93" s="30"/>
      <c r="E93" s="30"/>
      <c r="F93" s="3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30"/>
      <c r="B94" s="30"/>
      <c r="C94" s="30"/>
      <c r="D94" s="30"/>
      <c r="E94" s="30"/>
      <c r="F94" s="3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30"/>
      <c r="B95" s="30"/>
      <c r="C95" s="30"/>
      <c r="D95" s="30"/>
      <c r="E95" s="30"/>
      <c r="F95" s="3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30"/>
      <c r="B96" s="30"/>
      <c r="C96" s="30"/>
      <c r="D96" s="30"/>
      <c r="E96" s="30"/>
      <c r="F96" s="3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30"/>
      <c r="B97" s="30"/>
      <c r="C97" s="30"/>
      <c r="D97" s="30"/>
      <c r="E97" s="30"/>
      <c r="F97" s="3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30"/>
      <c r="B98" s="30"/>
      <c r="C98" s="30"/>
      <c r="D98" s="30"/>
      <c r="E98" s="30"/>
      <c r="F98" s="3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30"/>
      <c r="B99" s="30"/>
      <c r="C99" s="30"/>
      <c r="D99" s="30"/>
      <c r="E99" s="30"/>
      <c r="F99" s="3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30"/>
      <c r="B100" s="30"/>
      <c r="C100" s="30"/>
      <c r="D100" s="30"/>
      <c r="E100" s="30"/>
      <c r="F100" s="3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30"/>
      <c r="B101" s="30"/>
      <c r="C101" s="30"/>
      <c r="D101" s="30"/>
      <c r="E101" s="30"/>
      <c r="F101" s="3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Event_22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14" priority="1">
      <formula>TEXT($B$104,"@")="Y"</formula>
    </cfRule>
  </conditionalFormatting>
  <conditionalFormatting sqref="G2:H101">
    <cfRule type="expression" dxfId="13" priority="3">
      <formula>$I2="X"</formula>
    </cfRule>
  </conditionalFormatting>
  <conditionalFormatting sqref="H2:H101">
    <cfRule type="expression" dxfId="12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4"/>
  <sheetViews>
    <sheetView zoomScale="75" zoomScaleNormal="75" workbookViewId="0">
      <selection activeCell="M34" sqref="M3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6" t="s">
        <v>330</v>
      </c>
      <c r="B2" s="36">
        <v>0</v>
      </c>
      <c r="C2" s="37">
        <v>3</v>
      </c>
      <c r="D2" s="38">
        <v>1.89</v>
      </c>
      <c r="E2" s="37"/>
      <c r="F2" s="37"/>
      <c r="G2" s="21" t="str">
        <f>IF(ISBLANK($A2),"",IF($I2="X",A2,CONCATENATE(VLOOKUP(A2,Competitors!$A$2:$I$650,3, FALSE)," ",VLOOKUP(A2,Competitors!$A$2:$I$650,2,FALSE))))</f>
        <v>William Deeley</v>
      </c>
      <c r="H2" s="28">
        <f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36" t="s">
        <v>248</v>
      </c>
      <c r="B3" s="36">
        <v>0</v>
      </c>
      <c r="C3" s="37">
        <v>3</v>
      </c>
      <c r="D3" s="38">
        <v>11.59</v>
      </c>
      <c r="E3" s="37"/>
      <c r="F3" s="37"/>
      <c r="G3" s="21" t="str">
        <f>IF(ISBLANK($A3),"",IF($I3="X",A3,CONCATENATE(VLOOKUP(A3,Competitors!$A$2:$I$650,3, FALSE)," ",VLOOKUP(A3,Competitors!$A$2:$I$650,2,FALSE))))</f>
        <v>Josh Brown</v>
      </c>
      <c r="H3" s="28">
        <f t="shared" ref="H3:H66" si="0">IF(LEFT($E3,1)="D",UPPER($E3),(B3*3600+C3*60+D3)/86400)</f>
        <v>2.217476851851852E-3</v>
      </c>
      <c r="I3" t="str">
        <f t="shared" ref="I3:I66" si="1">IF(OR(ISBLANK(A3),ISNUMBER(A3)),"","X")</f>
        <v>X</v>
      </c>
    </row>
    <row r="4" spans="1:9" ht="15" x14ac:dyDescent="0.4">
      <c r="A4" s="36" t="s">
        <v>331</v>
      </c>
      <c r="B4" s="36">
        <v>0</v>
      </c>
      <c r="C4" s="37">
        <v>3</v>
      </c>
      <c r="D4" s="38">
        <v>15.4</v>
      </c>
      <c r="E4" s="37"/>
      <c r="F4" s="37"/>
      <c r="G4" s="21" t="str">
        <f>IF(ISBLANK($A4),"",IF($I4="X",A4,CONCATENATE(VLOOKUP(A4,Competitors!$A$2:$I$650,3, FALSE)," ",VLOOKUP(A4,Competitors!$A$2:$I$650,2,FALSE))))</f>
        <v>Kobe Godts</v>
      </c>
      <c r="H4" s="28">
        <f t="shared" si="0"/>
        <v>2.2615740740740743E-3</v>
      </c>
      <c r="I4" t="str">
        <f t="shared" si="1"/>
        <v>X</v>
      </c>
    </row>
    <row r="5" spans="1:9" ht="15" x14ac:dyDescent="0.4">
      <c r="A5" s="36" t="s">
        <v>332</v>
      </c>
      <c r="B5" s="36">
        <v>0</v>
      </c>
      <c r="C5" s="37">
        <v>3</v>
      </c>
      <c r="D5" s="38">
        <v>18.82</v>
      </c>
      <c r="E5" s="37"/>
      <c r="F5" s="37"/>
      <c r="G5" s="21" t="str">
        <f>IF(ISBLANK($A5),"",IF($I5="X",A5,CONCATENATE(VLOOKUP(A5,Competitors!$A$2:$I$650,3, FALSE)," ",VLOOKUP(A5,Competitors!$A$2:$I$650,2,FALSE))))</f>
        <v>Jake Bird</v>
      </c>
      <c r="H5" s="28">
        <f t="shared" si="0"/>
        <v>2.3011574074074071E-3</v>
      </c>
      <c r="I5" t="str">
        <f t="shared" si="1"/>
        <v>X</v>
      </c>
    </row>
    <row r="6" spans="1:9" ht="15" x14ac:dyDescent="0.4">
      <c r="A6" s="36" t="s">
        <v>232</v>
      </c>
      <c r="B6" s="36">
        <v>0</v>
      </c>
      <c r="C6" s="37">
        <v>3</v>
      </c>
      <c r="D6" s="38">
        <v>23.11</v>
      </c>
      <c r="E6" s="37"/>
      <c r="F6" s="37"/>
      <c r="G6" s="21" t="str">
        <f>IF(ISBLANK($A6),"",IF($I6="X",A6,CONCATENATE(VLOOKUP(A6,Competitors!$A$2:$I$650,3, FALSE)," ",VLOOKUP(A6,Competitors!$A$2:$I$650,2,FALSE))))</f>
        <v>Hudson Hendry</v>
      </c>
      <c r="H6" s="28">
        <f t="shared" si="0"/>
        <v>2.3508101851851854E-3</v>
      </c>
      <c r="I6" t="str">
        <f t="shared" si="1"/>
        <v>X</v>
      </c>
    </row>
    <row r="7" spans="1:9" ht="15" x14ac:dyDescent="0.4">
      <c r="A7" s="36">
        <v>747</v>
      </c>
      <c r="B7" s="36">
        <v>0</v>
      </c>
      <c r="C7" s="37">
        <v>3</v>
      </c>
      <c r="D7" s="38">
        <v>31.44</v>
      </c>
      <c r="E7" s="37" t="s">
        <v>180</v>
      </c>
      <c r="F7" s="37"/>
      <c r="G7" s="21" t="str">
        <f>IF(ISBLANK($A7),"",IF($I7="X",A7,CONCATENATE(VLOOKUP(A7,Competitors!$A$2:$I$650,3, FALSE)," ",VLOOKUP(A7,Competitors!$A$2:$I$650,2,FALSE))))</f>
        <v>James Moore</v>
      </c>
      <c r="H7" s="28">
        <f t="shared" si="0"/>
        <v>2.4472222222222222E-3</v>
      </c>
      <c r="I7" t="str">
        <f t="shared" si="1"/>
        <v/>
      </c>
    </row>
    <row r="8" spans="1:9" ht="15" x14ac:dyDescent="0.4">
      <c r="A8" s="36">
        <v>1144</v>
      </c>
      <c r="B8" s="36">
        <v>0</v>
      </c>
      <c r="C8" s="37">
        <v>3</v>
      </c>
      <c r="D8" s="38">
        <v>35.479999999999997</v>
      </c>
      <c r="E8" s="37" t="s">
        <v>180</v>
      </c>
      <c r="F8" s="37"/>
      <c r="G8" s="21" t="str">
        <f>IF(ISBLANK($A8),"",IF($I8="X",A8,CONCATENATE(VLOOKUP(A8,Competitors!$A$2:$I$650,3, FALSE)," ",VLOOKUP(A8,Competitors!$A$2:$I$650,2,FALSE))))</f>
        <v>Jamie Kershaw</v>
      </c>
      <c r="H8" s="28">
        <f t="shared" si="0"/>
        <v>2.4939814814814816E-3</v>
      </c>
      <c r="I8" t="str">
        <f t="shared" si="1"/>
        <v/>
      </c>
    </row>
    <row r="9" spans="1:9" ht="15" x14ac:dyDescent="0.4">
      <c r="A9" s="36" t="s">
        <v>190</v>
      </c>
      <c r="B9" s="36">
        <v>0</v>
      </c>
      <c r="C9" s="37">
        <v>3</v>
      </c>
      <c r="D9" s="38">
        <v>37.69</v>
      </c>
      <c r="E9" s="37"/>
      <c r="F9" s="37"/>
      <c r="G9" s="21" t="str">
        <f>IF(ISBLANK($A9),"",IF($I9="X",A9,CONCATENATE(VLOOKUP(A9,Competitors!$A$2:$I$650,3, FALSE)," ",VLOOKUP(A9,Competitors!$A$2:$I$650,2,FALSE))))</f>
        <v>Alex Barrowman</v>
      </c>
      <c r="H9" s="28">
        <f t="shared" si="0"/>
        <v>2.519560185185185E-3</v>
      </c>
      <c r="I9" t="str">
        <f t="shared" si="1"/>
        <v>X</v>
      </c>
    </row>
    <row r="10" spans="1:9" ht="15" x14ac:dyDescent="0.4">
      <c r="A10" s="36" t="s">
        <v>272</v>
      </c>
      <c r="B10" s="36">
        <v>0</v>
      </c>
      <c r="C10" s="37">
        <v>3</v>
      </c>
      <c r="D10" s="38">
        <v>49.02</v>
      </c>
      <c r="E10" s="37"/>
      <c r="F10" s="37"/>
      <c r="G10" s="21" t="str">
        <f>IF(ISBLANK($A10),"",IF($I10="X",A10,CONCATENATE(VLOOKUP(A10,Competitors!$A$2:$I$650,3, FALSE)," ",VLOOKUP(A10,Competitors!$A$2:$I$650,2,FALSE))))</f>
        <v>Ethan Mitchell-Clarke (RFW)</v>
      </c>
      <c r="H10" s="28">
        <f t="shared" si="0"/>
        <v>2.6506944444444447E-3</v>
      </c>
      <c r="I10" t="str">
        <f t="shared" si="1"/>
        <v>X</v>
      </c>
    </row>
    <row r="11" spans="1:9" ht="15" x14ac:dyDescent="0.4">
      <c r="A11" s="36">
        <v>1152</v>
      </c>
      <c r="B11" s="36">
        <v>0</v>
      </c>
      <c r="C11" s="37">
        <v>3</v>
      </c>
      <c r="D11" s="38">
        <v>51.45</v>
      </c>
      <c r="E11" s="37" t="s">
        <v>180</v>
      </c>
      <c r="F11" s="37"/>
      <c r="G11" s="21" t="str">
        <f>IF(ISBLANK($A11),"",IF($I11="X",A11,CONCATENATE(VLOOKUP(A11,Competitors!$A$2:$I$650,3, FALSE)," ",VLOOKUP(A11,Competitors!$A$2:$I$650,2,FALSE))))</f>
        <v>Ruby Isaac</v>
      </c>
      <c r="H11" s="28">
        <f t="shared" si="0"/>
        <v>2.6788194444444442E-3</v>
      </c>
      <c r="I11" t="str">
        <f t="shared" si="1"/>
        <v/>
      </c>
    </row>
    <row r="12" spans="1:9" ht="15" x14ac:dyDescent="0.4">
      <c r="A12" s="36" t="s">
        <v>286</v>
      </c>
      <c r="B12" s="36">
        <v>0</v>
      </c>
      <c r="C12" s="37">
        <v>3</v>
      </c>
      <c r="D12" s="38">
        <v>55.82</v>
      </c>
      <c r="E12" s="37"/>
      <c r="F12" s="37"/>
      <c r="G12" s="21" t="str">
        <f>IF(ISBLANK($A12),"",IF($I12="X",A12,CONCATENATE(VLOOKUP(A12,Competitors!$A$2:$I$650,3, FALSE)," ",VLOOKUP(A12,Competitors!$A$2:$I$650,2,FALSE))))</f>
        <v>Michael Carter (RFW)</v>
      </c>
      <c r="H12" s="28">
        <f t="shared" si="0"/>
        <v>2.7293981481481479E-3</v>
      </c>
      <c r="I12" t="str">
        <f t="shared" si="1"/>
        <v>X</v>
      </c>
    </row>
    <row r="13" spans="1:9" ht="15" x14ac:dyDescent="0.4">
      <c r="A13" s="36">
        <v>1160</v>
      </c>
      <c r="B13" s="36">
        <v>0</v>
      </c>
      <c r="C13" s="37">
        <v>3</v>
      </c>
      <c r="D13" s="38">
        <v>55.9</v>
      </c>
      <c r="E13" s="37" t="s">
        <v>180</v>
      </c>
      <c r="F13" s="37"/>
      <c r="G13" s="21" t="str">
        <f>IF(ISBLANK($A13),"",IF($I13="X",A13,CONCATENATE(VLOOKUP(A13,Competitors!$A$2:$I$650,3, FALSE)," ",VLOOKUP(A13,Competitors!$A$2:$I$650,2,FALSE))))</f>
        <v>Rhys Thomas</v>
      </c>
      <c r="H13" s="28">
        <f t="shared" si="0"/>
        <v>2.7303240740740743E-3</v>
      </c>
      <c r="I13" t="str">
        <f t="shared" si="1"/>
        <v/>
      </c>
    </row>
    <row r="14" spans="1:9" ht="15" x14ac:dyDescent="0.4">
      <c r="A14" s="36" t="s">
        <v>333</v>
      </c>
      <c r="B14" s="36">
        <v>0</v>
      </c>
      <c r="C14" s="37">
        <v>3</v>
      </c>
      <c r="D14" s="38">
        <v>57.04</v>
      </c>
      <c r="E14" s="37"/>
      <c r="F14" s="37"/>
      <c r="G14" s="21" t="str">
        <f>IF(ISBLANK($A14),"",IF($I14="X",A14,CONCATENATE(VLOOKUP(A14,Competitors!$A$2:$I$650,3, FALSE)," ",VLOOKUP(A14,Competitors!$A$2:$I$650,2,FALSE))))</f>
        <v>Chris Cummings</v>
      </c>
      <c r="H14" s="28">
        <f t="shared" si="0"/>
        <v>2.7435185185185184E-3</v>
      </c>
      <c r="I14" t="str">
        <f t="shared" si="1"/>
        <v>X</v>
      </c>
    </row>
    <row r="15" spans="1:9" ht="15" x14ac:dyDescent="0.4">
      <c r="A15" s="36" t="s">
        <v>334</v>
      </c>
      <c r="B15" s="36">
        <v>0</v>
      </c>
      <c r="C15" s="37">
        <v>3</v>
      </c>
      <c r="D15" s="38">
        <v>59.15</v>
      </c>
      <c r="E15" s="37"/>
      <c r="F15" s="37"/>
      <c r="G15" s="21" t="str">
        <f>IF(ISBLANK($A15),"",IF($I15="X",A15,CONCATENATE(VLOOKUP(A15,Competitors!$A$2:$I$650,3, FALSE)," ",VLOOKUP(A15,Competitors!$A$2:$I$650,2,FALSE))))</f>
        <v>Michael Cowland</v>
      </c>
      <c r="H15" s="28">
        <f t="shared" si="0"/>
        <v>2.7679398148148151E-3</v>
      </c>
      <c r="I15" t="str">
        <f t="shared" si="1"/>
        <v>X</v>
      </c>
    </row>
    <row r="16" spans="1:9" ht="15" x14ac:dyDescent="0.4">
      <c r="A16" s="36" t="s">
        <v>335</v>
      </c>
      <c r="B16" s="36">
        <v>0</v>
      </c>
      <c r="C16" s="37">
        <v>4</v>
      </c>
      <c r="D16" s="38">
        <v>3.18</v>
      </c>
      <c r="E16" s="37"/>
      <c r="F16" s="37"/>
      <c r="G16" s="21" t="str">
        <f>IF(ISBLANK($A16),"",IF($I16="X",A16,CONCATENATE(VLOOKUP(A16,Competitors!$A$2:$I$650,3, FALSE)," ",VLOOKUP(A16,Competitors!$A$2:$I$650,2,FALSE))))</f>
        <v>Matty Brennan</v>
      </c>
      <c r="H16" s="28">
        <f t="shared" si="0"/>
        <v>2.8145833333333334E-3</v>
      </c>
      <c r="I16" t="str">
        <f t="shared" si="1"/>
        <v>X</v>
      </c>
    </row>
    <row r="17" spans="1:9" ht="15" x14ac:dyDescent="0.4">
      <c r="A17" s="36" t="s">
        <v>321</v>
      </c>
      <c r="B17" s="36">
        <v>0</v>
      </c>
      <c r="C17" s="37">
        <v>4</v>
      </c>
      <c r="D17" s="38">
        <v>4.51</v>
      </c>
      <c r="E17" s="37"/>
      <c r="F17" s="37"/>
      <c r="G17" s="21" t="str">
        <f>IF(ISBLANK($A17),"",IF($I17="X",A17,CONCATENATE(VLOOKUP(A17,Competitors!$A$2:$I$650,3, FALSE)," ",VLOOKUP(A17,Competitors!$A$2:$I$650,2,FALSE))))</f>
        <v>Lydia Baxter</v>
      </c>
      <c r="H17" s="28">
        <f t="shared" si="0"/>
        <v>2.8299768518518518E-3</v>
      </c>
      <c r="I17" t="str">
        <f t="shared" si="1"/>
        <v>X</v>
      </c>
    </row>
    <row r="18" spans="1:9" ht="15" x14ac:dyDescent="0.4">
      <c r="A18" s="36">
        <v>1237</v>
      </c>
      <c r="B18" s="36">
        <v>0</v>
      </c>
      <c r="C18" s="37">
        <v>4</v>
      </c>
      <c r="D18" s="38">
        <v>9.27</v>
      </c>
      <c r="E18" s="37" t="s">
        <v>180</v>
      </c>
      <c r="F18" s="37"/>
      <c r="G18" s="21" t="str">
        <f>IF(ISBLANK($A18),"",IF($I18="X",A18,CONCATENATE(VLOOKUP(A18,Competitors!$A$2:$I$650,3, FALSE)," ",VLOOKUP(A18,Competitors!$A$2:$I$650,2,FALSE))))</f>
        <v>John Abbott</v>
      </c>
      <c r="H18" s="28">
        <f t="shared" si="0"/>
        <v>2.8850694444444444E-3</v>
      </c>
      <c r="I18" t="str">
        <f t="shared" si="1"/>
        <v/>
      </c>
    </row>
    <row r="19" spans="1:9" ht="15" x14ac:dyDescent="0.4">
      <c r="A19" s="36">
        <v>1383</v>
      </c>
      <c r="B19" s="36">
        <v>0</v>
      </c>
      <c r="C19" s="37">
        <v>4</v>
      </c>
      <c r="D19" s="38">
        <v>10.11</v>
      </c>
      <c r="E19" s="37" t="s">
        <v>180</v>
      </c>
      <c r="F19" s="37"/>
      <c r="G19" s="21" t="str">
        <f>IF(ISBLANK($A19),"",IF($I19="X",A19,CONCATENATE(VLOOKUP(A19,Competitors!$A$2:$I$650,3, FALSE)," ",VLOOKUP(A19,Competitors!$A$2:$I$650,2,FALSE))))</f>
        <v>Evan Collett</v>
      </c>
      <c r="H19" s="28">
        <f t="shared" si="0"/>
        <v>2.894791666666667E-3</v>
      </c>
      <c r="I19" t="str">
        <f t="shared" si="1"/>
        <v/>
      </c>
    </row>
    <row r="20" spans="1:9" ht="15" x14ac:dyDescent="0.4">
      <c r="A20" s="36">
        <v>1381</v>
      </c>
      <c r="B20" s="36">
        <v>0</v>
      </c>
      <c r="C20" s="37">
        <v>4</v>
      </c>
      <c r="D20" s="38">
        <v>10.53</v>
      </c>
      <c r="E20" s="37" t="s">
        <v>180</v>
      </c>
      <c r="F20" s="37"/>
      <c r="G20" s="21" t="str">
        <f>IF(ISBLANK($A20),"",IF($I20="X",A20,CONCATENATE(VLOOKUP(A20,Competitors!$A$2:$I$650,3, FALSE)," ",VLOOKUP(A20,Competitors!$A$2:$I$650,2,FALSE))))</f>
        <v>Roland Allen</v>
      </c>
      <c r="H20" s="28">
        <f t="shared" si="0"/>
        <v>2.8996527777777779E-3</v>
      </c>
      <c r="I20" t="str">
        <f t="shared" si="1"/>
        <v/>
      </c>
    </row>
    <row r="21" spans="1:9" ht="15" x14ac:dyDescent="0.4">
      <c r="A21" s="36" t="s">
        <v>336</v>
      </c>
      <c r="B21" s="36">
        <v>0</v>
      </c>
      <c r="C21" s="37">
        <v>4</v>
      </c>
      <c r="D21" s="38">
        <v>10.73</v>
      </c>
      <c r="E21" s="37"/>
      <c r="F21" s="37"/>
      <c r="G21" s="21" t="str">
        <f>IF(ISBLANK($A21),"",IF($I21="X",A21,CONCATENATE(VLOOKUP(A21,Competitors!$A$2:$I$650,3, FALSE)," ",VLOOKUP(A21,Competitors!$A$2:$I$650,2,FALSE))))</f>
        <v>Steve Coombs</v>
      </c>
      <c r="H21" s="28">
        <f t="shared" si="0"/>
        <v>2.9019675925925923E-3</v>
      </c>
      <c r="I21" t="str">
        <f t="shared" si="1"/>
        <v>X</v>
      </c>
    </row>
    <row r="22" spans="1:9" ht="15" x14ac:dyDescent="0.4">
      <c r="A22" s="36">
        <v>21</v>
      </c>
      <c r="B22" s="36">
        <v>0</v>
      </c>
      <c r="C22" s="37">
        <v>4</v>
      </c>
      <c r="D22" s="38">
        <v>11.23</v>
      </c>
      <c r="E22" s="37" t="s">
        <v>180</v>
      </c>
      <c r="F22" s="37"/>
      <c r="G22" s="21" t="str">
        <f>IF(ISBLANK($A22),"",IF($I22="X",A22,CONCATENATE(VLOOKUP(A22,Competitors!$A$2:$I$650,3, FALSE)," ",VLOOKUP(A22,Competitors!$A$2:$I$650,2,FALSE))))</f>
        <v>Wayne Holton</v>
      </c>
      <c r="H22" s="28">
        <f t="shared" si="0"/>
        <v>2.9077546296296295E-3</v>
      </c>
      <c r="I22" t="str">
        <f t="shared" si="1"/>
        <v/>
      </c>
    </row>
    <row r="23" spans="1:9" ht="15" x14ac:dyDescent="0.4">
      <c r="A23" s="36" t="s">
        <v>337</v>
      </c>
      <c r="B23" s="36">
        <v>0</v>
      </c>
      <c r="C23" s="37">
        <v>4</v>
      </c>
      <c r="D23" s="38">
        <v>11.93</v>
      </c>
      <c r="E23" s="37"/>
      <c r="F23" s="37"/>
      <c r="G23" s="21" t="str">
        <f>IF(ISBLANK($A23),"",IF($I23="X",A23,CONCATENATE(VLOOKUP(A23,Competitors!$A$2:$I$650,3, FALSE)," ",VLOOKUP(A23,Competitors!$A$2:$I$650,2,FALSE))))</f>
        <v>Scott Barber</v>
      </c>
      <c r="H23" s="28">
        <f t="shared" si="0"/>
        <v>2.9158564814814815E-3</v>
      </c>
      <c r="I23" t="str">
        <f t="shared" si="1"/>
        <v>X</v>
      </c>
    </row>
    <row r="24" spans="1:9" ht="15" x14ac:dyDescent="0.4">
      <c r="A24" s="36">
        <v>1000</v>
      </c>
      <c r="B24" s="36">
        <v>0</v>
      </c>
      <c r="C24" s="37">
        <v>4</v>
      </c>
      <c r="D24" s="38">
        <v>15.91</v>
      </c>
      <c r="E24" s="37" t="s">
        <v>180</v>
      </c>
      <c r="F24" s="37"/>
      <c r="G24" s="21" t="str">
        <f>IF(ISBLANK($A24),"",IF($I24="X",A24,CONCATENATE(VLOOKUP(A24,Competitors!$A$2:$I$650,3, FALSE)," ",VLOOKUP(A24,Competitors!$A$2:$I$650,2,FALSE))))</f>
        <v>Ashley Easton</v>
      </c>
      <c r="H24" s="28">
        <f t="shared" si="0"/>
        <v>2.9619212962962963E-3</v>
      </c>
      <c r="I24" t="str">
        <f t="shared" si="1"/>
        <v/>
      </c>
    </row>
    <row r="25" spans="1:9" ht="15" x14ac:dyDescent="0.4">
      <c r="A25" s="36" t="s">
        <v>234</v>
      </c>
      <c r="B25" s="36">
        <v>0</v>
      </c>
      <c r="C25" s="37">
        <v>4</v>
      </c>
      <c r="D25" s="38">
        <v>16.73</v>
      </c>
      <c r="E25" s="37"/>
      <c r="F25" s="37"/>
      <c r="G25" s="21" t="str">
        <f>IF(ISBLANK($A25),"",IF($I25="X",A25,CONCATENATE(VLOOKUP(A25,Competitors!$A$2:$I$650,3, FALSE)," ",VLOOKUP(A25,Competitors!$A$2:$I$650,2,FALSE))))</f>
        <v>Ruth Dempsey</v>
      </c>
      <c r="H25" s="28">
        <f t="shared" si="0"/>
        <v>2.9714120370370372E-3</v>
      </c>
      <c r="I25" t="str">
        <f t="shared" si="1"/>
        <v>X</v>
      </c>
    </row>
    <row r="26" spans="1:9" ht="15" x14ac:dyDescent="0.4">
      <c r="A26" s="36" t="s">
        <v>273</v>
      </c>
      <c r="B26" s="36">
        <v>0</v>
      </c>
      <c r="C26" s="37">
        <v>4</v>
      </c>
      <c r="D26" s="38">
        <v>20</v>
      </c>
      <c r="E26" s="37"/>
      <c r="F26" s="37"/>
      <c r="G26" s="21" t="str">
        <f>IF(ISBLANK($A26),"",IF($I26="X",A26,CONCATENATE(VLOOKUP(A26,Competitors!$A$2:$I$650,3, FALSE)," ",VLOOKUP(A26,Competitors!$A$2:$I$650,2,FALSE))))</f>
        <v>Gregg Payne</v>
      </c>
      <c r="H26" s="28">
        <f t="shared" si="0"/>
        <v>3.0092592592592593E-3</v>
      </c>
      <c r="I26" t="str">
        <f t="shared" si="1"/>
        <v>X</v>
      </c>
    </row>
    <row r="27" spans="1:9" ht="15" x14ac:dyDescent="0.4">
      <c r="A27" s="36">
        <v>1385</v>
      </c>
      <c r="B27" s="36">
        <v>0</v>
      </c>
      <c r="C27" s="37">
        <v>4</v>
      </c>
      <c r="D27" s="38">
        <v>27.46</v>
      </c>
      <c r="E27" s="37" t="s">
        <v>180</v>
      </c>
      <c r="F27" s="37"/>
      <c r="G27" s="21" t="str">
        <f>IF(ISBLANK($A27),"",IF($I27="X",A27,CONCATENATE(VLOOKUP(A27,Competitors!$A$2:$I$650,3, FALSE)," ",VLOOKUP(A27,Competitors!$A$2:$I$650,2,FALSE))))</f>
        <v>Miles Marr</v>
      </c>
      <c r="H27" s="28">
        <f t="shared" si="0"/>
        <v>3.0956018518518516E-3</v>
      </c>
      <c r="I27" t="str">
        <f t="shared" si="1"/>
        <v/>
      </c>
    </row>
    <row r="28" spans="1:9" ht="15" x14ac:dyDescent="0.4">
      <c r="A28" s="36">
        <v>1242</v>
      </c>
      <c r="B28" s="36">
        <v>0</v>
      </c>
      <c r="C28" s="37">
        <v>4</v>
      </c>
      <c r="D28" s="38">
        <v>33.049999999999997</v>
      </c>
      <c r="E28" s="37" t="s">
        <v>180</v>
      </c>
      <c r="F28" s="37"/>
      <c r="G28" s="21" t="str">
        <f>IF(ISBLANK($A28),"",IF($I28="X",A28,CONCATENATE(VLOOKUP(A28,Competitors!$A$2:$I$650,3, FALSE)," ",VLOOKUP(A28,Competitors!$A$2:$I$650,2,FALSE))))</f>
        <v>Mike Sirett</v>
      </c>
      <c r="H28" s="28">
        <f t="shared" si="0"/>
        <v>3.1603009259259262E-3</v>
      </c>
      <c r="I28" t="str">
        <f t="shared" si="1"/>
        <v/>
      </c>
    </row>
    <row r="29" spans="1:9" ht="15" x14ac:dyDescent="0.4">
      <c r="A29" s="36" t="s">
        <v>338</v>
      </c>
      <c r="B29" s="36">
        <v>0</v>
      </c>
      <c r="C29" s="37">
        <v>4</v>
      </c>
      <c r="D29" s="38">
        <v>33.53</v>
      </c>
      <c r="E29" s="37"/>
      <c r="F29" s="37"/>
      <c r="G29" s="21" t="str">
        <f>IF(ISBLANK($A29),"",IF($I29="X",A29,CONCATENATE(VLOOKUP(A29,Competitors!$A$2:$I$650,3, FALSE)," ",VLOOKUP(A29,Competitors!$A$2:$I$650,2,FALSE))))</f>
        <v>Graham Wright</v>
      </c>
      <c r="H29" s="28">
        <f t="shared" si="0"/>
        <v>3.1658564814814813E-3</v>
      </c>
      <c r="I29" t="str">
        <f t="shared" si="1"/>
        <v>X</v>
      </c>
    </row>
    <row r="30" spans="1:9" ht="15" x14ac:dyDescent="0.4">
      <c r="A30" s="36">
        <v>1107</v>
      </c>
      <c r="B30" s="36">
        <v>0</v>
      </c>
      <c r="C30" s="37">
        <v>4</v>
      </c>
      <c r="D30" s="38">
        <v>34.369999999999997</v>
      </c>
      <c r="E30" s="37" t="s">
        <v>180</v>
      </c>
      <c r="F30" s="37"/>
      <c r="G30" s="21" t="str">
        <f>IF(ISBLANK($A30),"",IF($I30="X",A30,CONCATENATE(VLOOKUP(A30,Competitors!$A$2:$I$650,3, FALSE)," ",VLOOKUP(A30,Competitors!$A$2:$I$650,2,FALSE))))</f>
        <v>Milly Pinnock</v>
      </c>
      <c r="H30" s="28">
        <f t="shared" si="0"/>
        <v>3.1755787037037039E-3</v>
      </c>
      <c r="I30" t="str">
        <f t="shared" si="1"/>
        <v/>
      </c>
    </row>
    <row r="31" spans="1:9" ht="15" x14ac:dyDescent="0.4">
      <c r="A31" s="36" t="s">
        <v>339</v>
      </c>
      <c r="B31" s="36">
        <v>0</v>
      </c>
      <c r="C31" s="37">
        <v>4</v>
      </c>
      <c r="D31" s="38">
        <v>42.37</v>
      </c>
      <c r="E31" s="37"/>
      <c r="F31" s="37"/>
      <c r="G31" s="21" t="str">
        <f>IF(ISBLANK($A31),"",IF($I31="X",A31,CONCATENATE(VLOOKUP(A31,Competitors!$A$2:$I$650,3, FALSE)," ",VLOOKUP(A31,Competitors!$A$2:$I$650,2,FALSE))))</f>
        <v>Adnrew Brown</v>
      </c>
      <c r="H31" s="28">
        <f t="shared" si="0"/>
        <v>3.2681712962962964E-3</v>
      </c>
      <c r="I31" t="str">
        <f t="shared" si="1"/>
        <v>X</v>
      </c>
    </row>
    <row r="32" spans="1:9" ht="15" x14ac:dyDescent="0.4">
      <c r="A32" s="36" t="s">
        <v>203</v>
      </c>
      <c r="B32" s="36">
        <v>0</v>
      </c>
      <c r="C32" s="37">
        <v>4</v>
      </c>
      <c r="D32" s="38">
        <v>44.24</v>
      </c>
      <c r="E32" s="37"/>
      <c r="F32" s="37"/>
      <c r="G32" s="21" t="str">
        <f>IF(ISBLANK($A32),"",IF($I32="X",A32,CONCATENATE(VLOOKUP(A32,Competitors!$A$2:$I$650,3, FALSE)," ",VLOOKUP(A32,Competitors!$A$2:$I$650,2,FALSE))))</f>
        <v>Philip Merritt</v>
      </c>
      <c r="H32" s="28">
        <f t="shared" si="0"/>
        <v>3.2898148148148149E-3</v>
      </c>
      <c r="I32" t="str">
        <f t="shared" si="1"/>
        <v>X</v>
      </c>
    </row>
    <row r="33" spans="1:9" ht="15" x14ac:dyDescent="0.4">
      <c r="A33" s="36" t="s">
        <v>236</v>
      </c>
      <c r="B33" s="36">
        <v>0</v>
      </c>
      <c r="C33" s="37">
        <v>4</v>
      </c>
      <c r="D33" s="38">
        <v>44.83</v>
      </c>
      <c r="E33" s="37"/>
      <c r="F33" s="37"/>
      <c r="G33" s="21" t="str">
        <f>IF(ISBLANK($A33),"",IF($I33="X",A33,CONCATENATE(VLOOKUP(A33,Competitors!$A$2:$I$650,3, FALSE)," ",VLOOKUP(A33,Competitors!$A$2:$I$650,2,FALSE))))</f>
        <v>Shay Dempsey</v>
      </c>
      <c r="H33" s="28">
        <f t="shared" si="0"/>
        <v>3.2966435185185182E-3</v>
      </c>
      <c r="I33" t="str">
        <f t="shared" si="1"/>
        <v>X</v>
      </c>
    </row>
    <row r="34" spans="1:9" ht="15" x14ac:dyDescent="0.4">
      <c r="A34" s="36" t="s">
        <v>235</v>
      </c>
      <c r="B34" s="36">
        <v>0</v>
      </c>
      <c r="C34" s="37">
        <v>4</v>
      </c>
      <c r="D34" s="38">
        <v>45.59</v>
      </c>
      <c r="E34" s="37"/>
      <c r="F34" s="37"/>
      <c r="G34" s="21" t="str">
        <f>IF(ISBLANK($A34),"",IF($I34="X",A34,CONCATENATE(VLOOKUP(A34,Competitors!$A$2:$I$650,3, FALSE)," ",VLOOKUP(A34,Competitors!$A$2:$I$650,2,FALSE))))</f>
        <v>Steve Wickham</v>
      </c>
      <c r="H34" s="28">
        <f t="shared" si="0"/>
        <v>3.3054398148148153E-3</v>
      </c>
      <c r="I34" t="str">
        <f t="shared" si="1"/>
        <v>X</v>
      </c>
    </row>
    <row r="35" spans="1:9" ht="15" x14ac:dyDescent="0.4">
      <c r="A35" s="36" t="s">
        <v>238</v>
      </c>
      <c r="B35" s="36">
        <v>0</v>
      </c>
      <c r="C35" s="37">
        <v>4</v>
      </c>
      <c r="D35" s="38">
        <v>49.79</v>
      </c>
      <c r="E35" s="37"/>
      <c r="F35" s="37"/>
      <c r="G35" s="21" t="str">
        <f>IF(ISBLANK($A35),"",IF($I35="X",A35,CONCATENATE(VLOOKUP(A35,Competitors!$A$2:$I$650,3, FALSE)," ",VLOOKUP(A35,Competitors!$A$2:$I$650,2,FALSE))))</f>
        <v>David Hill</v>
      </c>
      <c r="H35" s="28">
        <f t="shared" si="0"/>
        <v>3.3540509259259261E-3</v>
      </c>
      <c r="I35" t="str">
        <f t="shared" si="1"/>
        <v>X</v>
      </c>
    </row>
    <row r="36" spans="1:9" ht="15" x14ac:dyDescent="0.4">
      <c r="A36" s="36" t="s">
        <v>196</v>
      </c>
      <c r="B36" s="36">
        <v>0</v>
      </c>
      <c r="C36" s="37">
        <v>4</v>
      </c>
      <c r="D36" s="38">
        <v>51.83</v>
      </c>
      <c r="E36" s="37"/>
      <c r="F36" s="37"/>
      <c r="G36" s="21" t="str">
        <f>IF(ISBLANK($A36),"",IF($I36="X",A36,CONCATENATE(VLOOKUP(A36,Competitors!$A$2:$I$650,3, FALSE)," ",VLOOKUP(A36,Competitors!$A$2:$I$650,2,FALSE))))</f>
        <v>Mark Tomlinson</v>
      </c>
      <c r="H36" s="28">
        <f t="shared" si="0"/>
        <v>3.3776620370370367E-3</v>
      </c>
      <c r="I36" t="str">
        <f t="shared" si="1"/>
        <v>X</v>
      </c>
    </row>
    <row r="37" spans="1:9" ht="15" x14ac:dyDescent="0.4">
      <c r="A37" s="36">
        <v>1195</v>
      </c>
      <c r="B37" s="36">
        <v>0</v>
      </c>
      <c r="C37" s="37">
        <v>5</v>
      </c>
      <c r="D37" s="38">
        <v>6.24</v>
      </c>
      <c r="E37" s="37" t="s">
        <v>180</v>
      </c>
      <c r="F37" s="37"/>
      <c r="G37" s="21" t="str">
        <f>IF(ISBLANK($A37),"",IF($I37="X",A37,CONCATENATE(VLOOKUP(A37,Competitors!$A$2:$I$650,3, FALSE)," ",VLOOKUP(A37,Competitors!$A$2:$I$650,2,FALSE))))</f>
        <v>Charlie Hardwicke</v>
      </c>
      <c r="H37" s="28">
        <f t="shared" si="0"/>
        <v>3.5444444444444447E-3</v>
      </c>
      <c r="I37" t="str">
        <f t="shared" si="1"/>
        <v/>
      </c>
    </row>
    <row r="38" spans="1:9" ht="15" x14ac:dyDescent="0.4">
      <c r="A38" s="36">
        <v>1377</v>
      </c>
      <c r="B38" s="36">
        <v>0</v>
      </c>
      <c r="C38" s="37">
        <v>5</v>
      </c>
      <c r="D38" s="38">
        <v>14.11</v>
      </c>
      <c r="E38" s="37" t="s">
        <v>180</v>
      </c>
      <c r="F38" s="37"/>
      <c r="G38" s="21" t="str">
        <f>IF(ISBLANK($A38),"",IF($I38="X",A38,CONCATENATE(VLOOKUP(A38,Competitors!$A$2:$I$650,3, FALSE)," ",VLOOKUP(A38,Competitors!$A$2:$I$650,2,FALSE))))</f>
        <v>Lucy Fraser</v>
      </c>
      <c r="H38" s="28">
        <f t="shared" si="0"/>
        <v>3.6355324074074076E-3</v>
      </c>
      <c r="I38" t="str">
        <f t="shared" si="1"/>
        <v/>
      </c>
    </row>
    <row r="39" spans="1:9" ht="15" x14ac:dyDescent="0.4">
      <c r="A39" s="36" t="s">
        <v>340</v>
      </c>
      <c r="B39" s="36">
        <v>0</v>
      </c>
      <c r="C39" s="37">
        <v>5</v>
      </c>
      <c r="D39" s="38">
        <v>18.600000000000001</v>
      </c>
      <c r="E39" s="37"/>
      <c r="F39" s="37"/>
      <c r="G39" s="21" t="str">
        <f>IF(ISBLANK($A39),"",IF($I39="X",A39,CONCATENATE(VLOOKUP(A39,Competitors!$A$2:$I$650,3, FALSE)," ",VLOOKUP(A39,Competitors!$A$2:$I$650,2,FALSE))))</f>
        <v>David Yarham</v>
      </c>
      <c r="H39" s="28">
        <f t="shared" si="0"/>
        <v>3.6875000000000002E-3</v>
      </c>
      <c r="I39" t="str">
        <f t="shared" si="1"/>
        <v>X</v>
      </c>
    </row>
    <row r="40" spans="1:9" ht="15" x14ac:dyDescent="0.4">
      <c r="A40" s="36" t="s">
        <v>341</v>
      </c>
      <c r="B40" s="36">
        <v>0</v>
      </c>
      <c r="C40" s="37">
        <v>5</v>
      </c>
      <c r="D40" s="38">
        <v>22.96</v>
      </c>
      <c r="E40" s="37"/>
      <c r="F40" s="37"/>
      <c r="G40" s="21" t="str">
        <f>IF(ISBLANK($A40),"",IF($I40="X",A40,CONCATENATE(VLOOKUP(A40,Competitors!$A$2:$I$650,3, FALSE)," ",VLOOKUP(A40,Competitors!$A$2:$I$650,2,FALSE))))</f>
        <v>Noah Marr</v>
      </c>
      <c r="H40" s="28">
        <f t="shared" si="0"/>
        <v>3.7379629629629629E-3</v>
      </c>
      <c r="I40" t="str">
        <f t="shared" si="1"/>
        <v>X</v>
      </c>
    </row>
    <row r="41" spans="1:9" ht="15" x14ac:dyDescent="0.4">
      <c r="A41" s="36" t="s">
        <v>342</v>
      </c>
      <c r="B41" s="36">
        <v>0</v>
      </c>
      <c r="C41" s="37">
        <v>5</v>
      </c>
      <c r="D41" s="38">
        <v>31.31</v>
      </c>
      <c r="E41" s="37"/>
      <c r="F41" s="37"/>
      <c r="G41" s="21" t="str">
        <f>IF(ISBLANK($A41),"",IF($I41="X",A41,CONCATENATE(VLOOKUP(A41,Competitors!$A$2:$I$650,3, FALSE)," ",VLOOKUP(A41,Competitors!$A$2:$I$650,2,FALSE))))</f>
        <v>Graham Waterfield</v>
      </c>
      <c r="H41" s="28">
        <f t="shared" si="0"/>
        <v>3.8346064814814814E-3</v>
      </c>
      <c r="I41" t="str">
        <f t="shared" si="1"/>
        <v>X</v>
      </c>
    </row>
    <row r="42" spans="1:9" ht="15" x14ac:dyDescent="0.4">
      <c r="A42" s="36">
        <v>1194</v>
      </c>
      <c r="B42" s="36">
        <v>0</v>
      </c>
      <c r="C42" s="37">
        <v>5</v>
      </c>
      <c r="D42" s="38">
        <v>38.46</v>
      </c>
      <c r="E42" s="37" t="s">
        <v>180</v>
      </c>
      <c r="F42" s="37"/>
      <c r="G42" s="21" t="str">
        <f>IF(ISBLANK($A42),"",IF($I42="X",A42,CONCATENATE(VLOOKUP(A42,Competitors!$A$2:$I$650,3, FALSE)," ",VLOOKUP(A42,Competitors!$A$2:$I$650,2,FALSE))))</f>
        <v>Alex Hardwicke</v>
      </c>
      <c r="H42" s="28">
        <f t="shared" si="0"/>
        <v>3.917361111111111E-3</v>
      </c>
      <c r="I42" t="str">
        <f t="shared" si="1"/>
        <v/>
      </c>
    </row>
    <row r="43" spans="1:9" ht="15" x14ac:dyDescent="0.4">
      <c r="A43" s="36" t="s">
        <v>211</v>
      </c>
      <c r="B43" s="36">
        <v>0</v>
      </c>
      <c r="C43" s="37">
        <v>6</v>
      </c>
      <c r="D43" s="38">
        <v>2.37</v>
      </c>
      <c r="E43" s="37" t="s">
        <v>47</v>
      </c>
      <c r="F43" s="37"/>
      <c r="G43" s="21" t="str">
        <f>IF(ISBLANK($A43),"",IF($I43="X",A43,CONCATENATE(VLOOKUP(A43,Competitors!$A$2:$I$650,3, FALSE)," ",VLOOKUP(A43,Competitors!$A$2:$I$650,2,FALSE))))</f>
        <v>Maria Cayford</v>
      </c>
      <c r="H43" s="28">
        <f t="shared" si="0"/>
        <v>4.1940972222222223E-3</v>
      </c>
      <c r="I43" t="str">
        <f t="shared" si="1"/>
        <v>X</v>
      </c>
    </row>
    <row r="44" spans="1:9" ht="15" x14ac:dyDescent="0.4">
      <c r="A44" s="36" t="s">
        <v>343</v>
      </c>
      <c r="B44" s="36">
        <v>0</v>
      </c>
      <c r="C44" s="37">
        <v>6</v>
      </c>
      <c r="D44" s="38">
        <v>49.91</v>
      </c>
      <c r="E44" s="37"/>
      <c r="F44" s="37"/>
      <c r="G44" s="21" t="str">
        <f>IF(ISBLANK($A44),"",IF($I44="X",A44,CONCATENATE(VLOOKUP(A44,Competitors!$A$2:$I$650,3, FALSE)," ",VLOOKUP(A44,Competitors!$A$2:$I$650,2,FALSE))))</f>
        <v>Chris Barratt</v>
      </c>
      <c r="H44" s="28">
        <f t="shared" si="0"/>
        <v>4.7443287037037037E-3</v>
      </c>
      <c r="I44" t="str">
        <f t="shared" si="1"/>
        <v>X</v>
      </c>
    </row>
    <row r="45" spans="1:9" ht="15" x14ac:dyDescent="0.4">
      <c r="A45" s="36"/>
      <c r="B45" s="36"/>
      <c r="C45" s="37"/>
      <c r="D45" s="38"/>
      <c r="E45" s="37"/>
      <c r="F45" s="37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36"/>
      <c r="B46" s="36"/>
      <c r="C46" s="37"/>
      <c r="D46" s="38"/>
      <c r="E46" s="37"/>
      <c r="F46" s="37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36"/>
      <c r="B47" s="36"/>
      <c r="C47" s="37"/>
      <c r="D47" s="38"/>
      <c r="E47" s="37"/>
      <c r="F47" s="37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36"/>
      <c r="B48" s="36"/>
      <c r="C48" s="37"/>
      <c r="D48" s="38"/>
      <c r="E48" s="37"/>
      <c r="F48" s="37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36"/>
      <c r="B49" s="36"/>
      <c r="C49" s="37"/>
      <c r="D49" s="38"/>
      <c r="E49" s="37"/>
      <c r="F49" s="37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36"/>
      <c r="B50" s="36"/>
      <c r="C50" s="37"/>
      <c r="D50" s="38"/>
      <c r="E50" s="37"/>
      <c r="F50" s="37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36"/>
      <c r="B51" s="36"/>
      <c r="C51" s="37"/>
      <c r="D51" s="38"/>
      <c r="E51" s="37"/>
      <c r="F51" s="37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36"/>
      <c r="B52" s="36"/>
      <c r="C52" s="37"/>
      <c r="D52" s="38"/>
      <c r="E52" s="37"/>
      <c r="F52" s="37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36"/>
      <c r="B53" s="36"/>
      <c r="C53" s="37"/>
      <c r="D53" s="38"/>
      <c r="E53" s="37"/>
      <c r="F53" s="37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36"/>
      <c r="B54" s="36"/>
      <c r="C54" s="37"/>
      <c r="D54" s="38"/>
      <c r="E54" s="37"/>
      <c r="F54" s="37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36"/>
      <c r="B55" s="36"/>
      <c r="C55" s="37"/>
      <c r="D55" s="38"/>
      <c r="E55" s="37"/>
      <c r="F55" s="37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36"/>
      <c r="B56" s="36"/>
      <c r="C56" s="37"/>
      <c r="D56" s="38"/>
      <c r="E56" s="37"/>
      <c r="F56" s="37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36"/>
      <c r="B57" s="36"/>
      <c r="C57" s="37"/>
      <c r="D57" s="38"/>
      <c r="E57" s="37"/>
      <c r="F57" s="37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36"/>
      <c r="B58" s="36"/>
      <c r="C58" s="37"/>
      <c r="D58" s="38"/>
      <c r="E58" s="37"/>
      <c r="F58" s="37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36"/>
      <c r="B59" s="36"/>
      <c r="C59" s="37"/>
      <c r="D59" s="38"/>
      <c r="E59" s="37"/>
      <c r="F59" s="37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36"/>
      <c r="B60" s="36"/>
      <c r="C60" s="37"/>
      <c r="D60" s="38"/>
      <c r="E60" s="37"/>
      <c r="F60" s="37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36"/>
      <c r="B61" s="36"/>
      <c r="C61" s="37"/>
      <c r="D61" s="38"/>
      <c r="E61" s="37"/>
      <c r="F61" s="37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36"/>
      <c r="B62" s="36"/>
      <c r="C62" s="37"/>
      <c r="D62" s="38"/>
      <c r="E62" s="37"/>
      <c r="F62" s="37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36"/>
      <c r="B63" s="36"/>
      <c r="C63" s="37"/>
      <c r="D63" s="38"/>
      <c r="E63" s="37"/>
      <c r="F63" s="37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36"/>
      <c r="B64" s="36"/>
      <c r="C64" s="37"/>
      <c r="D64" s="38"/>
      <c r="E64" s="37"/>
      <c r="F64" s="37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36"/>
      <c r="B65" s="36"/>
      <c r="C65" s="37"/>
      <c r="D65" s="38"/>
      <c r="E65" s="37"/>
      <c r="F65" s="37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36"/>
      <c r="B66" s="36"/>
      <c r="C66" s="37"/>
      <c r="D66" s="38"/>
      <c r="E66" s="37"/>
      <c r="F66" s="37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36"/>
      <c r="B67" s="36"/>
      <c r="C67" s="37"/>
      <c r="D67" s="38"/>
      <c r="E67" s="37"/>
      <c r="F67" s="37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6"/>
      <c r="B68" s="36"/>
      <c r="C68" s="37"/>
      <c r="D68" s="38"/>
      <c r="E68" s="37"/>
      <c r="F68" s="37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36"/>
      <c r="B69" s="36"/>
      <c r="C69" s="37"/>
      <c r="D69" s="38"/>
      <c r="E69" s="37"/>
      <c r="F69" s="37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36"/>
      <c r="B70" s="36"/>
      <c r="C70" s="37"/>
      <c r="D70" s="38"/>
      <c r="E70" s="37"/>
      <c r="F70" s="37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36"/>
      <c r="B71" s="36"/>
      <c r="C71" s="37"/>
      <c r="D71" s="38"/>
      <c r="E71" s="37"/>
      <c r="F71" s="37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36"/>
      <c r="B72" s="36"/>
      <c r="C72" s="37"/>
      <c r="D72" s="38"/>
      <c r="E72" s="37"/>
      <c r="F72" s="37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36"/>
      <c r="B73" s="36"/>
      <c r="C73" s="37"/>
      <c r="D73" s="38"/>
      <c r="E73" s="37"/>
      <c r="F73" s="37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36"/>
      <c r="B74" s="36"/>
      <c r="C74" s="37"/>
      <c r="D74" s="38"/>
      <c r="E74" s="37"/>
      <c r="F74" s="37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36"/>
      <c r="B75" s="36"/>
      <c r="C75" s="37"/>
      <c r="D75" s="38"/>
      <c r="E75" s="37"/>
      <c r="F75" s="37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36"/>
      <c r="B76" s="36"/>
      <c r="C76" s="37"/>
      <c r="D76" s="38"/>
      <c r="E76" s="37"/>
      <c r="F76" s="37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36"/>
      <c r="B77" s="36"/>
      <c r="C77" s="37"/>
      <c r="D77" s="38"/>
      <c r="E77" s="37"/>
      <c r="F77" s="37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36"/>
      <c r="B78" s="36"/>
      <c r="C78" s="37"/>
      <c r="D78" s="38"/>
      <c r="E78" s="37"/>
      <c r="F78" s="37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36"/>
      <c r="B79" s="36"/>
      <c r="C79" s="37"/>
      <c r="D79" s="38"/>
      <c r="E79" s="37"/>
      <c r="F79" s="37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36"/>
      <c r="B80" s="36"/>
      <c r="C80" s="37"/>
      <c r="D80" s="38"/>
      <c r="E80" s="37"/>
      <c r="F80" s="37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36"/>
      <c r="B81" s="36"/>
      <c r="C81" s="37"/>
      <c r="D81" s="38"/>
      <c r="E81" s="37"/>
      <c r="F81" s="37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36"/>
      <c r="B82" s="36"/>
      <c r="C82" s="37"/>
      <c r="D82" s="38"/>
      <c r="E82" s="37"/>
      <c r="F82" s="37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36"/>
      <c r="B83" s="36"/>
      <c r="C83" s="37"/>
      <c r="D83" s="38"/>
      <c r="E83" s="37"/>
      <c r="F83" s="37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36"/>
      <c r="B84" s="36"/>
      <c r="C84" s="37"/>
      <c r="D84" s="38"/>
      <c r="E84" s="37"/>
      <c r="F84" s="37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36"/>
      <c r="B85" s="36"/>
      <c r="C85" s="37"/>
      <c r="D85" s="38"/>
      <c r="E85" s="37"/>
      <c r="F85" s="37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36"/>
      <c r="B86" s="36"/>
      <c r="C86" s="37"/>
      <c r="D86" s="38"/>
      <c r="E86" s="37"/>
      <c r="F86" s="37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36"/>
      <c r="B87" s="36"/>
      <c r="C87" s="37"/>
      <c r="D87" s="38"/>
      <c r="E87" s="37"/>
      <c r="F87" s="37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36"/>
      <c r="B88" s="36"/>
      <c r="C88" s="37"/>
      <c r="D88" s="38"/>
      <c r="E88" s="37"/>
      <c r="F88" s="37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36"/>
      <c r="B89" s="36"/>
      <c r="C89" s="37"/>
      <c r="D89" s="38"/>
      <c r="E89" s="37"/>
      <c r="F89" s="37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36"/>
      <c r="B90" s="36"/>
      <c r="C90" s="37"/>
      <c r="D90" s="38"/>
      <c r="E90" s="37"/>
      <c r="F90" s="37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36"/>
      <c r="B91" s="36"/>
      <c r="C91" s="37"/>
      <c r="D91" s="38"/>
      <c r="E91" s="37"/>
      <c r="F91" s="37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36"/>
      <c r="B92" s="36"/>
      <c r="C92" s="37"/>
      <c r="D92" s="38"/>
      <c r="E92" s="37"/>
      <c r="F92" s="37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36"/>
      <c r="B93" s="36"/>
      <c r="C93" s="37"/>
      <c r="D93" s="38"/>
      <c r="E93" s="37"/>
      <c r="F93" s="37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36"/>
      <c r="B94" s="36"/>
      <c r="C94" s="37"/>
      <c r="D94" s="38"/>
      <c r="E94" s="37"/>
      <c r="F94" s="37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36"/>
      <c r="B95" s="36"/>
      <c r="C95" s="37"/>
      <c r="D95" s="38"/>
      <c r="E95" s="37"/>
      <c r="F95" s="37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36"/>
      <c r="B96" s="36"/>
      <c r="C96" s="37"/>
      <c r="D96" s="38"/>
      <c r="E96" s="37"/>
      <c r="F96" s="37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36"/>
      <c r="B97" s="36"/>
      <c r="C97" s="37"/>
      <c r="D97" s="38"/>
      <c r="E97" s="37"/>
      <c r="F97" s="37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36"/>
      <c r="B98" s="36"/>
      <c r="C98" s="37"/>
      <c r="D98" s="38"/>
      <c r="E98" s="37"/>
      <c r="F98" s="37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36"/>
      <c r="B99" s="36"/>
      <c r="C99" s="37"/>
      <c r="D99" s="38"/>
      <c r="E99" s="37"/>
      <c r="F99" s="37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36"/>
      <c r="B100" s="36"/>
      <c r="C100" s="37"/>
      <c r="D100" s="38"/>
      <c r="E100" s="37"/>
      <c r="F100" s="37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36"/>
      <c r="B101" s="36"/>
      <c r="C101" s="37"/>
      <c r="D101" s="38"/>
      <c r="E101" s="37"/>
      <c r="F101" s="37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Event_23</v>
      </c>
    </row>
    <row r="104" spans="1:9" x14ac:dyDescent="0.35">
      <c r="A104" t="s">
        <v>646</v>
      </c>
      <c r="B104" t="str">
        <f ca="1">_xlfn.XLOOKUP(B103,Calendar!L:L,Calendar!G:G,"Event is not in calendar")</f>
        <v>Y</v>
      </c>
    </row>
  </sheetData>
  <conditionalFormatting sqref="D2:D101">
    <cfRule type="expression" dxfId="11" priority="1">
      <formula>TEXT($B$104,"@")="Y"</formula>
    </cfRule>
  </conditionalFormatting>
  <conditionalFormatting sqref="G2:H101">
    <cfRule type="expression" dxfId="10" priority="3">
      <formula>$I2="X"</formula>
    </cfRule>
  </conditionalFormatting>
  <conditionalFormatting sqref="H2:H101">
    <cfRule type="expression" dxfId="9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747</v>
      </c>
      <c r="B2" s="19">
        <v>0</v>
      </c>
      <c r="C2" s="20">
        <v>24</v>
      </c>
      <c r="D2" s="20">
        <v>17</v>
      </c>
      <c r="E2" s="20"/>
      <c r="F2" s="20"/>
      <c r="G2" s="21" t="str">
        <f>IF(ISBLANK($A2),"",IF($I2="X",A2,CONCATENATE(VLOOKUP(A2,Competitors!$A$2:$I$650,3, FALSE)," ",VLOOKUP(A2,Competitors!$A$2:$I$650,2,FALSE))))</f>
        <v>James Moore</v>
      </c>
      <c r="H2" s="22">
        <f>IF(LEFT($E2,1)="D",UPPER($E2),(B2*3600+C2*60+D2)/86400)</f>
        <v>1.6863425925925928E-2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24</v>
      </c>
      <c r="D3" s="20">
        <v>20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1.6898148148148148E-2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24</v>
      </c>
      <c r="D4" s="20">
        <v>50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1.7245370370370369E-2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25</v>
      </c>
      <c r="D5" s="20">
        <v>2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1.7384259259259259E-2</v>
      </c>
      <c r="I5" t="str">
        <f t="shared" si="1"/>
        <v/>
      </c>
    </row>
    <row r="6" spans="1:9" ht="15" x14ac:dyDescent="0.4">
      <c r="A6" s="19">
        <v>1161</v>
      </c>
      <c r="B6" s="19">
        <v>0</v>
      </c>
      <c r="C6" s="20">
        <v>25</v>
      </c>
      <c r="D6" s="20">
        <v>45</v>
      </c>
      <c r="E6" s="20"/>
      <c r="F6" s="20"/>
      <c r="G6" s="21" t="str">
        <f>IF(ISBLANK($A6),"",IF($I6="X",A6,CONCATENATE(VLOOKUP(A6,Competitors!$A$2:$I$650,3, FALSE)," ",VLOOKUP(A6,Competitors!$A$2:$I$650,2,FALSE))))</f>
        <v>Maciej Suchocki</v>
      </c>
      <c r="H6" s="22">
        <f t="shared" si="0"/>
        <v>1.7881944444444443E-2</v>
      </c>
      <c r="I6" t="str">
        <f t="shared" si="1"/>
        <v/>
      </c>
    </row>
    <row r="7" spans="1:9" ht="15" x14ac:dyDescent="0.4">
      <c r="A7" s="19">
        <v>1160</v>
      </c>
      <c r="B7" s="19">
        <v>0</v>
      </c>
      <c r="C7" s="20">
        <v>25</v>
      </c>
      <c r="D7" s="20">
        <v>57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Rhys Thomas</v>
      </c>
      <c r="H7" s="22">
        <f t="shared" si="0"/>
        <v>1.8020833333333333E-2</v>
      </c>
      <c r="I7" t="str">
        <f t="shared" si="1"/>
        <v/>
      </c>
    </row>
    <row r="8" spans="1:9" ht="15" x14ac:dyDescent="0.4">
      <c r="A8" s="19">
        <v>415</v>
      </c>
      <c r="B8" s="19">
        <v>0</v>
      </c>
      <c r="C8" s="20">
        <v>26</v>
      </c>
      <c r="D8" s="20">
        <v>10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Nik Kershaw</v>
      </c>
      <c r="H8" s="22">
        <f t="shared" si="0"/>
        <v>1.8171296296296297E-2</v>
      </c>
      <c r="I8" t="str">
        <f t="shared" si="1"/>
        <v/>
      </c>
    </row>
    <row r="9" spans="1:9" ht="15" x14ac:dyDescent="0.4">
      <c r="A9" s="19">
        <v>1237</v>
      </c>
      <c r="B9" s="19">
        <v>0</v>
      </c>
      <c r="C9" s="20">
        <v>26</v>
      </c>
      <c r="D9" s="20">
        <v>22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John Abbott</v>
      </c>
      <c r="H9" s="22">
        <f t="shared" si="0"/>
        <v>1.8310185185185186E-2</v>
      </c>
      <c r="I9" t="str">
        <f t="shared" si="1"/>
        <v/>
      </c>
    </row>
    <row r="10" spans="1:9" ht="15" x14ac:dyDescent="0.4">
      <c r="A10" s="19">
        <v>1107</v>
      </c>
      <c r="B10" s="19">
        <v>0</v>
      </c>
      <c r="C10" s="20">
        <v>26</v>
      </c>
      <c r="D10" s="20">
        <v>43</v>
      </c>
      <c r="E10" s="20"/>
      <c r="F10" s="20"/>
      <c r="G10" s="21" t="str">
        <f>IF(ISBLANK($A10),"",IF($I10="X",A10,CONCATENATE(VLOOKUP(A10,Competitors!$A$2:$I$650,3, FALSE)," ",VLOOKUP(A10,Competitors!$A$2:$I$650,2,FALSE))))</f>
        <v>Milly Pinnock</v>
      </c>
      <c r="H10" s="22">
        <f t="shared" si="0"/>
        <v>1.8553240740740742E-2</v>
      </c>
      <c r="I10" t="str">
        <f t="shared" si="1"/>
        <v/>
      </c>
    </row>
    <row r="11" spans="1:9" ht="15" x14ac:dyDescent="0.4">
      <c r="A11" s="19">
        <v>203</v>
      </c>
      <c r="B11" s="19">
        <v>0</v>
      </c>
      <c r="C11" s="20">
        <v>26</v>
      </c>
      <c r="D11" s="20">
        <v>47</v>
      </c>
      <c r="E11" s="20"/>
      <c r="F11" s="20"/>
      <c r="G11" s="21" t="str">
        <f>IF(ISBLANK($A11),"",IF($I11="X",A11,CONCATENATE(VLOOKUP(A11,Competitors!$A$2:$I$650,3, FALSE)," ",VLOOKUP(A11,Competitors!$A$2:$I$650,2,FALSE))))</f>
        <v>Adrian Killworth</v>
      </c>
      <c r="H11" s="22">
        <f t="shared" si="0"/>
        <v>1.8599537037037036E-2</v>
      </c>
      <c r="I11" t="str">
        <f t="shared" si="1"/>
        <v/>
      </c>
    </row>
    <row r="12" spans="1:9" ht="15" x14ac:dyDescent="0.4">
      <c r="A12" s="19">
        <v>1385</v>
      </c>
      <c r="B12" s="19">
        <v>0</v>
      </c>
      <c r="C12" s="20">
        <v>26</v>
      </c>
      <c r="D12" s="20">
        <v>50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Miles Marr</v>
      </c>
      <c r="H12" s="22">
        <f t="shared" si="0"/>
        <v>1.863425925925926E-2</v>
      </c>
      <c r="I12" t="str">
        <f t="shared" si="1"/>
        <v/>
      </c>
    </row>
    <row r="13" spans="1:9" ht="15" x14ac:dyDescent="0.4">
      <c r="A13" s="19">
        <v>1055</v>
      </c>
      <c r="B13" s="19">
        <v>0</v>
      </c>
      <c r="C13" s="20">
        <v>26</v>
      </c>
      <c r="D13" s="20">
        <v>50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Austin Smith</v>
      </c>
      <c r="H13" s="22">
        <f t="shared" si="0"/>
        <v>1.863425925925926E-2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20">
        <v>26</v>
      </c>
      <c r="D14" s="20">
        <v>54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1.8680555555555554E-2</v>
      </c>
      <c r="I14" t="str">
        <f t="shared" si="1"/>
        <v/>
      </c>
    </row>
    <row r="15" spans="1:9" ht="15" x14ac:dyDescent="0.4">
      <c r="A15" s="19">
        <v>846</v>
      </c>
      <c r="B15" s="19">
        <v>0</v>
      </c>
      <c r="C15" s="20">
        <v>27</v>
      </c>
      <c r="D15" s="20">
        <v>9</v>
      </c>
      <c r="E15" s="20"/>
      <c r="F15" s="20"/>
      <c r="G15" s="21" t="str">
        <f>IF(ISBLANK($A15),"",IF($I15="X",A15,CONCATENATE(VLOOKUP(A15,Competitors!$A$2:$I$650,3, FALSE)," ",VLOOKUP(A15,Competitors!$A$2:$I$650,2,FALSE))))</f>
        <v>Roger Kockelbergh</v>
      </c>
      <c r="H15" s="22">
        <f t="shared" si="0"/>
        <v>1.8854166666666668E-2</v>
      </c>
      <c r="I15" t="str">
        <f t="shared" si="1"/>
        <v/>
      </c>
    </row>
    <row r="16" spans="1:9" ht="15" x14ac:dyDescent="0.4">
      <c r="A16" s="19" t="s">
        <v>153</v>
      </c>
      <c r="B16" s="19">
        <v>0</v>
      </c>
      <c r="C16" s="20">
        <v>27</v>
      </c>
      <c r="D16" s="20">
        <v>23</v>
      </c>
      <c r="E16" s="20"/>
      <c r="F16" s="20"/>
      <c r="G16" s="21" t="str">
        <f>IF(ISBLANK($A16),"",IF($I16="X",A16,CONCATENATE(VLOOKUP(A16,Competitors!$A$2:$I$650,3, FALSE)," ",VLOOKUP(A16,Competitors!$A$2:$I$650,2,FALSE))))</f>
        <v>Marshall Briggs</v>
      </c>
      <c r="H16" s="22">
        <f t="shared" si="0"/>
        <v>1.9016203703703705E-2</v>
      </c>
      <c r="I16" t="str">
        <f t="shared" si="1"/>
        <v>X</v>
      </c>
    </row>
    <row r="17" spans="1:9" ht="15" x14ac:dyDescent="0.4">
      <c r="A17" s="19">
        <v>1254</v>
      </c>
      <c r="B17" s="19">
        <v>0</v>
      </c>
      <c r="C17" s="20">
        <v>27</v>
      </c>
      <c r="D17" s="20">
        <v>29</v>
      </c>
      <c r="E17" s="20"/>
      <c r="F17" s="20"/>
      <c r="G17" s="21" t="str">
        <f>IF(ISBLANK($A17),"",IF($I17="X",A17,CONCATENATE(VLOOKUP(A17,Competitors!$A$2:$I$650,3, FALSE)," ",VLOOKUP(A17,Competitors!$A$2:$I$650,2,FALSE))))</f>
        <v>Paul White</v>
      </c>
      <c r="H17" s="22">
        <f t="shared" si="0"/>
        <v>1.9085648148148147E-2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27</v>
      </c>
      <c r="D18" s="20">
        <v>57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2">
        <f t="shared" si="0"/>
        <v>1.9409722222222221E-2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20">
        <v>29</v>
      </c>
      <c r="D19" s="20">
        <v>16</v>
      </c>
      <c r="E19" s="20"/>
      <c r="F19" s="20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2.0324074074074074E-2</v>
      </c>
      <c r="I19" t="str">
        <f t="shared" si="1"/>
        <v/>
      </c>
    </row>
    <row r="20" spans="1:9" ht="15" x14ac:dyDescent="0.4">
      <c r="A20" s="19">
        <v>1195</v>
      </c>
      <c r="B20" s="19">
        <v>0</v>
      </c>
      <c r="C20" s="20">
        <v>29</v>
      </c>
      <c r="D20" s="20">
        <v>23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Charlie Hardwicke</v>
      </c>
      <c r="H20" s="22">
        <f t="shared" si="0"/>
        <v>2.0405092592592593E-2</v>
      </c>
      <c r="I20" t="str">
        <f t="shared" si="1"/>
        <v/>
      </c>
    </row>
    <row r="21" spans="1:9" ht="15" x14ac:dyDescent="0.4">
      <c r="A21" s="19" t="s">
        <v>156</v>
      </c>
      <c r="B21" s="19">
        <v>0</v>
      </c>
      <c r="C21" s="20">
        <v>29</v>
      </c>
      <c r="D21" s="20">
        <v>54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Steve Pearce</v>
      </c>
      <c r="H21" s="22">
        <f t="shared" si="0"/>
        <v>2.0763888888888887E-2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20">
        <v>30</v>
      </c>
      <c r="D22" s="20">
        <v>25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Andy Smith</v>
      </c>
      <c r="H22" s="22">
        <f t="shared" si="0"/>
        <v>2.1122685185185185E-2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20">
        <v>30</v>
      </c>
      <c r="D23" s="20">
        <v>51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2.1423611111111112E-2</v>
      </c>
      <c r="I23" t="str">
        <f t="shared" si="1"/>
        <v/>
      </c>
    </row>
    <row r="24" spans="1:9" ht="15" x14ac:dyDescent="0.4">
      <c r="A24" s="19">
        <v>1377</v>
      </c>
      <c r="B24" s="19">
        <v>0</v>
      </c>
      <c r="C24" s="20">
        <v>30</v>
      </c>
      <c r="D24" s="20">
        <v>52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Lucy Fraser</v>
      </c>
      <c r="H24" s="22">
        <f t="shared" si="0"/>
        <v>2.1435185185185186E-2</v>
      </c>
      <c r="I24" t="str">
        <f t="shared" si="1"/>
        <v/>
      </c>
    </row>
    <row r="25" spans="1:9" ht="15" x14ac:dyDescent="0.4">
      <c r="A25" s="19">
        <v>1332</v>
      </c>
      <c r="B25" s="19">
        <v>0</v>
      </c>
      <c r="C25" s="20">
        <v>31</v>
      </c>
      <c r="D25" s="20">
        <v>10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 Eaton</v>
      </c>
      <c r="H25" s="22">
        <f t="shared" si="0"/>
        <v>2.1643518518518517E-2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31</v>
      </c>
      <c r="D26" s="20">
        <v>28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2.1851851851851851E-2</v>
      </c>
      <c r="I26" t="str">
        <f t="shared" si="1"/>
        <v>X</v>
      </c>
    </row>
    <row r="27" spans="1:9" ht="15" x14ac:dyDescent="0.4">
      <c r="A27" s="19">
        <v>1386</v>
      </c>
      <c r="B27" s="19">
        <v>0</v>
      </c>
      <c r="C27" s="20">
        <v>31</v>
      </c>
      <c r="D27" s="20">
        <v>51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2">
        <f t="shared" si="0"/>
        <v>2.2118055555555554E-2</v>
      </c>
      <c r="I27" t="str">
        <f t="shared" si="1"/>
        <v/>
      </c>
    </row>
    <row r="28" spans="1:9" ht="15" x14ac:dyDescent="0.4">
      <c r="A28" s="19">
        <v>7</v>
      </c>
      <c r="B28" s="19">
        <v>0</v>
      </c>
      <c r="C28" s="20">
        <v>35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Vic Barnett</v>
      </c>
      <c r="H28" s="22">
        <f t="shared" si="0"/>
        <v>2.4398148148148148E-2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Event_24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8" priority="1">
      <formula>TEXT($B$104,"@")="Y"</formula>
    </cfRule>
  </conditionalFormatting>
  <conditionalFormatting sqref="G2:H101">
    <cfRule type="expression" dxfId="7" priority="3">
      <formula>$I2="X"</formula>
    </cfRule>
  </conditionalFormatting>
  <conditionalFormatting sqref="H2:H101">
    <cfRule type="expression" dxfId="6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Event_25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5" priority="1">
      <formula>TEXT($B$104,"@")="Y"</formula>
    </cfRule>
  </conditionalFormatting>
  <conditionalFormatting sqref="G2:H101">
    <cfRule type="expression" dxfId="4" priority="3">
      <formula>$I2="X"</formula>
    </cfRule>
  </conditionalFormatting>
  <conditionalFormatting sqref="H2:H101">
    <cfRule type="expression" dxfId="3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M27"/>
  <sheetViews>
    <sheetView tabSelected="1" zoomScale="120" zoomScaleNormal="120" workbookViewId="0">
      <selection activeCell="A29" sqref="A29"/>
    </sheetView>
  </sheetViews>
  <sheetFormatPr defaultColWidth="9.1328125" defaultRowHeight="12.75" x14ac:dyDescent="0.35"/>
  <cols>
    <col min="1" max="1" width="13.33203125" style="7" bestFit="1" customWidth="1"/>
    <col min="2" max="2" width="14.19921875" style="7" customWidth="1"/>
    <col min="3" max="3" width="12.33203125" style="8" customWidth="1"/>
    <col min="4" max="4" width="31.53125" style="8" customWidth="1"/>
    <col min="5" max="5" width="8" style="7" customWidth="1"/>
    <col min="6" max="6" width="19.6640625" style="8" bestFit="1" customWidth="1"/>
    <col min="7" max="7" width="9.46484375" style="8" bestFit="1" customWidth="1"/>
    <col min="8" max="11" width="9.1328125" style="8"/>
    <col min="12" max="12" width="13.1328125" style="8" bestFit="1" customWidth="1"/>
    <col min="13" max="16384" width="9.1328125" style="8"/>
  </cols>
  <sheetData>
    <row r="1" spans="1:13" s="5" customFormat="1" ht="39.4" x14ac:dyDescent="0.4">
      <c r="A1" s="2" t="s">
        <v>647</v>
      </c>
      <c r="B1" s="3" t="s">
        <v>3</v>
      </c>
      <c r="C1" s="4" t="s">
        <v>4</v>
      </c>
      <c r="D1" s="5" t="s">
        <v>5</v>
      </c>
      <c r="E1" s="3" t="s">
        <v>6</v>
      </c>
      <c r="F1" s="5" t="s">
        <v>7</v>
      </c>
      <c r="G1" s="5" t="s">
        <v>644</v>
      </c>
      <c r="H1" s="6" t="s">
        <v>8</v>
      </c>
      <c r="I1" s="6" t="s">
        <v>9</v>
      </c>
      <c r="J1" s="6" t="s">
        <v>10</v>
      </c>
      <c r="K1" s="6" t="s">
        <v>11</v>
      </c>
      <c r="L1" s="5" t="s">
        <v>642</v>
      </c>
      <c r="M1" s="4" t="s">
        <v>641</v>
      </c>
    </row>
    <row r="2" spans="1:13" x14ac:dyDescent="0.35">
      <c r="A2" s="31">
        <v>1</v>
      </c>
      <c r="B2" s="32">
        <v>45748</v>
      </c>
      <c r="C2" s="33" t="s">
        <v>12</v>
      </c>
      <c r="D2" t="s">
        <v>13</v>
      </c>
      <c r="E2">
        <v>9.5</v>
      </c>
      <c r="F2" t="s">
        <v>14</v>
      </c>
      <c r="G2"/>
      <c r="H2" s="34" t="s">
        <v>15</v>
      </c>
      <c r="I2" s="34" t="str">
        <f>IF($B2="","",IF($E2=10,"","Y"))</f>
        <v>Y</v>
      </c>
      <c r="J2" s="34" t="str">
        <f>IF($B2="","",IF($E2=10,"Y",""))</f>
        <v/>
      </c>
      <c r="K2" s="34" t="str">
        <f>IF($B2="","",IF(ISNUMBER(SEARCH("Hardride",$D2)),"Y",""))</f>
        <v>Y</v>
      </c>
      <c r="L2" t="str">
        <f>"Event_" &amp; TEXT(A2,"00")</f>
        <v>Event_01</v>
      </c>
      <c r="M2"/>
    </row>
    <row r="3" spans="1:13" x14ac:dyDescent="0.35">
      <c r="A3" s="31">
        <f>A2+1</f>
        <v>2</v>
      </c>
      <c r="B3" s="32">
        <v>45753</v>
      </c>
      <c r="C3" s="33" t="s">
        <v>16</v>
      </c>
      <c r="D3" t="s">
        <v>17</v>
      </c>
      <c r="E3">
        <v>9.5</v>
      </c>
      <c r="F3" t="s">
        <v>14</v>
      </c>
      <c r="G3"/>
      <c r="H3" s="34" t="s">
        <v>15</v>
      </c>
      <c r="I3" s="34" t="str">
        <f t="shared" ref="I3:I27" si="0">IF($B3="","",IF($E3=10,"","Y"))</f>
        <v>Y</v>
      </c>
      <c r="J3" s="34" t="str">
        <f t="shared" ref="J3:J27" si="1">IF($B3="","",IF($E3=10,"Y",""))</f>
        <v/>
      </c>
      <c r="K3" s="34" t="str">
        <f t="shared" ref="K3:K27" si="2">IF($B3="","",IF(ISNUMBER(SEARCH("Hardride",$D3)),"Y",""))</f>
        <v>Y</v>
      </c>
      <c r="L3" t="str">
        <f t="shared" ref="L3:L27" si="3">"Event_" &amp; TEXT(A3,"00")</f>
        <v>Event_02</v>
      </c>
      <c r="M3"/>
    </row>
    <row r="4" spans="1:13" x14ac:dyDescent="0.35">
      <c r="A4" s="31">
        <f t="shared" ref="A4:A27" si="4">A3+1</f>
        <v>3</v>
      </c>
      <c r="B4" s="32">
        <v>45762</v>
      </c>
      <c r="C4" s="33" t="s">
        <v>12</v>
      </c>
      <c r="D4" t="s">
        <v>18</v>
      </c>
      <c r="E4">
        <v>5</v>
      </c>
      <c r="F4" t="s">
        <v>19</v>
      </c>
      <c r="G4"/>
      <c r="H4" s="34" t="s">
        <v>15</v>
      </c>
      <c r="I4" s="34" t="str">
        <f t="shared" si="0"/>
        <v>Y</v>
      </c>
      <c r="J4" s="34" t="str">
        <f t="shared" si="1"/>
        <v/>
      </c>
      <c r="K4" s="34" t="str">
        <f t="shared" si="2"/>
        <v/>
      </c>
      <c r="L4" t="str">
        <f t="shared" si="3"/>
        <v>Event_03</v>
      </c>
      <c r="M4"/>
    </row>
    <row r="5" spans="1:13" x14ac:dyDescent="0.35">
      <c r="A5" s="31">
        <f t="shared" si="4"/>
        <v>4</v>
      </c>
      <c r="B5" s="32">
        <v>45767</v>
      </c>
      <c r="C5" s="33" t="s">
        <v>20</v>
      </c>
      <c r="D5" t="s">
        <v>21</v>
      </c>
      <c r="E5">
        <v>25</v>
      </c>
      <c r="F5" t="s">
        <v>22</v>
      </c>
      <c r="G5"/>
      <c r="H5" s="34" t="s">
        <v>15</v>
      </c>
      <c r="I5" s="34" t="str">
        <f t="shared" si="0"/>
        <v>Y</v>
      </c>
      <c r="J5" s="34" t="str">
        <f t="shared" si="1"/>
        <v/>
      </c>
      <c r="K5" s="34" t="str">
        <f t="shared" si="2"/>
        <v/>
      </c>
      <c r="L5" t="str">
        <f t="shared" si="3"/>
        <v>Event_04</v>
      </c>
      <c r="M5"/>
    </row>
    <row r="6" spans="1:13" x14ac:dyDescent="0.35">
      <c r="A6" s="31">
        <f t="shared" si="4"/>
        <v>5</v>
      </c>
      <c r="B6" s="32">
        <v>45776</v>
      </c>
      <c r="C6" s="33" t="s">
        <v>12</v>
      </c>
      <c r="D6" t="s">
        <v>23</v>
      </c>
      <c r="E6">
        <v>10</v>
      </c>
      <c r="F6" t="s">
        <v>24</v>
      </c>
      <c r="G6"/>
      <c r="H6" s="34" t="s">
        <v>15</v>
      </c>
      <c r="I6" s="34" t="str">
        <f t="shared" si="0"/>
        <v/>
      </c>
      <c r="J6" s="34" t="str">
        <f t="shared" si="1"/>
        <v>Y</v>
      </c>
      <c r="K6" s="34" t="str">
        <f t="shared" si="2"/>
        <v/>
      </c>
      <c r="L6" t="str">
        <f t="shared" si="3"/>
        <v>Event_05</v>
      </c>
      <c r="M6"/>
    </row>
    <row r="7" spans="1:13" x14ac:dyDescent="0.35">
      <c r="A7" s="31">
        <f t="shared" si="4"/>
        <v>6</v>
      </c>
      <c r="B7" s="32">
        <v>45783</v>
      </c>
      <c r="C7" s="33" t="s">
        <v>12</v>
      </c>
      <c r="D7" t="s">
        <v>25</v>
      </c>
      <c r="E7">
        <f>5+5</f>
        <v>10</v>
      </c>
      <c r="F7" t="s">
        <v>26</v>
      </c>
      <c r="G7"/>
      <c r="H7" s="34" t="s">
        <v>15</v>
      </c>
      <c r="I7" s="34" t="s">
        <v>15</v>
      </c>
      <c r="J7" s="34" t="str">
        <f>""</f>
        <v/>
      </c>
      <c r="K7" s="34" t="str">
        <f t="shared" si="2"/>
        <v/>
      </c>
      <c r="L7" t="str">
        <f t="shared" si="3"/>
        <v>Event_06</v>
      </c>
      <c r="M7"/>
    </row>
    <row r="8" spans="1:13" x14ac:dyDescent="0.35">
      <c r="A8" s="31">
        <f t="shared" si="4"/>
        <v>7</v>
      </c>
      <c r="B8" s="32">
        <v>45790</v>
      </c>
      <c r="C8" s="33" t="s">
        <v>27</v>
      </c>
      <c r="D8" t="s">
        <v>23</v>
      </c>
      <c r="E8">
        <v>10</v>
      </c>
      <c r="F8" t="s">
        <v>24</v>
      </c>
      <c r="G8"/>
      <c r="H8" s="34" t="s">
        <v>15</v>
      </c>
      <c r="I8" s="34" t="str">
        <f t="shared" si="0"/>
        <v/>
      </c>
      <c r="J8" s="34" t="str">
        <f t="shared" si="1"/>
        <v>Y</v>
      </c>
      <c r="K8" s="34" t="str">
        <f t="shared" si="2"/>
        <v/>
      </c>
      <c r="L8" t="str">
        <f t="shared" si="3"/>
        <v>Event_07</v>
      </c>
      <c r="M8" t="s">
        <v>15</v>
      </c>
    </row>
    <row r="9" spans="1:13" x14ac:dyDescent="0.35">
      <c r="A9" s="31">
        <f t="shared" si="4"/>
        <v>8</v>
      </c>
      <c r="B9" s="32">
        <v>45804</v>
      </c>
      <c r="C9" s="33" t="s">
        <v>27</v>
      </c>
      <c r="D9" t="s">
        <v>28</v>
      </c>
      <c r="E9">
        <v>10</v>
      </c>
      <c r="F9" t="s">
        <v>22</v>
      </c>
      <c r="G9"/>
      <c r="H9" s="34" t="s">
        <v>15</v>
      </c>
      <c r="I9" s="34" t="str">
        <f t="shared" si="0"/>
        <v/>
      </c>
      <c r="J9" s="34" t="str">
        <f t="shared" si="1"/>
        <v>Y</v>
      </c>
      <c r="K9" s="34" t="str">
        <f t="shared" si="2"/>
        <v/>
      </c>
      <c r="L9" t="str">
        <f t="shared" si="3"/>
        <v>Event_08</v>
      </c>
      <c r="M9"/>
    </row>
    <row r="10" spans="1:13" x14ac:dyDescent="0.35">
      <c r="A10" s="31">
        <f t="shared" si="4"/>
        <v>9</v>
      </c>
      <c r="B10" s="32">
        <v>45809</v>
      </c>
      <c r="C10" s="33" t="s">
        <v>16</v>
      </c>
      <c r="D10" t="s">
        <v>21</v>
      </c>
      <c r="E10">
        <v>25</v>
      </c>
      <c r="F10" t="s">
        <v>22</v>
      </c>
      <c r="G10"/>
      <c r="H10" s="34" t="s">
        <v>15</v>
      </c>
      <c r="I10" s="34" t="str">
        <f t="shared" si="0"/>
        <v>Y</v>
      </c>
      <c r="J10" s="34" t="str">
        <f t="shared" si="1"/>
        <v/>
      </c>
      <c r="K10" s="34" t="str">
        <f t="shared" si="2"/>
        <v/>
      </c>
      <c r="L10" t="str">
        <f t="shared" si="3"/>
        <v>Event_09</v>
      </c>
      <c r="M10"/>
    </row>
    <row r="11" spans="1:13" x14ac:dyDescent="0.35">
      <c r="A11" s="31">
        <f t="shared" si="4"/>
        <v>10</v>
      </c>
      <c r="B11" s="32">
        <v>45818</v>
      </c>
      <c r="C11" s="33" t="s">
        <v>29</v>
      </c>
      <c r="D11" t="s">
        <v>28</v>
      </c>
      <c r="E11">
        <v>10</v>
      </c>
      <c r="F11" t="s">
        <v>22</v>
      </c>
      <c r="G11"/>
      <c r="H11" s="34" t="s">
        <v>15</v>
      </c>
      <c r="I11" s="34" t="str">
        <f t="shared" si="0"/>
        <v/>
      </c>
      <c r="J11" s="34" t="str">
        <f t="shared" si="1"/>
        <v>Y</v>
      </c>
      <c r="K11" s="34" t="str">
        <f t="shared" si="2"/>
        <v/>
      </c>
      <c r="L11" t="str">
        <f t="shared" si="3"/>
        <v>Event_10</v>
      </c>
      <c r="M11"/>
    </row>
    <row r="12" spans="1:13" x14ac:dyDescent="0.35">
      <c r="A12" s="31">
        <f t="shared" si="4"/>
        <v>11</v>
      </c>
      <c r="B12" s="32">
        <v>45823</v>
      </c>
      <c r="C12" s="33" t="s">
        <v>20</v>
      </c>
      <c r="D12" t="s">
        <v>30</v>
      </c>
      <c r="E12">
        <v>25</v>
      </c>
      <c r="F12" t="s">
        <v>31</v>
      </c>
      <c r="G12"/>
      <c r="H12" s="34" t="s">
        <v>15</v>
      </c>
      <c r="I12" s="34" t="str">
        <f t="shared" si="0"/>
        <v>Y</v>
      </c>
      <c r="J12" s="34" t="str">
        <f t="shared" si="1"/>
        <v/>
      </c>
      <c r="K12" s="34" t="str">
        <f t="shared" si="2"/>
        <v>Y</v>
      </c>
      <c r="L12" t="str">
        <f t="shared" si="3"/>
        <v>Event_11</v>
      </c>
      <c r="M12"/>
    </row>
    <row r="13" spans="1:13" x14ac:dyDescent="0.35">
      <c r="A13" s="31">
        <f t="shared" si="4"/>
        <v>12</v>
      </c>
      <c r="B13" s="32">
        <v>45825</v>
      </c>
      <c r="C13" s="33" t="s">
        <v>29</v>
      </c>
      <c r="D13" t="s">
        <v>28</v>
      </c>
      <c r="E13">
        <v>10</v>
      </c>
      <c r="F13" t="s">
        <v>22</v>
      </c>
      <c r="G13"/>
      <c r="H13" s="34" t="s">
        <v>15</v>
      </c>
      <c r="I13" s="34" t="str">
        <f t="shared" si="0"/>
        <v/>
      </c>
      <c r="J13" s="34" t="str">
        <f t="shared" si="1"/>
        <v>Y</v>
      </c>
      <c r="K13" s="34" t="str">
        <f t="shared" si="2"/>
        <v/>
      </c>
      <c r="L13" t="str">
        <f t="shared" si="3"/>
        <v>Event_12</v>
      </c>
      <c r="M13"/>
    </row>
    <row r="14" spans="1:13" x14ac:dyDescent="0.35">
      <c r="A14" s="31">
        <f t="shared" si="4"/>
        <v>13</v>
      </c>
      <c r="B14" s="32">
        <v>45832</v>
      </c>
      <c r="C14" s="33" t="s">
        <v>29</v>
      </c>
      <c r="D14" t="s">
        <v>28</v>
      </c>
      <c r="E14">
        <v>10</v>
      </c>
      <c r="F14" t="s">
        <v>22</v>
      </c>
      <c r="G14"/>
      <c r="H14" s="34" t="s">
        <v>15</v>
      </c>
      <c r="I14" s="34" t="str">
        <f t="shared" si="0"/>
        <v/>
      </c>
      <c r="J14" s="34" t="str">
        <f t="shared" si="1"/>
        <v>Y</v>
      </c>
      <c r="K14" s="34" t="str">
        <f t="shared" si="2"/>
        <v/>
      </c>
      <c r="L14" t="str">
        <f t="shared" si="3"/>
        <v>Event_13</v>
      </c>
      <c r="M14"/>
    </row>
    <row r="15" spans="1:13" x14ac:dyDescent="0.35">
      <c r="A15" s="31">
        <f t="shared" si="4"/>
        <v>14</v>
      </c>
      <c r="B15" s="32">
        <v>45839</v>
      </c>
      <c r="C15" s="33" t="s">
        <v>27</v>
      </c>
      <c r="D15" t="s">
        <v>28</v>
      </c>
      <c r="E15">
        <v>10</v>
      </c>
      <c r="F15" t="s">
        <v>22</v>
      </c>
      <c r="G15"/>
      <c r="H15" s="34" t="s">
        <v>15</v>
      </c>
      <c r="I15" s="34" t="str">
        <f t="shared" si="0"/>
        <v/>
      </c>
      <c r="J15" s="34" t="str">
        <f t="shared" si="1"/>
        <v>Y</v>
      </c>
      <c r="K15" s="34" t="str">
        <f t="shared" si="2"/>
        <v/>
      </c>
      <c r="L15" t="str">
        <f t="shared" si="3"/>
        <v>Event_14</v>
      </c>
      <c r="M15"/>
    </row>
    <row r="16" spans="1:13" x14ac:dyDescent="0.35">
      <c r="A16" s="31">
        <f t="shared" si="4"/>
        <v>15</v>
      </c>
      <c r="B16" s="32">
        <v>45854</v>
      </c>
      <c r="C16" s="33" t="s">
        <v>32</v>
      </c>
      <c r="D16" t="s">
        <v>33</v>
      </c>
      <c r="E16">
        <v>10</v>
      </c>
      <c r="F16" t="s">
        <v>34</v>
      </c>
      <c r="G16"/>
      <c r="H16" s="34" t="s">
        <v>15</v>
      </c>
      <c r="I16" s="34" t="str">
        <f t="shared" si="0"/>
        <v/>
      </c>
      <c r="J16" s="34" t="str">
        <f t="shared" si="1"/>
        <v>Y</v>
      </c>
      <c r="K16" s="34" t="str">
        <f t="shared" si="2"/>
        <v/>
      </c>
      <c r="L16" t="str">
        <f t="shared" si="3"/>
        <v>Event_15</v>
      </c>
      <c r="M16"/>
    </row>
    <row r="17" spans="1:13" x14ac:dyDescent="0.35">
      <c r="A17" s="31">
        <f t="shared" si="4"/>
        <v>16</v>
      </c>
      <c r="B17" s="32">
        <v>45860</v>
      </c>
      <c r="C17" s="35" t="s">
        <v>27</v>
      </c>
      <c r="D17" t="s">
        <v>35</v>
      </c>
      <c r="E17">
        <v>10</v>
      </c>
      <c r="F17" t="s">
        <v>36</v>
      </c>
      <c r="G17"/>
      <c r="H17" s="34" t="s">
        <v>15</v>
      </c>
      <c r="I17" s="34" t="str">
        <f t="shared" si="0"/>
        <v/>
      </c>
      <c r="J17" s="34" t="str">
        <f t="shared" si="1"/>
        <v>Y</v>
      </c>
      <c r="K17" s="34" t="str">
        <f t="shared" si="2"/>
        <v/>
      </c>
      <c r="L17" t="str">
        <f t="shared" si="3"/>
        <v>Event_16</v>
      </c>
      <c r="M17"/>
    </row>
    <row r="18" spans="1:13" x14ac:dyDescent="0.35">
      <c r="A18" s="31">
        <f t="shared" si="4"/>
        <v>17</v>
      </c>
      <c r="B18" s="32">
        <v>45868</v>
      </c>
      <c r="C18" s="35">
        <v>0.80208333333333337</v>
      </c>
      <c r="D18" t="s">
        <v>33</v>
      </c>
      <c r="E18">
        <v>10</v>
      </c>
      <c r="F18" t="s">
        <v>34</v>
      </c>
      <c r="G18"/>
      <c r="H18" s="34" t="s">
        <v>15</v>
      </c>
      <c r="I18" s="34" t="str">
        <f t="shared" si="0"/>
        <v/>
      </c>
      <c r="J18" s="34" t="str">
        <f t="shared" si="1"/>
        <v>Y</v>
      </c>
      <c r="K18" s="34" t="str">
        <f t="shared" si="2"/>
        <v/>
      </c>
      <c r="L18" t="str">
        <f t="shared" si="3"/>
        <v>Event_17</v>
      </c>
      <c r="M18"/>
    </row>
    <row r="19" spans="1:13" x14ac:dyDescent="0.35">
      <c r="A19" s="31">
        <f t="shared" si="4"/>
        <v>18</v>
      </c>
      <c r="B19" s="32">
        <v>45874</v>
      </c>
      <c r="C19" s="35" t="s">
        <v>27</v>
      </c>
      <c r="D19" t="s">
        <v>35</v>
      </c>
      <c r="E19">
        <v>10</v>
      </c>
      <c r="F19" t="s">
        <v>36</v>
      </c>
      <c r="G19"/>
      <c r="H19" s="34" t="s">
        <v>15</v>
      </c>
      <c r="I19" s="34" t="str">
        <f t="shared" si="0"/>
        <v/>
      </c>
      <c r="J19" s="34" t="str">
        <f t="shared" si="1"/>
        <v>Y</v>
      </c>
      <c r="K19" s="34" t="str">
        <f t="shared" si="2"/>
        <v/>
      </c>
      <c r="L19" t="str">
        <f t="shared" si="3"/>
        <v>Event_18</v>
      </c>
      <c r="M19"/>
    </row>
    <row r="20" spans="1:13" x14ac:dyDescent="0.35">
      <c r="A20" s="31">
        <f t="shared" si="4"/>
        <v>19</v>
      </c>
      <c r="B20" s="32">
        <v>45881</v>
      </c>
      <c r="C20" s="33" t="s">
        <v>27</v>
      </c>
      <c r="D20" t="s">
        <v>37</v>
      </c>
      <c r="E20">
        <v>10</v>
      </c>
      <c r="F20" t="s">
        <v>38</v>
      </c>
      <c r="G20"/>
      <c r="H20" s="34" t="s">
        <v>15</v>
      </c>
      <c r="I20" s="34" t="str">
        <f t="shared" si="0"/>
        <v/>
      </c>
      <c r="J20" s="34" t="str">
        <f t="shared" si="1"/>
        <v>Y</v>
      </c>
      <c r="K20" s="34" t="str">
        <f t="shared" si="2"/>
        <v/>
      </c>
      <c r="L20" t="str">
        <f t="shared" si="3"/>
        <v>Event_19</v>
      </c>
      <c r="M20"/>
    </row>
    <row r="21" spans="1:13" x14ac:dyDescent="0.35">
      <c r="A21" s="31">
        <f t="shared" si="4"/>
        <v>20</v>
      </c>
      <c r="B21" s="32">
        <v>45888</v>
      </c>
      <c r="C21" s="33" t="s">
        <v>27</v>
      </c>
      <c r="D21" t="s">
        <v>39</v>
      </c>
      <c r="E21">
        <v>10</v>
      </c>
      <c r="F21" t="s">
        <v>40</v>
      </c>
      <c r="G21"/>
      <c r="H21" s="34" t="s">
        <v>15</v>
      </c>
      <c r="I21" s="34" t="str">
        <f t="shared" si="0"/>
        <v/>
      </c>
      <c r="J21" s="34" t="str">
        <f t="shared" si="1"/>
        <v>Y</v>
      </c>
      <c r="K21" s="34" t="str">
        <f t="shared" si="2"/>
        <v/>
      </c>
      <c r="L21" t="str">
        <f t="shared" si="3"/>
        <v>Event_20</v>
      </c>
      <c r="M21"/>
    </row>
    <row r="22" spans="1:13" x14ac:dyDescent="0.35">
      <c r="A22" s="31">
        <f t="shared" si="4"/>
        <v>21</v>
      </c>
      <c r="B22" s="32">
        <v>45895</v>
      </c>
      <c r="C22" s="33" t="s">
        <v>27</v>
      </c>
      <c r="D22" t="s">
        <v>37</v>
      </c>
      <c r="E22">
        <v>10</v>
      </c>
      <c r="F22" t="s">
        <v>38</v>
      </c>
      <c r="G22"/>
      <c r="H22" s="34" t="s">
        <v>15</v>
      </c>
      <c r="I22" s="34" t="str">
        <f t="shared" si="0"/>
        <v/>
      </c>
      <c r="J22" s="34" t="str">
        <f t="shared" si="1"/>
        <v>Y</v>
      </c>
      <c r="K22" s="34" t="str">
        <f t="shared" si="2"/>
        <v/>
      </c>
      <c r="L22" t="str">
        <f t="shared" si="3"/>
        <v>Event_21</v>
      </c>
      <c r="M22"/>
    </row>
    <row r="23" spans="1:13" x14ac:dyDescent="0.35">
      <c r="A23" s="31">
        <f t="shared" si="4"/>
        <v>22</v>
      </c>
      <c r="B23" s="32">
        <v>45900</v>
      </c>
      <c r="C23" s="33" t="s">
        <v>16</v>
      </c>
      <c r="D23" t="s">
        <v>23</v>
      </c>
      <c r="E23">
        <v>10</v>
      </c>
      <c r="F23" t="s">
        <v>24</v>
      </c>
      <c r="G23"/>
      <c r="H23" s="34" t="s">
        <v>15</v>
      </c>
      <c r="I23" s="34" t="str">
        <f t="shared" si="0"/>
        <v/>
      </c>
      <c r="J23" s="34" t="str">
        <f t="shared" si="1"/>
        <v>Y</v>
      </c>
      <c r="K23" s="34" t="str">
        <f t="shared" si="2"/>
        <v/>
      </c>
      <c r="L23" t="str">
        <f t="shared" si="3"/>
        <v>Event_22</v>
      </c>
      <c r="M23"/>
    </row>
    <row r="24" spans="1:13" x14ac:dyDescent="0.35">
      <c r="A24" s="31">
        <f t="shared" si="4"/>
        <v>23</v>
      </c>
      <c r="B24" s="32">
        <v>45907</v>
      </c>
      <c r="C24" s="33">
        <v>0.4375</v>
      </c>
      <c r="D24" t="s">
        <v>41</v>
      </c>
      <c r="E24">
        <v>0</v>
      </c>
      <c r="F24" t="s">
        <v>42</v>
      </c>
      <c r="G24" t="s">
        <v>15</v>
      </c>
      <c r="H24" s="34" t="s">
        <v>15</v>
      </c>
      <c r="I24" s="34" t="str">
        <f t="shared" si="0"/>
        <v>Y</v>
      </c>
      <c r="J24" s="34" t="str">
        <f t="shared" si="1"/>
        <v/>
      </c>
      <c r="K24" s="34" t="str">
        <f t="shared" si="2"/>
        <v/>
      </c>
      <c r="L24" t="str">
        <f t="shared" si="3"/>
        <v>Event_23</v>
      </c>
      <c r="M24"/>
    </row>
    <row r="25" spans="1:13" x14ac:dyDescent="0.35">
      <c r="A25" s="31">
        <f t="shared" si="4"/>
        <v>24</v>
      </c>
      <c r="B25" s="32">
        <v>45914</v>
      </c>
      <c r="C25" s="33" t="s">
        <v>27</v>
      </c>
      <c r="D25" t="s">
        <v>43</v>
      </c>
      <c r="E25">
        <v>10</v>
      </c>
      <c r="F25" t="s">
        <v>44</v>
      </c>
      <c r="G25"/>
      <c r="H25" s="34" t="s">
        <v>15</v>
      </c>
      <c r="I25" s="34" t="str">
        <f t="shared" si="0"/>
        <v/>
      </c>
      <c r="J25" s="34" t="str">
        <f t="shared" si="1"/>
        <v>Y</v>
      </c>
      <c r="K25" s="34" t="str">
        <f t="shared" si="2"/>
        <v/>
      </c>
      <c r="L25" t="str">
        <f t="shared" si="3"/>
        <v>Event_24</v>
      </c>
      <c r="M25"/>
    </row>
    <row r="26" spans="1:13" x14ac:dyDescent="0.35">
      <c r="A26" s="31">
        <f t="shared" si="4"/>
        <v>25</v>
      </c>
      <c r="B26" s="32">
        <v>45931</v>
      </c>
      <c r="C26" s="33" t="s">
        <v>12</v>
      </c>
      <c r="D26" t="s">
        <v>45</v>
      </c>
      <c r="E26">
        <v>10</v>
      </c>
      <c r="F26" t="s">
        <v>45</v>
      </c>
      <c r="G26"/>
      <c r="H26" s="34" t="s">
        <v>15</v>
      </c>
      <c r="I26" s="34" t="str">
        <f t="shared" si="0"/>
        <v/>
      </c>
      <c r="J26" s="34" t="str">
        <f t="shared" si="1"/>
        <v>Y</v>
      </c>
      <c r="K26" s="34" t="str">
        <f t="shared" si="2"/>
        <v/>
      </c>
      <c r="L26" t="str">
        <f t="shared" si="3"/>
        <v>Event_25</v>
      </c>
      <c r="M26" t="s">
        <v>15</v>
      </c>
    </row>
    <row r="27" spans="1:13" x14ac:dyDescent="0.35">
      <c r="A27" s="31">
        <f t="shared" si="4"/>
        <v>26</v>
      </c>
      <c r="B27" s="32">
        <v>45962</v>
      </c>
      <c r="C27" s="33" t="s">
        <v>46</v>
      </c>
      <c r="D27" t="s">
        <v>45</v>
      </c>
      <c r="E27">
        <v>10</v>
      </c>
      <c r="F27" t="s">
        <v>45</v>
      </c>
      <c r="G27"/>
      <c r="H27" s="34" t="s">
        <v>15</v>
      </c>
      <c r="I27" s="34" t="str">
        <f t="shared" si="0"/>
        <v/>
      </c>
      <c r="J27" s="34" t="str">
        <f t="shared" si="1"/>
        <v>Y</v>
      </c>
      <c r="K27" s="34" t="str">
        <f t="shared" si="2"/>
        <v/>
      </c>
      <c r="L27" t="str">
        <f t="shared" si="3"/>
        <v>Event_26</v>
      </c>
      <c r="M27" t="s">
        <v>15</v>
      </c>
    </row>
  </sheetData>
  <sheetProtection formatCells="0" formatColumns="0" formatRows="0" insertColumns="0" insertRows="0" insertHyperlinks="0" deleteColumns="0" deleteRows="0" pivotTables="0"/>
  <phoneticPr fontId="10" type="noConversion"/>
  <conditionalFormatting sqref="B2:B27">
    <cfRule type="expression" dxfId="78" priority="1">
      <formula>NOT(YEAR(B2)=CompetitionYear)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4"/>
  <sheetViews>
    <sheetView topLeftCell="A7"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Event_26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2" priority="1">
      <formula>TEXT($B$104,"@")="Y"</formula>
    </cfRule>
  </conditionalFormatting>
  <conditionalFormatting sqref="G2:H101">
    <cfRule type="expression" dxfId="1" priority="3">
      <formula>$I2="X"</formula>
    </cfRule>
  </conditionalFormatting>
  <conditionalFormatting sqref="H2:H101">
    <cfRule type="expression" dxfId="0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115</v>
      </c>
      <c r="B1" t="s">
        <v>116</v>
      </c>
    </row>
    <row r="2" spans="1:4" ht="14.25" x14ac:dyDescent="0.45">
      <c r="A2" t="s">
        <v>117</v>
      </c>
      <c r="B2" t="s">
        <v>118</v>
      </c>
      <c r="C2" s="9" t="str">
        <f>_xlfn.CONCAT(A2," (",B2,")")</f>
        <v>Carl Dyson (Aerologic)</v>
      </c>
      <c r="D2" s="10"/>
    </row>
    <row r="3" spans="1:4" ht="14.25" x14ac:dyDescent="0.45">
      <c r="A3" t="s">
        <v>119</v>
      </c>
      <c r="B3" t="s">
        <v>120</v>
      </c>
      <c r="C3" s="9" t="str">
        <f t="shared" ref="C3:C63" si="0">_xlfn.CONCAT(A3," (",B3,")")</f>
        <v>Tommy Nolan (Ashby ICC)</v>
      </c>
      <c r="D3" s="10"/>
    </row>
    <row r="4" spans="1:4" ht="14.25" x14ac:dyDescent="0.45">
      <c r="A4" t="s">
        <v>121</v>
      </c>
      <c r="B4" t="s">
        <v>122</v>
      </c>
      <c r="C4" s="9" t="str">
        <f t="shared" si="0"/>
        <v>Jayne Mumford (Cov Tri)</v>
      </c>
      <c r="D4" s="10"/>
    </row>
    <row r="5" spans="1:4" ht="14.25" x14ac:dyDescent="0.45">
      <c r="A5" t="s">
        <v>123</v>
      </c>
      <c r="B5" t="s">
        <v>122</v>
      </c>
      <c r="C5" s="9" t="str">
        <f t="shared" si="0"/>
        <v>Simon Clarke (Cov Tri)</v>
      </c>
      <c r="D5" s="10"/>
    </row>
    <row r="6" spans="1:4" ht="14.25" x14ac:dyDescent="0.45">
      <c r="A6" t="s">
        <v>124</v>
      </c>
      <c r="B6" t="s">
        <v>125</v>
      </c>
      <c r="C6" s="9" t="str">
        <f t="shared" si="0"/>
        <v>Evan Collett Jnr (KCC)</v>
      </c>
      <c r="D6" s="10"/>
    </row>
    <row r="7" spans="1:4" ht="14.25" x14ac:dyDescent="0.45">
      <c r="A7" t="s">
        <v>126</v>
      </c>
      <c r="B7" t="s">
        <v>127</v>
      </c>
      <c r="C7" s="9" t="str">
        <f t="shared" si="0"/>
        <v>Harriet Hughes (LFCC)</v>
      </c>
      <c r="D7" s="10"/>
    </row>
    <row r="8" spans="1:4" ht="14.25" x14ac:dyDescent="0.45">
      <c r="A8" t="s">
        <v>128</v>
      </c>
      <c r="B8" t="s">
        <v>127</v>
      </c>
      <c r="C8" s="9" t="str">
        <f t="shared" si="0"/>
        <v>Mat Mabe (LFCC)</v>
      </c>
      <c r="D8" s="10"/>
    </row>
    <row r="9" spans="1:4" ht="14.25" x14ac:dyDescent="0.45">
      <c r="A9" t="s">
        <v>129</v>
      </c>
      <c r="B9" t="s">
        <v>127</v>
      </c>
      <c r="C9" s="9" t="str">
        <f t="shared" si="0"/>
        <v>Matt Finch (LFCC)</v>
      </c>
      <c r="D9" s="10"/>
    </row>
    <row r="10" spans="1:4" ht="14.25" x14ac:dyDescent="0.45">
      <c r="A10" t="s">
        <v>130</v>
      </c>
      <c r="B10" t="s">
        <v>127</v>
      </c>
      <c r="C10" s="9" t="str">
        <f t="shared" si="0"/>
        <v>Matthew Finch (LFCC)</v>
      </c>
      <c r="D10" s="10"/>
    </row>
    <row r="11" spans="1:4" ht="14.25" x14ac:dyDescent="0.45">
      <c r="A11" t="s">
        <v>130</v>
      </c>
      <c r="B11" t="s">
        <v>127</v>
      </c>
      <c r="C11" s="9" t="str">
        <f t="shared" si="0"/>
        <v>Matthew Finch (LFCC)</v>
      </c>
      <c r="D11" s="10"/>
    </row>
    <row r="12" spans="1:4" ht="14.25" x14ac:dyDescent="0.45">
      <c r="A12" t="s">
        <v>131</v>
      </c>
      <c r="B12" t="s">
        <v>127</v>
      </c>
      <c r="C12" s="9" t="str">
        <f t="shared" si="0"/>
        <v>Morris Mabe (LFCC)</v>
      </c>
      <c r="D12" s="10"/>
    </row>
    <row r="13" spans="1:4" ht="14.25" x14ac:dyDescent="0.45">
      <c r="A13" t="s">
        <v>132</v>
      </c>
      <c r="B13" t="s">
        <v>127</v>
      </c>
      <c r="C13" s="9" t="str">
        <f t="shared" si="0"/>
        <v>Sam Nettel (LFCC)</v>
      </c>
      <c r="D13" s="10"/>
    </row>
    <row r="14" spans="1:4" ht="14.25" x14ac:dyDescent="0.45">
      <c r="A14" t="s">
        <v>133</v>
      </c>
      <c r="B14" t="s">
        <v>127</v>
      </c>
      <c r="C14" s="9" t="str">
        <f t="shared" si="0"/>
        <v>Talles Medevives (LFCC)</v>
      </c>
      <c r="D14" s="10"/>
    </row>
    <row r="15" spans="1:4" ht="14.25" x14ac:dyDescent="0.45">
      <c r="A15" t="s">
        <v>134</v>
      </c>
      <c r="B15" t="s">
        <v>135</v>
      </c>
      <c r="C15" s="9" t="str">
        <f t="shared" si="0"/>
        <v>Dean Tacey (LRC)</v>
      </c>
      <c r="D15" s="10"/>
    </row>
    <row r="16" spans="1:4" ht="14.25" x14ac:dyDescent="0.45">
      <c r="A16" t="s">
        <v>136</v>
      </c>
      <c r="B16" t="s">
        <v>137</v>
      </c>
      <c r="C16" s="9" t="str">
        <f t="shared" si="0"/>
        <v>Joe Murray (M I Racing)</v>
      </c>
    </row>
    <row r="17" spans="1:3" ht="14.25" x14ac:dyDescent="0.45">
      <c r="A17" t="s">
        <v>138</v>
      </c>
      <c r="B17" t="s">
        <v>139</v>
      </c>
      <c r="C17" s="9" t="str">
        <f t="shared" si="0"/>
        <v>Chris Booth (MOCC)</v>
      </c>
    </row>
    <row r="18" spans="1:3" ht="14.25" x14ac:dyDescent="0.45">
      <c r="A18" t="s">
        <v>140</v>
      </c>
      <c r="B18" t="s">
        <v>139</v>
      </c>
      <c r="C18" s="9" t="str">
        <f t="shared" si="0"/>
        <v>David Cooper (MOCC)</v>
      </c>
    </row>
    <row r="19" spans="1:3" ht="14.25" x14ac:dyDescent="0.45">
      <c r="A19" t="s">
        <v>141</v>
      </c>
      <c r="B19" t="s">
        <v>139</v>
      </c>
      <c r="C19" s="9" t="str">
        <f t="shared" si="0"/>
        <v>Jamie Haines (MOCC)</v>
      </c>
    </row>
    <row r="20" spans="1:3" ht="14.25" x14ac:dyDescent="0.45">
      <c r="A20" t="s">
        <v>142</v>
      </c>
      <c r="B20" t="s">
        <v>139</v>
      </c>
      <c r="C20" s="9" t="str">
        <f t="shared" si="0"/>
        <v>Laura Ayers (MOCC)</v>
      </c>
    </row>
    <row r="21" spans="1:3" ht="14.25" x14ac:dyDescent="0.45">
      <c r="A21" t="s">
        <v>143</v>
      </c>
      <c r="B21" t="s">
        <v>144</v>
      </c>
      <c r="C21" s="9" t="str">
        <f t="shared" si="0"/>
        <v>Lewis Cooper (RAF Tri)</v>
      </c>
    </row>
    <row r="22" spans="1:3" ht="14.25" x14ac:dyDescent="0.45">
      <c r="A22" t="s">
        <v>145</v>
      </c>
      <c r="B22" t="s">
        <v>146</v>
      </c>
      <c r="C22" s="9" t="str">
        <f t="shared" si="0"/>
        <v>Alex Whitmore (RATAE)</v>
      </c>
    </row>
    <row r="23" spans="1:3" ht="14.25" x14ac:dyDescent="0.45">
      <c r="A23" t="s">
        <v>147</v>
      </c>
      <c r="B23" t="s">
        <v>146</v>
      </c>
      <c r="C23" s="9" t="str">
        <f t="shared" si="0"/>
        <v>Brian Lincoln (RATAE)</v>
      </c>
    </row>
    <row r="24" spans="1:3" ht="14.25" x14ac:dyDescent="0.45">
      <c r="A24" t="s">
        <v>148</v>
      </c>
      <c r="B24" t="s">
        <v>146</v>
      </c>
      <c r="C24" s="9" t="str">
        <f t="shared" si="0"/>
        <v>Chris Bonsor (RATAE)</v>
      </c>
    </row>
    <row r="25" spans="1:3" ht="14.25" x14ac:dyDescent="0.45">
      <c r="A25" t="s">
        <v>149</v>
      </c>
      <c r="B25" t="s">
        <v>146</v>
      </c>
      <c r="C25" s="9" t="str">
        <f t="shared" si="0"/>
        <v>Chris Spray (RATAE)</v>
      </c>
    </row>
    <row r="26" spans="1:3" ht="14.25" x14ac:dyDescent="0.45">
      <c r="A26" t="s">
        <v>150</v>
      </c>
      <c r="B26" t="s">
        <v>146</v>
      </c>
      <c r="C26" s="9" t="str">
        <f t="shared" si="0"/>
        <v>Ed Watson (RATAE)</v>
      </c>
    </row>
    <row r="27" spans="1:3" ht="14.25" x14ac:dyDescent="0.45">
      <c r="A27" t="s">
        <v>151</v>
      </c>
      <c r="B27" t="s">
        <v>146</v>
      </c>
      <c r="C27" s="9" t="str">
        <f t="shared" si="0"/>
        <v>Mark Marmoy (RATAE)</v>
      </c>
    </row>
    <row r="28" spans="1:3" ht="14.25" x14ac:dyDescent="0.45">
      <c r="A28" t="s">
        <v>152</v>
      </c>
      <c r="B28" t="s">
        <v>146</v>
      </c>
      <c r="C28" s="9" t="str">
        <f t="shared" si="0"/>
        <v>Mark Newton (RATAE)</v>
      </c>
    </row>
    <row r="29" spans="1:3" ht="14.25" x14ac:dyDescent="0.45">
      <c r="A29" t="s">
        <v>153</v>
      </c>
      <c r="B29" t="s">
        <v>146</v>
      </c>
      <c r="C29" s="9" t="str">
        <f t="shared" si="0"/>
        <v>Marshall Briggs (RATAE)</v>
      </c>
    </row>
    <row r="30" spans="1:3" ht="14.25" x14ac:dyDescent="0.45">
      <c r="A30" t="s">
        <v>154</v>
      </c>
      <c r="B30" t="s">
        <v>146</v>
      </c>
      <c r="C30" s="9" t="str">
        <f t="shared" si="0"/>
        <v>Paul Eden (RATAE)</v>
      </c>
    </row>
    <row r="31" spans="1:3" ht="14.25" x14ac:dyDescent="0.45">
      <c r="A31" t="s">
        <v>155</v>
      </c>
      <c r="B31" t="s">
        <v>146</v>
      </c>
      <c r="C31" s="9" t="str">
        <f t="shared" si="0"/>
        <v>Sadie Murphy (RATAE)</v>
      </c>
    </row>
    <row r="32" spans="1:3" ht="14.25" x14ac:dyDescent="0.45">
      <c r="A32" t="s">
        <v>156</v>
      </c>
      <c r="B32" t="s">
        <v>146</v>
      </c>
      <c r="C32" s="9" t="str">
        <f t="shared" si="0"/>
        <v>Steve Pearce (RATAE)</v>
      </c>
    </row>
    <row r="33" spans="1:3" ht="14.25" x14ac:dyDescent="0.45">
      <c r="A33" t="s">
        <v>157</v>
      </c>
      <c r="B33" t="s">
        <v>158</v>
      </c>
      <c r="C33" s="9" t="str">
        <f t="shared" si="0"/>
        <v>Adam Wells (RFW)</v>
      </c>
    </row>
    <row r="34" spans="1:3" ht="14.25" x14ac:dyDescent="0.45">
      <c r="A34" t="s">
        <v>159</v>
      </c>
      <c r="B34" t="s">
        <v>158</v>
      </c>
      <c r="C34" s="9" t="str">
        <f t="shared" si="0"/>
        <v>Alex Borrowman (RFW)</v>
      </c>
    </row>
    <row r="35" spans="1:3" ht="14.25" x14ac:dyDescent="0.45">
      <c r="A35" t="s">
        <v>160</v>
      </c>
      <c r="B35" t="s">
        <v>158</v>
      </c>
      <c r="C35" s="9" t="str">
        <f t="shared" si="0"/>
        <v>Chris Fowler (RFW)</v>
      </c>
    </row>
    <row r="36" spans="1:3" ht="14.25" x14ac:dyDescent="0.45">
      <c r="A36" t="s">
        <v>161</v>
      </c>
      <c r="B36" t="s">
        <v>158</v>
      </c>
      <c r="C36" s="9" t="str">
        <f t="shared" si="0"/>
        <v>Ethan Mitchell-Clarke (RFW)</v>
      </c>
    </row>
    <row r="37" spans="1:3" ht="14.25" x14ac:dyDescent="0.45">
      <c r="A37" t="s">
        <v>162</v>
      </c>
      <c r="B37" t="s">
        <v>158</v>
      </c>
      <c r="C37" s="9" t="str">
        <f t="shared" si="0"/>
        <v>Lynne Scofield (RFW)</v>
      </c>
    </row>
    <row r="38" spans="1:3" ht="14.25" x14ac:dyDescent="0.45">
      <c r="A38" t="s">
        <v>163</v>
      </c>
      <c r="B38" t="s">
        <v>158</v>
      </c>
      <c r="C38" s="9" t="str">
        <f t="shared" si="0"/>
        <v>Michael Carter (RFW)</v>
      </c>
    </row>
    <row r="39" spans="1:3" ht="14.25" x14ac:dyDescent="0.45">
      <c r="A39" t="s">
        <v>154</v>
      </c>
      <c r="B39" t="s">
        <v>158</v>
      </c>
      <c r="C39" s="9" t="str">
        <f t="shared" si="0"/>
        <v>Paul Eden (RFW)</v>
      </c>
    </row>
    <row r="40" spans="1:3" ht="14.25" x14ac:dyDescent="0.45">
      <c r="A40" t="s">
        <v>164</v>
      </c>
      <c r="B40" t="s">
        <v>158</v>
      </c>
      <c r="C40" s="9" t="str">
        <f t="shared" si="0"/>
        <v>Phil Wilkinson (RFW)</v>
      </c>
    </row>
    <row r="41" spans="1:3" ht="14.25" x14ac:dyDescent="0.45">
      <c r="A41" t="s">
        <v>165</v>
      </c>
      <c r="B41" t="s">
        <v>158</v>
      </c>
      <c r="C41" s="9" t="str">
        <f t="shared" si="0"/>
        <v>Philip Wilkinson (RFW)</v>
      </c>
    </row>
    <row r="42" spans="1:3" ht="14.25" x14ac:dyDescent="0.45">
      <c r="A42" t="s">
        <v>166</v>
      </c>
      <c r="B42" t="s">
        <v>167</v>
      </c>
      <c r="C42" s="9" t="str">
        <f t="shared" si="0"/>
        <v>Adrian James (Rugby RCC)</v>
      </c>
    </row>
    <row r="43" spans="1:3" ht="14.25" x14ac:dyDescent="0.45">
      <c r="A43" t="s">
        <v>168</v>
      </c>
      <c r="B43" t="s">
        <v>169</v>
      </c>
      <c r="C43" s="9" t="str">
        <f t="shared" si="0"/>
        <v>Carl Shaw (Speedhub)</v>
      </c>
    </row>
    <row r="44" spans="1:3" ht="14.25" x14ac:dyDescent="0.45">
      <c r="A44" t="s">
        <v>170</v>
      </c>
      <c r="B44" t="s">
        <v>171</v>
      </c>
      <c r="C44" s="9" t="str">
        <f t="shared" si="0"/>
        <v>Oliver Searle (St Ives CC)</v>
      </c>
    </row>
    <row r="45" spans="1:3" ht="14.25" x14ac:dyDescent="0.45">
      <c r="A45" t="s">
        <v>172</v>
      </c>
      <c r="B45" t="s">
        <v>173</v>
      </c>
      <c r="C45" s="9" t="str">
        <f t="shared" si="0"/>
        <v>Colin Parkinson (SWRC)</v>
      </c>
    </row>
    <row r="46" spans="1:3" ht="14.25" x14ac:dyDescent="0.45">
      <c r="A46" t="s">
        <v>174</v>
      </c>
      <c r="C46" s="9" t="str">
        <f t="shared" si="0"/>
        <v>Derek Lawlor ()</v>
      </c>
    </row>
    <row r="47" spans="1:3" ht="14.25" x14ac:dyDescent="0.45">
      <c r="A47" t="s">
        <v>175</v>
      </c>
      <c r="C47" s="9" t="str">
        <f t="shared" si="0"/>
        <v>Tyler Dyson ()</v>
      </c>
    </row>
    <row r="48" spans="1:3" ht="14.25" x14ac:dyDescent="0.45">
      <c r="C48" s="9" t="str">
        <f t="shared" si="0"/>
        <v xml:space="preserve"> ()</v>
      </c>
    </row>
    <row r="49" spans="3:3" ht="14.25" x14ac:dyDescent="0.45">
      <c r="C49" s="9" t="str">
        <f t="shared" si="0"/>
        <v xml:space="preserve"> ()</v>
      </c>
    </row>
    <row r="50" spans="3:3" ht="14.25" x14ac:dyDescent="0.45">
      <c r="C50" s="9" t="str">
        <f t="shared" si="0"/>
        <v xml:space="preserve"> ()</v>
      </c>
    </row>
    <row r="51" spans="3:3" ht="14.25" x14ac:dyDescent="0.45">
      <c r="C51" s="9" t="str">
        <f t="shared" si="0"/>
        <v xml:space="preserve"> ()</v>
      </c>
    </row>
    <row r="52" spans="3:3" ht="14.25" x14ac:dyDescent="0.45">
      <c r="C52" s="9" t="str">
        <f t="shared" si="0"/>
        <v xml:space="preserve"> ()</v>
      </c>
    </row>
    <row r="53" spans="3:3" ht="14.25" x14ac:dyDescent="0.45">
      <c r="C53" s="9" t="str">
        <f t="shared" si="0"/>
        <v xml:space="preserve"> ()</v>
      </c>
    </row>
    <row r="54" spans="3:3" ht="14.25" x14ac:dyDescent="0.45">
      <c r="C54" s="9" t="str">
        <f t="shared" si="0"/>
        <v xml:space="preserve"> ()</v>
      </c>
    </row>
    <row r="55" spans="3:3" ht="14.25" x14ac:dyDescent="0.45">
      <c r="C55" s="9" t="str">
        <f t="shared" si="0"/>
        <v xml:space="preserve"> ()</v>
      </c>
    </row>
    <row r="56" spans="3:3" ht="14.25" x14ac:dyDescent="0.45">
      <c r="C56" s="9" t="str">
        <f t="shared" si="0"/>
        <v xml:space="preserve"> ()</v>
      </c>
    </row>
    <row r="57" spans="3:3" ht="14.25" x14ac:dyDescent="0.45">
      <c r="C57" s="9" t="str">
        <f t="shared" si="0"/>
        <v xml:space="preserve"> ()</v>
      </c>
    </row>
    <row r="58" spans="3:3" ht="14.25" x14ac:dyDescent="0.45">
      <c r="C58" s="9" t="str">
        <f t="shared" si="0"/>
        <v xml:space="preserve"> ()</v>
      </c>
    </row>
    <row r="59" spans="3:3" ht="14.25" x14ac:dyDescent="0.45">
      <c r="C59" s="9" t="str">
        <f t="shared" si="0"/>
        <v xml:space="preserve"> ()</v>
      </c>
    </row>
    <row r="60" spans="3:3" ht="14.25" x14ac:dyDescent="0.45">
      <c r="C60" s="9" t="str">
        <f t="shared" si="0"/>
        <v xml:space="preserve"> ()</v>
      </c>
    </row>
    <row r="61" spans="3:3" ht="14.25" x14ac:dyDescent="0.45">
      <c r="C61" s="9" t="str">
        <f t="shared" si="0"/>
        <v xml:space="preserve"> ()</v>
      </c>
    </row>
    <row r="62" spans="3:3" ht="14.25" x14ac:dyDescent="0.45">
      <c r="C62" s="9" t="str">
        <f t="shared" si="0"/>
        <v xml:space="preserve"> ()</v>
      </c>
    </row>
    <row r="63" spans="3:3" ht="14.25" x14ac:dyDescent="0.45">
      <c r="C63" s="9" t="str">
        <f t="shared" si="0"/>
        <v xml:space="preserve"> ()</v>
      </c>
    </row>
    <row r="64" spans="3:3" s="11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4"/>
  <sheetViews>
    <sheetView zoomScaleNormal="100" workbookViewId="0">
      <selection activeCell="A23" sqref="A23:F31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7.19921875" customWidth="1"/>
    <col min="5" max="6" width="11" customWidth="1"/>
    <col min="7" max="7" width="30.664062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1286</v>
      </c>
      <c r="B2" s="19">
        <v>0</v>
      </c>
      <c r="C2" s="20">
        <v>24</v>
      </c>
      <c r="D2" s="20">
        <v>18.12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Ian Allen</v>
      </c>
      <c r="H2" s="22">
        <f>IF(LEFT($E2,1)="D",UPPER($E2),(B2*3600+C2*60+D2)/86400)</f>
        <v>1.6876388888888889E-2</v>
      </c>
      <c r="I2" t="str">
        <f>IF(OR(ISBLANK(A2),ISNUMBER(A2)),"","X")</f>
        <v/>
      </c>
    </row>
    <row r="3" spans="1:9" ht="15" x14ac:dyDescent="0.4">
      <c r="A3" s="19">
        <v>407</v>
      </c>
      <c r="B3" s="19">
        <v>0</v>
      </c>
      <c r="C3" s="20">
        <v>24</v>
      </c>
      <c r="D3" s="20">
        <v>53</v>
      </c>
      <c r="E3" s="20"/>
      <c r="F3" s="2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1.7280092592592593E-2</v>
      </c>
      <c r="I3" t="str">
        <f t="shared" ref="I3:I66" si="1">IF(OR(ISBLANK(A3),ISNUMBER(A3)),"","X")</f>
        <v/>
      </c>
    </row>
    <row r="4" spans="1:9" ht="15" x14ac:dyDescent="0.4">
      <c r="A4" s="19">
        <v>1364</v>
      </c>
      <c r="B4" s="19">
        <v>0</v>
      </c>
      <c r="C4" s="20">
        <v>26</v>
      </c>
      <c r="D4" s="20">
        <v>1</v>
      </c>
      <c r="E4" s="20"/>
      <c r="F4" s="20"/>
      <c r="G4" s="21" t="str">
        <f>IF(ISBLANK($A4),"",IF($I4="X",A4,CONCATENATE(VLOOKUP(A4,Competitors!$A$2:$I$650,3, FALSE)," ",VLOOKUP(A4,Competitors!$A$2:$I$650,2,FALSE))))</f>
        <v>Laurence Noble</v>
      </c>
      <c r="H4" s="22">
        <f t="shared" si="0"/>
        <v>1.8067129629629631E-2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20">
        <v>26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1.8229166666666668E-2</v>
      </c>
      <c r="I5" t="str">
        <f t="shared" si="1"/>
        <v/>
      </c>
    </row>
    <row r="6" spans="1:9" ht="15" x14ac:dyDescent="0.4">
      <c r="A6" s="19">
        <v>1152</v>
      </c>
      <c r="B6" s="19">
        <v>0</v>
      </c>
      <c r="C6" s="20">
        <v>26</v>
      </c>
      <c r="D6" s="20">
        <v>17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Ruby Isaac</v>
      </c>
      <c r="H6" s="22">
        <f t="shared" si="0"/>
        <v>1.8252314814814815E-2</v>
      </c>
      <c r="I6" t="str">
        <f t="shared" si="1"/>
        <v/>
      </c>
    </row>
    <row r="7" spans="1:9" ht="15" x14ac:dyDescent="0.4">
      <c r="A7" s="19">
        <v>415</v>
      </c>
      <c r="B7" s="19">
        <v>0</v>
      </c>
      <c r="C7" s="20">
        <v>26</v>
      </c>
      <c r="D7" s="20">
        <v>29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1.8391203703703705E-2</v>
      </c>
      <c r="I7" t="str">
        <f t="shared" si="1"/>
        <v/>
      </c>
    </row>
    <row r="8" spans="1:9" ht="15" x14ac:dyDescent="0.4">
      <c r="A8" s="19">
        <v>1192</v>
      </c>
      <c r="B8" s="19">
        <v>0</v>
      </c>
      <c r="C8" s="20">
        <v>26</v>
      </c>
      <c r="D8" s="20">
        <v>44</v>
      </c>
      <c r="E8" s="20"/>
      <c r="F8" s="20"/>
      <c r="G8" s="21" t="str">
        <f>IF(ISBLANK($A8),"",IF($I8="X",A8,CONCATENATE(VLOOKUP(A8,Competitors!$A$2:$I$650,3, FALSE)," ",VLOOKUP(A8,Competitors!$A$2:$I$650,2,FALSE))))</f>
        <v>Dale Norris</v>
      </c>
      <c r="H8" s="22">
        <f t="shared" si="0"/>
        <v>1.8564814814814815E-2</v>
      </c>
      <c r="I8" t="str">
        <f t="shared" si="1"/>
        <v/>
      </c>
    </row>
    <row r="9" spans="1:9" ht="15" x14ac:dyDescent="0.4">
      <c r="A9" s="19">
        <v>1055</v>
      </c>
      <c r="B9" s="19">
        <v>0</v>
      </c>
      <c r="C9" s="20">
        <v>26</v>
      </c>
      <c r="D9" s="20">
        <v>46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1.8587962962962962E-2</v>
      </c>
      <c r="I9" t="str">
        <f t="shared" si="1"/>
        <v/>
      </c>
    </row>
    <row r="10" spans="1:9" ht="15" x14ac:dyDescent="0.4">
      <c r="A10" s="19">
        <v>1094</v>
      </c>
      <c r="B10" s="19">
        <v>0</v>
      </c>
      <c r="C10" s="20">
        <v>26</v>
      </c>
      <c r="D10" s="20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Andy Poulton</v>
      </c>
      <c r="H10" s="22">
        <f t="shared" si="0"/>
        <v>1.8692129629629628E-2</v>
      </c>
      <c r="I10" t="str">
        <f t="shared" si="1"/>
        <v/>
      </c>
    </row>
    <row r="11" spans="1:9" ht="15" x14ac:dyDescent="0.4">
      <c r="A11" s="19">
        <v>699</v>
      </c>
      <c r="B11" s="19">
        <v>0</v>
      </c>
      <c r="C11" s="20">
        <v>27</v>
      </c>
      <c r="D11" s="20">
        <v>21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Jonathan Durnin</v>
      </c>
      <c r="H11" s="22">
        <f t="shared" si="0"/>
        <v>1.8993055555555555E-2</v>
      </c>
      <c r="I11" t="str">
        <f t="shared" si="1"/>
        <v/>
      </c>
    </row>
    <row r="12" spans="1:9" ht="15" x14ac:dyDescent="0.4">
      <c r="A12" s="19">
        <v>1237</v>
      </c>
      <c r="B12" s="19">
        <v>0</v>
      </c>
      <c r="C12" s="20">
        <v>27</v>
      </c>
      <c r="D12" s="20">
        <v>23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John Abbott</v>
      </c>
      <c r="H12" s="22">
        <f t="shared" si="0"/>
        <v>1.9016203703703705E-2</v>
      </c>
      <c r="I12" t="str">
        <f t="shared" si="1"/>
        <v/>
      </c>
    </row>
    <row r="13" spans="1:9" ht="15" x14ac:dyDescent="0.4">
      <c r="A13" s="19" t="s">
        <v>181</v>
      </c>
      <c r="B13" s="19">
        <v>0</v>
      </c>
      <c r="C13" s="20">
        <v>27</v>
      </c>
      <c r="D13" s="20">
        <v>30</v>
      </c>
      <c r="E13" s="20"/>
      <c r="F13" s="20"/>
      <c r="G13" s="21" t="str">
        <f>IF(ISBLANK($A13),"",IF($I13="X",A13,CONCATENATE(VLOOKUP(A13,Competitors!$A$2:$I$650,3, FALSE)," ",VLOOKUP(A13,Competitors!$A$2:$I$650,2,FALSE))))</f>
        <v>Graham Doe</v>
      </c>
      <c r="H13" s="22">
        <f t="shared" si="0"/>
        <v>1.9097222222222224E-2</v>
      </c>
      <c r="I13" t="str">
        <f t="shared" si="1"/>
        <v>X</v>
      </c>
    </row>
    <row r="14" spans="1:9" ht="15" x14ac:dyDescent="0.4">
      <c r="A14" s="19">
        <v>468</v>
      </c>
      <c r="B14" s="19">
        <v>0</v>
      </c>
      <c r="C14" s="20">
        <v>27</v>
      </c>
      <c r="D14" s="20">
        <v>35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Mike Smith</v>
      </c>
      <c r="H14" s="22">
        <f t="shared" si="0"/>
        <v>1.9155092592592592E-2</v>
      </c>
      <c r="I14" t="str">
        <f t="shared" si="1"/>
        <v/>
      </c>
    </row>
    <row r="15" spans="1:9" ht="15" x14ac:dyDescent="0.4">
      <c r="A15" s="19" t="s">
        <v>150</v>
      </c>
      <c r="B15" s="19">
        <v>0</v>
      </c>
      <c r="C15" s="20">
        <v>28</v>
      </c>
      <c r="D15" s="20">
        <v>42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Ed Watson</v>
      </c>
      <c r="H15" s="22">
        <f t="shared" si="0"/>
        <v>1.9930555555555556E-2</v>
      </c>
      <c r="I15" t="str">
        <f t="shared" si="1"/>
        <v>X</v>
      </c>
    </row>
    <row r="16" spans="1:9" ht="15" x14ac:dyDescent="0.4">
      <c r="A16" s="19">
        <v>846</v>
      </c>
      <c r="B16" s="19">
        <v>0</v>
      </c>
      <c r="C16" s="20">
        <v>28</v>
      </c>
      <c r="D16" s="20">
        <v>45</v>
      </c>
      <c r="E16" s="20"/>
      <c r="F16" s="20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1.9965277777777776E-2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20">
        <v>29</v>
      </c>
      <c r="D17" s="20">
        <v>28</v>
      </c>
      <c r="E17" s="20"/>
      <c r="F17" s="20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2.0462962962962964E-2</v>
      </c>
      <c r="I17" t="str">
        <f t="shared" si="1"/>
        <v/>
      </c>
    </row>
    <row r="18" spans="1:9" ht="15" x14ac:dyDescent="0.4">
      <c r="A18" s="19">
        <v>532</v>
      </c>
      <c r="B18" s="19">
        <v>0</v>
      </c>
      <c r="C18" s="20">
        <v>29</v>
      </c>
      <c r="D18" s="20">
        <v>30</v>
      </c>
      <c r="E18" s="20" t="s">
        <v>180</v>
      </c>
      <c r="F18" s="20"/>
      <c r="G18" s="21" t="str">
        <f>IF(ISBLANK($A18),"",IF($I18="X",A18,CONCATENATE(VLOOKUP(A18,Competitors!$A$2:$I$650,3, FALSE)," ",VLOOKUP(A18,Competitors!$A$2:$I$650,2,FALSE))))</f>
        <v>Kevin Mills</v>
      </c>
      <c r="H18" s="22">
        <f t="shared" si="0"/>
        <v>2.0486111111111111E-2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20">
        <v>30</v>
      </c>
      <c r="D19" s="20">
        <v>25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2.1122685185185185E-2</v>
      </c>
      <c r="I19" t="str">
        <f t="shared" si="1"/>
        <v/>
      </c>
    </row>
    <row r="20" spans="1:9" ht="15" x14ac:dyDescent="0.4">
      <c r="A20" s="19">
        <v>23</v>
      </c>
      <c r="B20" s="19">
        <v>0</v>
      </c>
      <c r="C20" s="20">
        <v>30</v>
      </c>
      <c r="D20" s="20">
        <v>30</v>
      </c>
      <c r="E20" s="20"/>
      <c r="F20" s="20"/>
      <c r="G20" s="21" t="str">
        <f>IF(ISBLANK($A20),"",IF($I20="X",A20,CONCATENATE(VLOOKUP(A20,Competitors!$A$2:$I$650,3, FALSE)," ",VLOOKUP(A20,Competitors!$A$2:$I$650,2,FALSE))))</f>
        <v>Chris Hyde</v>
      </c>
      <c r="H20" s="22">
        <f t="shared" si="0"/>
        <v>2.1180555555555557E-2</v>
      </c>
      <c r="I20" t="str">
        <f t="shared" si="1"/>
        <v/>
      </c>
    </row>
    <row r="21" spans="1:9" ht="15" x14ac:dyDescent="0.4">
      <c r="A21" s="19">
        <v>1112</v>
      </c>
      <c r="B21" s="19">
        <v>0</v>
      </c>
      <c r="C21" s="20">
        <v>30</v>
      </c>
      <c r="D21" s="20">
        <v>50</v>
      </c>
      <c r="E21" s="20"/>
      <c r="F21" s="20"/>
      <c r="G21" s="21" t="str">
        <f>IF(ISBLANK($A21),"",IF($I21="X",A21,CONCATENATE(VLOOKUP(A21,Competitors!$A$2:$I$650,3, FALSE)," ",VLOOKUP(A21,Competitors!$A$2:$I$650,2,FALSE))))</f>
        <v>Gary Ashwell</v>
      </c>
      <c r="H21" s="22">
        <f t="shared" si="0"/>
        <v>2.1412037037037038E-2</v>
      </c>
      <c r="I21" t="str">
        <f t="shared" si="1"/>
        <v/>
      </c>
    </row>
    <row r="22" spans="1:9" ht="15" x14ac:dyDescent="0.4">
      <c r="A22" s="19">
        <v>616</v>
      </c>
      <c r="B22" s="19">
        <v>0</v>
      </c>
      <c r="C22" s="20">
        <v>31</v>
      </c>
      <c r="D22" s="20">
        <v>27.01</v>
      </c>
      <c r="E22" s="20"/>
      <c r="F22" s="20"/>
      <c r="G22" s="21" t="str">
        <f>IF(ISBLANK($A22),"",IF($I22="X",A22,CONCATENATE(VLOOKUP(A22,Competitors!$A$2:$I$650,3, FALSE)," ",VLOOKUP(A22,Competitors!$A$2:$I$650,2,FALSE))))</f>
        <v>Simon Ward</v>
      </c>
      <c r="H22" s="22">
        <f t="shared" si="0"/>
        <v>2.1840393518518519E-2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Event_01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77" priority="1">
      <formula>TEXT($B$104,"@")="Y"</formula>
    </cfRule>
  </conditionalFormatting>
  <conditionalFormatting sqref="G2:H101">
    <cfRule type="expression" dxfId="76" priority="3">
      <formula>$I2="X"</formula>
    </cfRule>
  </conditionalFormatting>
  <conditionalFormatting sqref="H2:H101">
    <cfRule type="expression" dxfId="75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4"/>
  <sheetViews>
    <sheetView zoomScaleNormal="100" workbookViewId="0">
      <selection activeCell="V15" sqref="V15"/>
    </sheetView>
  </sheetViews>
  <sheetFormatPr defaultColWidth="9.1328125" defaultRowHeight="12.75" x14ac:dyDescent="0.35"/>
  <cols>
    <col min="1" max="1" width="20.9296875" customWidth="1"/>
    <col min="2" max="3" width="4.6640625" customWidth="1"/>
    <col min="4" max="4" width="6.265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182</v>
      </c>
      <c r="B2" s="19">
        <v>0</v>
      </c>
      <c r="C2" s="19">
        <v>22</v>
      </c>
      <c r="D2" s="19">
        <v>15</v>
      </c>
      <c r="E2" s="19" t="s">
        <v>183</v>
      </c>
      <c r="F2" s="19"/>
      <c r="G2" s="21" t="str">
        <f>IF(ISBLANK($A2),"",IF($I2="X",A2,CONCATENATE(VLOOKUP(A2,Competitors!$A$2:$I$650,3, FALSE)," ",VLOOKUP(A2,Competitors!$A$2:$I$650,2,FALSE))))</f>
        <v>Paul Pardoe</v>
      </c>
      <c r="H2" s="22">
        <f>IF(LEFT($E2,1)="D",UPPER($E2),(B2*3600+C2*60+D2)/86400)</f>
        <v>1.545138888888889E-2</v>
      </c>
      <c r="I2" t="str">
        <f>IF(OR(ISBLANK(A2),ISNUMBER(A2)),"","X")</f>
        <v>X</v>
      </c>
    </row>
    <row r="3" spans="1:9" ht="15" x14ac:dyDescent="0.4">
      <c r="A3" s="19" t="s">
        <v>184</v>
      </c>
      <c r="B3" s="19">
        <v>0</v>
      </c>
      <c r="C3" s="19">
        <v>22</v>
      </c>
      <c r="D3" s="19">
        <v>20</v>
      </c>
      <c r="E3" s="19" t="s">
        <v>183</v>
      </c>
      <c r="F3" s="19"/>
      <c r="G3" s="21" t="str">
        <f>IF(ISBLANK($A3),"",IF($I3="X",A3,CONCATENATE(VLOOKUP(A3,Competitors!$A$2:$I$650,3, FALSE)," ",VLOOKUP(A3,Competitors!$A$2:$I$650,2,FALSE))))</f>
        <v>George Fox</v>
      </c>
      <c r="H3" s="22">
        <f t="shared" ref="H3:H66" si="0">IF(LEFT($E3,1)="D",UPPER($E3),(B3*3600+C3*60+D3)/86400)</f>
        <v>1.5509259259259259E-2</v>
      </c>
      <c r="I3" t="str">
        <f t="shared" ref="I3:I66" si="1">IF(OR(ISBLANK(A3),ISNUMBER(A3)),"","X")</f>
        <v>X</v>
      </c>
    </row>
    <row r="4" spans="1:9" ht="15" x14ac:dyDescent="0.4">
      <c r="A4" s="19" t="s">
        <v>185</v>
      </c>
      <c r="B4" s="19">
        <v>0</v>
      </c>
      <c r="C4" s="19">
        <v>23</v>
      </c>
      <c r="D4" s="19">
        <v>15</v>
      </c>
      <c r="E4" s="19" t="s">
        <v>183</v>
      </c>
      <c r="F4" s="19"/>
      <c r="G4" s="21" t="str">
        <f>IF(ISBLANK($A4),"",IF($I4="X",A4,CONCATENATE(VLOOKUP(A4,Competitors!$A$2:$I$650,3, FALSE)," ",VLOOKUP(A4,Competitors!$A$2:$I$650,2,FALSE))))</f>
        <v>Jamie Murray</v>
      </c>
      <c r="H4" s="22">
        <f t="shared" si="0"/>
        <v>1.6145833333333335E-2</v>
      </c>
      <c r="I4" t="str">
        <f t="shared" si="1"/>
        <v>X</v>
      </c>
    </row>
    <row r="5" spans="1:9" ht="15" x14ac:dyDescent="0.4">
      <c r="A5" s="19" t="s">
        <v>186</v>
      </c>
      <c r="B5" s="19">
        <v>0</v>
      </c>
      <c r="C5" s="19">
        <v>23</v>
      </c>
      <c r="D5" s="19">
        <v>43</v>
      </c>
      <c r="E5" s="19" t="s">
        <v>180</v>
      </c>
      <c r="F5" s="19"/>
      <c r="G5" s="21" t="str">
        <f>IF(ISBLANK($A5),"",IF($I5="X",A5,CONCATENATE(VLOOKUP(A5,Competitors!$A$2:$I$650,3, FALSE)," ",VLOOKUP(A5,Competitors!$A$2:$I$650,2,FALSE))))</f>
        <v>Oscar Smith</v>
      </c>
      <c r="H5" s="22">
        <f t="shared" si="0"/>
        <v>1.6469907407407409E-2</v>
      </c>
      <c r="I5" t="str">
        <f t="shared" si="1"/>
        <v>X</v>
      </c>
    </row>
    <row r="6" spans="1:9" ht="15" x14ac:dyDescent="0.4">
      <c r="A6" s="19" t="s">
        <v>187</v>
      </c>
      <c r="B6" s="19">
        <v>0</v>
      </c>
      <c r="C6" s="19">
        <v>23</v>
      </c>
      <c r="D6" s="19">
        <v>46</v>
      </c>
      <c r="E6" s="19" t="s">
        <v>183</v>
      </c>
      <c r="F6" s="19"/>
      <c r="G6" s="21" t="str">
        <f>IF(ISBLANK($A6),"",IF($I6="X",A6,CONCATENATE(VLOOKUP(A6,Competitors!$A$2:$I$650,3, FALSE)," ",VLOOKUP(A6,Competitors!$A$2:$I$650,2,FALSE))))</f>
        <v>Jack Eastman-Nye</v>
      </c>
      <c r="H6" s="22">
        <f t="shared" si="0"/>
        <v>1.650462962962963E-2</v>
      </c>
      <c r="I6" t="str">
        <f t="shared" si="1"/>
        <v>X</v>
      </c>
    </row>
    <row r="7" spans="1:9" ht="15" x14ac:dyDescent="0.4">
      <c r="A7" s="19">
        <v>407</v>
      </c>
      <c r="B7" s="19">
        <v>0</v>
      </c>
      <c r="C7" s="19">
        <v>24</v>
      </c>
      <c r="D7" s="19">
        <v>27</v>
      </c>
      <c r="E7" s="19" t="s">
        <v>183</v>
      </c>
      <c r="F7" s="19"/>
      <c r="G7" s="21" t="str">
        <f>IF(ISBLANK($A7),"",IF($I7="X",A7,CONCATENATE(VLOOKUP(A7,Competitors!$A$2:$I$650,3, FALSE)," ",VLOOKUP(A7,Competitors!$A$2:$I$650,2,FALSE))))</f>
        <v>Hans van Nierop</v>
      </c>
      <c r="H7" s="22">
        <f t="shared" si="0"/>
        <v>1.6979166666666667E-2</v>
      </c>
      <c r="I7" t="str">
        <f t="shared" si="1"/>
        <v/>
      </c>
    </row>
    <row r="8" spans="1:9" ht="15" x14ac:dyDescent="0.4">
      <c r="A8" s="19" t="s">
        <v>188</v>
      </c>
      <c r="B8" s="19">
        <v>0</v>
      </c>
      <c r="C8" s="19">
        <v>24</v>
      </c>
      <c r="D8" s="19">
        <v>28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Chris Bradbury</v>
      </c>
      <c r="H8" s="22">
        <f t="shared" si="0"/>
        <v>1.699074074074074E-2</v>
      </c>
      <c r="I8" t="str">
        <f t="shared" si="1"/>
        <v>X</v>
      </c>
    </row>
    <row r="9" spans="1:9" ht="15" x14ac:dyDescent="0.4">
      <c r="A9" s="19" t="s">
        <v>189</v>
      </c>
      <c r="B9" s="19">
        <v>0</v>
      </c>
      <c r="C9" s="19">
        <v>25</v>
      </c>
      <c r="D9" s="19">
        <v>16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Paul Beattie</v>
      </c>
      <c r="H9" s="22">
        <f t="shared" si="0"/>
        <v>1.7546296296296296E-2</v>
      </c>
      <c r="I9" t="str">
        <f t="shared" si="1"/>
        <v>X</v>
      </c>
    </row>
    <row r="10" spans="1:9" ht="15" x14ac:dyDescent="0.4">
      <c r="A10" s="19" t="s">
        <v>190</v>
      </c>
      <c r="B10" s="19">
        <v>0</v>
      </c>
      <c r="C10" s="19">
        <v>25</v>
      </c>
      <c r="D10" s="19">
        <v>19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Alex Barrowman</v>
      </c>
      <c r="H10" s="22">
        <f t="shared" si="0"/>
        <v>1.758101851851852E-2</v>
      </c>
      <c r="I10" t="str">
        <f t="shared" si="1"/>
        <v>X</v>
      </c>
    </row>
    <row r="11" spans="1:9" ht="15" x14ac:dyDescent="0.4">
      <c r="A11" s="19" t="s">
        <v>191</v>
      </c>
      <c r="B11" s="19">
        <v>0</v>
      </c>
      <c r="C11" s="19">
        <v>25</v>
      </c>
      <c r="D11" s="19">
        <v>36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Pete Bradshaw</v>
      </c>
      <c r="H11" s="22">
        <f t="shared" si="0"/>
        <v>1.7777777777777778E-2</v>
      </c>
      <c r="I11" t="str">
        <f t="shared" si="1"/>
        <v>X</v>
      </c>
    </row>
    <row r="12" spans="1:9" ht="15" x14ac:dyDescent="0.4">
      <c r="A12" s="19" t="s">
        <v>192</v>
      </c>
      <c r="B12" s="19">
        <v>0</v>
      </c>
      <c r="C12" s="19">
        <v>25</v>
      </c>
      <c r="D12" s="19">
        <v>48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Diego Patteri</v>
      </c>
      <c r="H12" s="22">
        <f t="shared" si="0"/>
        <v>1.7916666666666668E-2</v>
      </c>
      <c r="I12" t="str">
        <f t="shared" si="1"/>
        <v>X</v>
      </c>
    </row>
    <row r="13" spans="1:9" ht="15" x14ac:dyDescent="0.4">
      <c r="A13" s="19" t="s">
        <v>193</v>
      </c>
      <c r="B13" s="19">
        <v>0</v>
      </c>
      <c r="C13" s="19">
        <v>25</v>
      </c>
      <c r="D13" s="19">
        <v>49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Richard Golding</v>
      </c>
      <c r="H13" s="22">
        <f t="shared" si="0"/>
        <v>1.7928240740740741E-2</v>
      </c>
      <c r="I13" t="str">
        <f t="shared" si="1"/>
        <v>X</v>
      </c>
    </row>
    <row r="14" spans="1:9" ht="15" x14ac:dyDescent="0.4">
      <c r="A14" s="19" t="s">
        <v>194</v>
      </c>
      <c r="B14" s="19">
        <v>0</v>
      </c>
      <c r="C14" s="19">
        <v>25</v>
      </c>
      <c r="D14" s="19">
        <v>58</v>
      </c>
      <c r="E14" s="19" t="s">
        <v>183</v>
      </c>
      <c r="F14" s="19"/>
      <c r="G14" s="21" t="str">
        <f>IF(ISBLANK($A14),"",IF($I14="X",A14,CONCATENATE(VLOOKUP(A14,Competitors!$A$2:$I$650,3, FALSE)," ",VLOOKUP(A14,Competitors!$A$2:$I$650,2,FALSE))))</f>
        <v>Malcolm Smith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165</v>
      </c>
      <c r="B15" s="19">
        <v>0</v>
      </c>
      <c r="C15" s="19">
        <v>26</v>
      </c>
      <c r="D15" s="19">
        <v>18</v>
      </c>
      <c r="E15" s="19" t="s">
        <v>183</v>
      </c>
      <c r="F15" s="19"/>
      <c r="G15" s="21" t="str">
        <f>IF(ISBLANK($A15),"",IF($I15="X",A15,CONCATENATE(VLOOKUP(A15,Competitors!$A$2:$I$650,3, FALSE)," ",VLOOKUP(A15,Competitors!$A$2:$I$650,2,FALSE))))</f>
        <v>Philip Wilkinson</v>
      </c>
      <c r="H15" s="22">
        <f t="shared" si="0"/>
        <v>1.8263888888888889E-2</v>
      </c>
      <c r="I15" t="str">
        <f t="shared" si="1"/>
        <v>X</v>
      </c>
    </row>
    <row r="16" spans="1:9" ht="15" x14ac:dyDescent="0.4">
      <c r="A16" s="19" t="s">
        <v>157</v>
      </c>
      <c r="B16" s="19">
        <v>0</v>
      </c>
      <c r="C16" s="19">
        <v>26</v>
      </c>
      <c r="D16" s="19">
        <v>40</v>
      </c>
      <c r="E16" s="19" t="s">
        <v>183</v>
      </c>
      <c r="F16" s="19"/>
      <c r="G16" s="21" t="str">
        <f>IF(ISBLANK($A16),"",IF($I16="X",A16,CONCATENATE(VLOOKUP(A16,Competitors!$A$2:$I$650,3, FALSE)," ",VLOOKUP(A16,Competitors!$A$2:$I$650,2,FALSE))))</f>
        <v>Adam Wells</v>
      </c>
      <c r="H16" s="22">
        <f t="shared" si="0"/>
        <v>1.8518518518518517E-2</v>
      </c>
      <c r="I16" t="str">
        <f t="shared" si="1"/>
        <v>X</v>
      </c>
    </row>
    <row r="17" spans="1:9" ht="15" x14ac:dyDescent="0.4">
      <c r="A17" s="19" t="s">
        <v>195</v>
      </c>
      <c r="B17" s="19">
        <v>0</v>
      </c>
      <c r="C17" s="19">
        <v>26</v>
      </c>
      <c r="D17" s="19">
        <v>49</v>
      </c>
      <c r="E17" s="19" t="s">
        <v>180</v>
      </c>
      <c r="F17" s="19"/>
      <c r="G17" s="21" t="str">
        <f>IF(ISBLANK($A17),"",IF($I17="X",A17,CONCATENATE(VLOOKUP(A17,Competitors!$A$2:$I$650,3, FALSE)," ",VLOOKUP(A17,Competitors!$A$2:$I$650,2,FALSE))))</f>
        <v>Leah Cuthbertson</v>
      </c>
      <c r="H17" s="22">
        <f t="shared" si="0"/>
        <v>1.8622685185185187E-2</v>
      </c>
      <c r="I17" t="str">
        <f t="shared" si="1"/>
        <v>X</v>
      </c>
    </row>
    <row r="18" spans="1:9" ht="15" x14ac:dyDescent="0.4">
      <c r="A18" s="19" t="s">
        <v>196</v>
      </c>
      <c r="B18" s="19">
        <v>0</v>
      </c>
      <c r="C18" s="19">
        <v>26</v>
      </c>
      <c r="D18" s="19">
        <v>50</v>
      </c>
      <c r="E18" s="19" t="s">
        <v>183</v>
      </c>
      <c r="F18" s="19"/>
      <c r="G18" s="21" t="str">
        <f>IF(ISBLANK($A18),"",IF($I18="X",A18,CONCATENATE(VLOOKUP(A18,Competitors!$A$2:$I$650,3, FALSE)," ",VLOOKUP(A18,Competitors!$A$2:$I$650,2,FALSE))))</f>
        <v>Mark Tomlinson</v>
      </c>
      <c r="H18" s="22">
        <f t="shared" si="0"/>
        <v>1.863425925925926E-2</v>
      </c>
      <c r="I18" t="str">
        <f t="shared" si="1"/>
        <v>X</v>
      </c>
    </row>
    <row r="19" spans="1:9" ht="15" x14ac:dyDescent="0.4">
      <c r="A19" s="19">
        <v>1161</v>
      </c>
      <c r="B19" s="19">
        <v>0</v>
      </c>
      <c r="C19" s="19">
        <v>27</v>
      </c>
      <c r="D19" s="19">
        <v>6</v>
      </c>
      <c r="E19" s="19" t="s">
        <v>183</v>
      </c>
      <c r="F19" s="19"/>
      <c r="G19" s="21" t="str">
        <f>IF(ISBLANK($A19),"",IF($I19="X",A19,CONCATENATE(VLOOKUP(A19,Competitors!$A$2:$I$650,3, FALSE)," ",VLOOKUP(A19,Competitors!$A$2:$I$650,2,FALSE))))</f>
        <v>Maciej Suchocki</v>
      </c>
      <c r="H19" s="22">
        <f t="shared" si="0"/>
        <v>1.8819444444444444E-2</v>
      </c>
      <c r="I19" t="str">
        <f t="shared" si="1"/>
        <v/>
      </c>
    </row>
    <row r="20" spans="1:9" ht="15" x14ac:dyDescent="0.4">
      <c r="A20" s="19" t="s">
        <v>197</v>
      </c>
      <c r="B20" s="19">
        <v>0</v>
      </c>
      <c r="C20" s="19">
        <v>27</v>
      </c>
      <c r="D20" s="19">
        <v>56</v>
      </c>
      <c r="E20" s="19" t="s">
        <v>183</v>
      </c>
      <c r="F20" s="19"/>
      <c r="G20" s="21" t="str">
        <f>IF(ISBLANK($A20),"",IF($I20="X",A20,CONCATENATE(VLOOKUP(A20,Competitors!$A$2:$I$650,3, FALSE)," ",VLOOKUP(A20,Competitors!$A$2:$I$650,2,FALSE))))</f>
        <v>John Beckett</v>
      </c>
      <c r="H20" s="22">
        <f t="shared" si="0"/>
        <v>1.9398148148148147E-2</v>
      </c>
      <c r="I20" t="str">
        <f t="shared" si="1"/>
        <v>X</v>
      </c>
    </row>
    <row r="21" spans="1:9" ht="15" x14ac:dyDescent="0.4">
      <c r="A21" s="19">
        <v>1094</v>
      </c>
      <c r="B21" s="19">
        <v>0</v>
      </c>
      <c r="C21" s="19">
        <v>28</v>
      </c>
      <c r="D21" s="19">
        <v>27</v>
      </c>
      <c r="E21" s="19" t="s">
        <v>183</v>
      </c>
      <c r="F21" s="19"/>
      <c r="G21" s="21" t="str">
        <f>IF(ISBLANK($A21),"",IF($I21="X",A21,CONCATENATE(VLOOKUP(A21,Competitors!$A$2:$I$650,3, FALSE)," ",VLOOKUP(A21,Competitors!$A$2:$I$650,2,FALSE))))</f>
        <v>Andy Poulton</v>
      </c>
      <c r="H21" s="22">
        <f t="shared" si="0"/>
        <v>1.9756944444444445E-2</v>
      </c>
      <c r="I21" t="str">
        <f t="shared" si="1"/>
        <v/>
      </c>
    </row>
    <row r="22" spans="1:9" ht="15" x14ac:dyDescent="0.4">
      <c r="A22" s="19" t="s">
        <v>198</v>
      </c>
      <c r="B22" s="19">
        <v>0</v>
      </c>
      <c r="C22" s="19">
        <v>28</v>
      </c>
      <c r="D22" s="19">
        <v>38</v>
      </c>
      <c r="E22" s="19" t="s">
        <v>183</v>
      </c>
      <c r="F22" s="19"/>
      <c r="G22" s="21" t="str">
        <f>IF(ISBLANK($A22),"",IF($I22="X",A22,CONCATENATE(VLOOKUP(A22,Competitors!$A$2:$I$650,3, FALSE)," ",VLOOKUP(A22,Competitors!$A$2:$I$650,2,FALSE))))</f>
        <v>Loz Staples</v>
      </c>
      <c r="H22" s="22">
        <f t="shared" si="0"/>
        <v>1.9884259259259258E-2</v>
      </c>
      <c r="I22" t="str">
        <f t="shared" si="1"/>
        <v>X</v>
      </c>
    </row>
    <row r="23" spans="1:9" ht="15" x14ac:dyDescent="0.4">
      <c r="A23" s="19">
        <v>567</v>
      </c>
      <c r="B23" s="19">
        <v>0</v>
      </c>
      <c r="C23" s="19">
        <v>28</v>
      </c>
      <c r="D23" s="19">
        <v>38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Lawrence Cox</v>
      </c>
      <c r="H23" s="22">
        <f t="shared" si="0"/>
        <v>1.9884259259259258E-2</v>
      </c>
      <c r="I23" t="str">
        <f t="shared" si="1"/>
        <v/>
      </c>
    </row>
    <row r="24" spans="1:9" ht="15" x14ac:dyDescent="0.4">
      <c r="A24" s="19" t="s">
        <v>199</v>
      </c>
      <c r="B24" s="19">
        <v>0</v>
      </c>
      <c r="C24" s="19">
        <v>28</v>
      </c>
      <c r="D24" s="19">
        <v>49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ed Watson</v>
      </c>
      <c r="H24" s="22">
        <f t="shared" si="0"/>
        <v>2.0011574074074074E-2</v>
      </c>
      <c r="I24" t="str">
        <f t="shared" si="1"/>
        <v>X</v>
      </c>
    </row>
    <row r="25" spans="1:9" ht="15" x14ac:dyDescent="0.4">
      <c r="A25" s="19">
        <v>1107</v>
      </c>
      <c r="B25" s="19">
        <v>0</v>
      </c>
      <c r="C25" s="19">
        <v>29</v>
      </c>
      <c r="D25" s="19">
        <v>8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2.0231481481481482E-2</v>
      </c>
      <c r="I25" t="str">
        <f t="shared" si="1"/>
        <v/>
      </c>
    </row>
    <row r="26" spans="1:9" ht="15" x14ac:dyDescent="0.4">
      <c r="A26" s="19" t="s">
        <v>200</v>
      </c>
      <c r="B26" s="19">
        <v>0</v>
      </c>
      <c r="C26" s="19">
        <v>29</v>
      </c>
      <c r="D26" s="19">
        <v>13</v>
      </c>
      <c r="E26" s="19" t="s">
        <v>183</v>
      </c>
      <c r="F26" s="19"/>
      <c r="G26" s="21" t="str">
        <f>IF(ISBLANK($A26),"",IF($I26="X",A26,CONCATENATE(VLOOKUP(A26,Competitors!$A$2:$I$650,3, FALSE)," ",VLOOKUP(A26,Competitors!$A$2:$I$650,2,FALSE))))</f>
        <v>Carolyn Pfalzgraf</v>
      </c>
      <c r="H26" s="22">
        <f t="shared" si="0"/>
        <v>2.0289351851851854E-2</v>
      </c>
      <c r="I26" t="str">
        <f t="shared" si="1"/>
        <v>X</v>
      </c>
    </row>
    <row r="27" spans="1:9" ht="15" x14ac:dyDescent="0.4">
      <c r="A27" s="19" t="s">
        <v>201</v>
      </c>
      <c r="B27" s="19">
        <v>0</v>
      </c>
      <c r="C27" s="19">
        <v>29</v>
      </c>
      <c r="D27" s="19">
        <v>55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2.0775462962962964E-2</v>
      </c>
      <c r="I27" t="str">
        <f t="shared" si="1"/>
        <v>X</v>
      </c>
    </row>
    <row r="28" spans="1:9" ht="15" x14ac:dyDescent="0.4">
      <c r="A28" s="19" t="s">
        <v>202</v>
      </c>
      <c r="B28" s="19">
        <v>0</v>
      </c>
      <c r="C28" s="19">
        <v>29</v>
      </c>
      <c r="D28" s="19">
        <v>58</v>
      </c>
      <c r="E28" s="19" t="s">
        <v>183</v>
      </c>
      <c r="F28" s="19"/>
      <c r="G28" s="21" t="str">
        <f>IF(ISBLANK($A28),"",IF($I28="X",A28,CONCATENATE(VLOOKUP(A28,Competitors!$A$2:$I$650,3, FALSE)," ",VLOOKUP(A28,Competitors!$A$2:$I$650,2,FALSE))))</f>
        <v>David Morgan</v>
      </c>
      <c r="H28" s="22">
        <f t="shared" si="0"/>
        <v>2.0810185185185185E-2</v>
      </c>
      <c r="I28" t="str">
        <f t="shared" si="1"/>
        <v>X</v>
      </c>
    </row>
    <row r="29" spans="1:9" ht="15" x14ac:dyDescent="0.4">
      <c r="A29" s="19" t="s">
        <v>203</v>
      </c>
      <c r="B29" s="19">
        <v>0</v>
      </c>
      <c r="C29" s="19">
        <v>30</v>
      </c>
      <c r="D29" s="19">
        <v>17</v>
      </c>
      <c r="E29" s="19" t="s">
        <v>183</v>
      </c>
      <c r="F29" s="19"/>
      <c r="G29" s="21" t="str">
        <f>IF(ISBLANK($A29),"",IF($I29="X",A29,CONCATENATE(VLOOKUP(A29,Competitors!$A$2:$I$650,3, FALSE)," ",VLOOKUP(A29,Competitors!$A$2:$I$650,2,FALSE))))</f>
        <v>Philip Merritt</v>
      </c>
      <c r="H29" s="22">
        <f t="shared" si="0"/>
        <v>2.1030092592592593E-2</v>
      </c>
      <c r="I29" t="str">
        <f t="shared" si="1"/>
        <v>X</v>
      </c>
    </row>
    <row r="30" spans="1:9" ht="15" x14ac:dyDescent="0.4">
      <c r="A30" s="19" t="s">
        <v>204</v>
      </c>
      <c r="B30" s="19">
        <v>0</v>
      </c>
      <c r="C30" s="19">
        <v>30</v>
      </c>
      <c r="D30" s="19">
        <v>19</v>
      </c>
      <c r="E30" s="19" t="s">
        <v>183</v>
      </c>
      <c r="F30" s="19"/>
      <c r="G30" s="21" t="str">
        <f>IF(ISBLANK($A30),"",IF($I30="X",A30,CONCATENATE(VLOOKUP(A30,Competitors!$A$2:$I$650,3, FALSE)," ",VLOOKUP(A30,Competitors!$A$2:$I$650,2,FALSE))))</f>
        <v>David Creese</v>
      </c>
      <c r="H30" s="22">
        <f t="shared" si="0"/>
        <v>2.105324074074074E-2</v>
      </c>
      <c r="I30" t="str">
        <f t="shared" si="1"/>
        <v>X</v>
      </c>
    </row>
    <row r="31" spans="1:9" ht="15" x14ac:dyDescent="0.4">
      <c r="A31" s="19" t="s">
        <v>205</v>
      </c>
      <c r="B31" s="19">
        <v>0</v>
      </c>
      <c r="C31" s="19">
        <v>30</v>
      </c>
      <c r="D31" s="19">
        <v>36</v>
      </c>
      <c r="E31" s="19" t="s">
        <v>183</v>
      </c>
      <c r="F31" s="19"/>
      <c r="G31" s="21" t="str">
        <f>IF(ISBLANK($A31),"",IF($I31="X",A31,CONCATENATE(VLOOKUP(A31,Competitors!$A$2:$I$650,3, FALSE)," ",VLOOKUP(A31,Competitors!$A$2:$I$650,2,FALSE))))</f>
        <v>Isaac Barral</v>
      </c>
      <c r="H31" s="22">
        <f t="shared" si="0"/>
        <v>2.1250000000000002E-2</v>
      </c>
      <c r="I31" t="str">
        <f t="shared" si="1"/>
        <v>X</v>
      </c>
    </row>
    <row r="32" spans="1:9" ht="15" x14ac:dyDescent="0.4">
      <c r="A32" s="19" t="s">
        <v>206</v>
      </c>
      <c r="B32" s="19">
        <v>0</v>
      </c>
      <c r="C32" s="19">
        <v>31</v>
      </c>
      <c r="D32" s="19">
        <v>20</v>
      </c>
      <c r="E32" s="19" t="s">
        <v>183</v>
      </c>
      <c r="F32" s="19"/>
      <c r="G32" s="21" t="str">
        <f>IF(ISBLANK($A32),"",IF($I32="X",A32,CONCATENATE(VLOOKUP(A32,Competitors!$A$2:$I$650,3, FALSE)," ",VLOOKUP(A32,Competitors!$A$2:$I$650,2,FALSE))))</f>
        <v>Bethany Spencer</v>
      </c>
      <c r="H32" s="22">
        <f t="shared" si="0"/>
        <v>2.1759259259259259E-2</v>
      </c>
      <c r="I32" t="str">
        <f t="shared" si="1"/>
        <v>X</v>
      </c>
    </row>
    <row r="33" spans="1:9" ht="15" x14ac:dyDescent="0.4">
      <c r="A33" s="19" t="s">
        <v>207</v>
      </c>
      <c r="B33" s="19">
        <v>0</v>
      </c>
      <c r="C33" s="19">
        <v>31</v>
      </c>
      <c r="D33" s="19">
        <v>20</v>
      </c>
      <c r="E33" s="19" t="s">
        <v>180</v>
      </c>
      <c r="F33" s="19"/>
      <c r="G33" s="21" t="str">
        <f>IF(ISBLANK($A33),"",IF($I33="X",A33,CONCATENATE(VLOOKUP(A33,Competitors!$A$2:$I$650,3, FALSE)," ",VLOOKUP(A33,Competitors!$A$2:$I$650,2,FALSE))))</f>
        <v>Noel Toone</v>
      </c>
      <c r="H33" s="22">
        <f t="shared" si="0"/>
        <v>2.1759259259259259E-2</v>
      </c>
      <c r="I33" t="str">
        <f t="shared" si="1"/>
        <v>X</v>
      </c>
    </row>
    <row r="34" spans="1:9" ht="15" x14ac:dyDescent="0.4">
      <c r="A34" s="19" t="s">
        <v>208</v>
      </c>
      <c r="B34" s="19">
        <v>0</v>
      </c>
      <c r="C34" s="19">
        <v>32</v>
      </c>
      <c r="D34" s="19">
        <v>1</v>
      </c>
      <c r="E34" s="19" t="s">
        <v>180</v>
      </c>
      <c r="F34" s="19"/>
      <c r="G34" s="21" t="str">
        <f>IF(ISBLANK($A34),"",IF($I34="X",A34,CONCATENATE(VLOOKUP(A34,Competitors!$A$2:$I$650,3, FALSE)," ",VLOOKUP(A34,Competitors!$A$2:$I$650,2,FALSE))))</f>
        <v>Hayley Moore</v>
      </c>
      <c r="H34" s="22">
        <f t="shared" si="0"/>
        <v>2.2233796296296297E-2</v>
      </c>
      <c r="I34" t="str">
        <f t="shared" si="1"/>
        <v>X</v>
      </c>
    </row>
    <row r="35" spans="1:9" ht="15" x14ac:dyDescent="0.4">
      <c r="A35" s="19" t="s">
        <v>209</v>
      </c>
      <c r="B35" s="19">
        <v>0</v>
      </c>
      <c r="C35" s="19">
        <v>32</v>
      </c>
      <c r="D35" s="19">
        <v>7</v>
      </c>
      <c r="E35" s="19" t="s">
        <v>183</v>
      </c>
      <c r="F35" s="19"/>
      <c r="G35" s="21" t="str">
        <f>IF(ISBLANK($A35),"",IF($I35="X",A35,CONCATENATE(VLOOKUP(A35,Competitors!$A$2:$I$650,3, FALSE)," ",VLOOKUP(A35,Competitors!$A$2:$I$650,2,FALSE))))</f>
        <v>Jen Clegg</v>
      </c>
      <c r="H35" s="22">
        <f t="shared" si="0"/>
        <v>2.2303240740740742E-2</v>
      </c>
      <c r="I35" t="str">
        <f t="shared" si="1"/>
        <v>X</v>
      </c>
    </row>
    <row r="36" spans="1:9" ht="15" x14ac:dyDescent="0.4">
      <c r="A36" s="19" t="s">
        <v>210</v>
      </c>
      <c r="B36" s="19">
        <v>0</v>
      </c>
      <c r="C36" s="19">
        <v>33</v>
      </c>
      <c r="D36" s="19">
        <v>6</v>
      </c>
      <c r="E36" s="19" t="s">
        <v>183</v>
      </c>
      <c r="F36" s="19"/>
      <c r="G36" s="21" t="str">
        <f>IF(ISBLANK($A36),"",IF($I36="X",A36,CONCATENATE(VLOOKUP(A36,Competitors!$A$2:$I$650,3, FALSE)," ",VLOOKUP(A36,Competitors!$A$2:$I$650,2,FALSE))))</f>
        <v>Martin Webb</v>
      </c>
      <c r="H36" s="22">
        <f t="shared" si="0"/>
        <v>2.298611111111111E-2</v>
      </c>
      <c r="I36" t="str">
        <f t="shared" si="1"/>
        <v>X</v>
      </c>
    </row>
    <row r="37" spans="1:9" ht="15" x14ac:dyDescent="0.4">
      <c r="A37" s="19" t="s">
        <v>211</v>
      </c>
      <c r="B37" s="19">
        <v>0</v>
      </c>
      <c r="C37" s="19">
        <v>33</v>
      </c>
      <c r="D37" s="19">
        <v>42</v>
      </c>
      <c r="E37" s="19" t="s">
        <v>183</v>
      </c>
      <c r="F37" s="19"/>
      <c r="G37" s="21" t="str">
        <f>IF(ISBLANK($A37),"",IF($I37="X",A37,CONCATENATE(VLOOKUP(A37,Competitors!$A$2:$I$650,3, FALSE)," ",VLOOKUP(A37,Competitors!$A$2:$I$650,2,FALSE))))</f>
        <v>Maria Cayford</v>
      </c>
      <c r="H37" s="22">
        <f t="shared" si="0"/>
        <v>2.3402777777777779E-2</v>
      </c>
      <c r="I37" t="str">
        <f t="shared" si="1"/>
        <v>X</v>
      </c>
    </row>
    <row r="38" spans="1:9" ht="15" x14ac:dyDescent="0.4">
      <c r="A38" s="19" t="s">
        <v>212</v>
      </c>
      <c r="B38" s="19">
        <v>0</v>
      </c>
      <c r="C38" s="19">
        <v>34</v>
      </c>
      <c r="D38" s="19">
        <v>7</v>
      </c>
      <c r="E38" s="19" t="s">
        <v>180</v>
      </c>
      <c r="F38" s="19"/>
      <c r="G38" s="21" t="str">
        <f>IF(ISBLANK($A38),"",IF($I38="X",A38,CONCATENATE(VLOOKUP(A38,Competitors!$A$2:$I$650,3, FALSE)," ",VLOOKUP(A38,Competitors!$A$2:$I$650,2,FALSE))))</f>
        <v>Des Roberts</v>
      </c>
      <c r="H38" s="22">
        <f t="shared" si="0"/>
        <v>2.3692129629629629E-2</v>
      </c>
      <c r="I38" t="str">
        <f t="shared" si="1"/>
        <v>X</v>
      </c>
    </row>
    <row r="39" spans="1:9" ht="15" x14ac:dyDescent="0.4">
      <c r="A39" s="19" t="s">
        <v>213</v>
      </c>
      <c r="B39" s="19">
        <v>0</v>
      </c>
      <c r="C39" s="19">
        <v>35</v>
      </c>
      <c r="D39" s="19">
        <v>28</v>
      </c>
      <c r="E39" s="19" t="s">
        <v>180</v>
      </c>
      <c r="F39" s="19"/>
      <c r="G39" s="21" t="str">
        <f>IF(ISBLANK($A39),"",IF($I39="X",A39,CONCATENATE(VLOOKUP(A39,Competitors!$A$2:$I$650,3, FALSE)," ",VLOOKUP(A39,Competitors!$A$2:$I$650,2,FALSE))))</f>
        <v>David Cook</v>
      </c>
      <c r="H39" s="22">
        <f t="shared" si="0"/>
        <v>2.462962962962963E-2</v>
      </c>
      <c r="I39" t="str">
        <f t="shared" si="1"/>
        <v>X</v>
      </c>
    </row>
    <row r="40" spans="1:9" ht="15" x14ac:dyDescent="0.4">
      <c r="A40" s="19" t="s">
        <v>162</v>
      </c>
      <c r="B40" s="19">
        <v>0</v>
      </c>
      <c r="C40" s="19">
        <v>36</v>
      </c>
      <c r="D40" s="19">
        <v>48</v>
      </c>
      <c r="E40" s="19" t="s">
        <v>180</v>
      </c>
      <c r="F40" s="19"/>
      <c r="G40" s="21" t="str">
        <f>IF(ISBLANK($A40),"",IF($I40="X",A40,CONCATENATE(VLOOKUP(A40,Competitors!$A$2:$I$650,3, FALSE)," ",VLOOKUP(A40,Competitors!$A$2:$I$650,2,FALSE))))</f>
        <v>Lynne Scofield</v>
      </c>
      <c r="H40" s="22">
        <f t="shared" si="0"/>
        <v>2.5555555555555557E-2</v>
      </c>
      <c r="I40" t="str">
        <f t="shared" si="1"/>
        <v>X</v>
      </c>
    </row>
    <row r="41" spans="1:9" ht="15" x14ac:dyDescent="0.4">
      <c r="A41" s="19">
        <v>1298</v>
      </c>
      <c r="B41" s="19">
        <v>0</v>
      </c>
      <c r="C41" s="19">
        <v>38</v>
      </c>
      <c r="D41" s="19">
        <v>56</v>
      </c>
      <c r="E41" s="19" t="s">
        <v>180</v>
      </c>
      <c r="F41" s="19"/>
      <c r="G41" s="21" t="str">
        <f>IF(ISBLANK($A41),"",IF($I41="X",A41,CONCATENATE(VLOOKUP(A41,Competitors!$A$2:$I$650,3, FALSE)," ",VLOOKUP(A41,Competitors!$A$2:$I$650,2,FALSE))))</f>
        <v>Jane Moore</v>
      </c>
      <c r="H41" s="22">
        <f t="shared" si="0"/>
        <v>2.7037037037037037E-2</v>
      </c>
      <c r="I41" t="str">
        <f t="shared" si="1"/>
        <v/>
      </c>
    </row>
    <row r="42" spans="1:9" ht="15" x14ac:dyDescent="0.4">
      <c r="A42" s="19" t="s">
        <v>214</v>
      </c>
      <c r="B42" s="19">
        <v>0</v>
      </c>
      <c r="C42" s="19">
        <v>45</v>
      </c>
      <c r="D42" s="19">
        <v>29</v>
      </c>
      <c r="E42" s="19" t="s">
        <v>180</v>
      </c>
      <c r="F42" s="19"/>
      <c r="G42" s="21" t="str">
        <f>IF(ISBLANK($A42),"",IF($I42="X",A42,CONCATENATE(VLOOKUP(A42,Competitors!$A$2:$I$650,3, FALSE)," ",VLOOKUP(A42,Competitors!$A$2:$I$650,2,FALSE))))</f>
        <v>Terry Sykes</v>
      </c>
      <c r="H42" s="22">
        <f t="shared" si="0"/>
        <v>3.1585648148148147E-2</v>
      </c>
      <c r="I42" t="str">
        <f t="shared" si="1"/>
        <v>X</v>
      </c>
    </row>
    <row r="43" spans="1:9" ht="15" x14ac:dyDescent="0.4">
      <c r="A43" s="19" t="s">
        <v>215</v>
      </c>
      <c r="B43" s="19">
        <v>1</v>
      </c>
      <c r="C43" s="19">
        <v>0</v>
      </c>
      <c r="D43" s="19">
        <v>0</v>
      </c>
      <c r="E43" s="19"/>
      <c r="F43" s="19" t="s">
        <v>216</v>
      </c>
      <c r="G43" s="21" t="str">
        <f>IF(ISBLANK($A43),"",IF($I43="X",A43,CONCATENATE(VLOOKUP(A43,Competitors!$A$2:$I$650,3, FALSE)," ",VLOOKUP(A43,Competitors!$A$2:$I$650,2,FALSE))))</f>
        <v>Gregory Ashley</v>
      </c>
      <c r="H43" s="22">
        <f t="shared" si="0"/>
        <v>4.1666666666666664E-2</v>
      </c>
      <c r="I43" t="str">
        <f t="shared" si="1"/>
        <v>X</v>
      </c>
    </row>
    <row r="44" spans="1:9" ht="15" x14ac:dyDescent="0.4">
      <c r="A44" s="19" t="s">
        <v>217</v>
      </c>
      <c r="B44" s="19">
        <v>2</v>
      </c>
      <c r="C44" s="19">
        <v>0</v>
      </c>
      <c r="D44" s="19">
        <v>0</v>
      </c>
      <c r="E44" s="19"/>
      <c r="F44" s="19" t="s">
        <v>216</v>
      </c>
      <c r="G44" s="21" t="str">
        <f>IF(ISBLANK($A44),"",IF($I44="X",A44,CONCATENATE(VLOOKUP(A44,Competitors!$A$2:$I$650,3, FALSE)," ",VLOOKUP(A44,Competitors!$A$2:$I$650,2,FALSE))))</f>
        <v>Cameron Walker</v>
      </c>
      <c r="H44" s="22">
        <f t="shared" si="0"/>
        <v>8.3333333333333329E-2</v>
      </c>
      <c r="I44" t="str">
        <f t="shared" si="1"/>
        <v>X</v>
      </c>
    </row>
    <row r="45" spans="1:9" ht="15" x14ac:dyDescent="0.4">
      <c r="A45" s="19" t="s">
        <v>218</v>
      </c>
      <c r="B45" s="19">
        <v>3</v>
      </c>
      <c r="C45" s="19">
        <v>0</v>
      </c>
      <c r="D45" s="19">
        <v>0</v>
      </c>
      <c r="E45" s="19"/>
      <c r="F45" s="19" t="s">
        <v>216</v>
      </c>
      <c r="G45" s="21" t="str">
        <f>IF(ISBLANK($A45),"",IF($I45="X",A45,CONCATENATE(VLOOKUP(A45,Competitors!$A$2:$I$650,3, FALSE)," ",VLOOKUP(A45,Competitors!$A$2:$I$650,2,FALSE))))</f>
        <v>Jack Patmore</v>
      </c>
      <c r="H45" s="22">
        <f t="shared" si="0"/>
        <v>0.125</v>
      </c>
      <c r="I45" t="str">
        <f t="shared" si="1"/>
        <v>X</v>
      </c>
    </row>
    <row r="46" spans="1:9" ht="15" x14ac:dyDescent="0.4">
      <c r="A46" s="19" t="s">
        <v>149</v>
      </c>
      <c r="B46" s="19">
        <v>4</v>
      </c>
      <c r="C46" s="19">
        <v>0</v>
      </c>
      <c r="D46" s="19">
        <v>0</v>
      </c>
      <c r="E46" s="19"/>
      <c r="F46" s="19" t="s">
        <v>216</v>
      </c>
      <c r="G46" s="21" t="str">
        <f>IF(ISBLANK($A46),"",IF($I46="X",A46,CONCATENATE(VLOOKUP(A46,Competitors!$A$2:$I$650,3, FALSE)," ",VLOOKUP(A46,Competitors!$A$2:$I$650,2,FALSE))))</f>
        <v>Chris Spray</v>
      </c>
      <c r="H46" s="22">
        <f t="shared" si="0"/>
        <v>0.16666666666666666</v>
      </c>
      <c r="I46" t="str">
        <f t="shared" si="1"/>
        <v>X</v>
      </c>
    </row>
    <row r="47" spans="1:9" ht="15" x14ac:dyDescent="0.4">
      <c r="A47" s="19" t="s">
        <v>219</v>
      </c>
      <c r="B47" s="19">
        <v>5</v>
      </c>
      <c r="C47" s="19">
        <v>0</v>
      </c>
      <c r="D47" s="19">
        <v>0</v>
      </c>
      <c r="E47" s="19"/>
      <c r="F47" s="19" t="s">
        <v>216</v>
      </c>
      <c r="G47" s="21" t="str">
        <f>IF(ISBLANK($A47),"",IF($I47="X",A47,CONCATENATE(VLOOKUP(A47,Competitors!$A$2:$I$650,3, FALSE)," ",VLOOKUP(A47,Competitors!$A$2:$I$650,2,FALSE))))</f>
        <v>Steven Brierley</v>
      </c>
      <c r="H47" s="22">
        <f t="shared" si="0"/>
        <v>0.20833333333333334</v>
      </c>
      <c r="I47" t="str">
        <f t="shared" si="1"/>
        <v>X</v>
      </c>
    </row>
    <row r="48" spans="1:9" ht="15" x14ac:dyDescent="0.4">
      <c r="A48" s="19" t="s">
        <v>220</v>
      </c>
      <c r="B48" s="19">
        <v>6</v>
      </c>
      <c r="C48" s="19">
        <v>0</v>
      </c>
      <c r="D48" s="19">
        <v>0</v>
      </c>
      <c r="E48" s="19"/>
      <c r="F48" s="19" t="s">
        <v>216</v>
      </c>
      <c r="G48" s="21" t="str">
        <f>IF(ISBLANK($A48),"",IF($I48="X",A48,CONCATENATE(VLOOKUP(A48,Competitors!$A$2:$I$650,3, FALSE)," ",VLOOKUP(A48,Competitors!$A$2:$I$650,2,FALSE))))</f>
        <v>Laurence Noble</v>
      </c>
      <c r="H48" s="22">
        <f t="shared" si="0"/>
        <v>0.25</v>
      </c>
      <c r="I48" t="str">
        <f t="shared" si="1"/>
        <v>X</v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Event_02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74" priority="1">
      <formula>TEXT($B$104,"@")="Y"</formula>
    </cfRule>
  </conditionalFormatting>
  <conditionalFormatting sqref="G2:H101">
    <cfRule type="expression" dxfId="73" priority="3">
      <formula>$I2="X"</formula>
    </cfRule>
  </conditionalFormatting>
  <conditionalFormatting sqref="H2:H101">
    <cfRule type="expression" dxfId="72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4"/>
  <sheetViews>
    <sheetView zoomScaleNormal="100" workbookViewId="0">
      <selection activeCell="B103" sqref="B103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9</v>
      </c>
      <c r="D2" s="19">
        <v>34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6.6435185185185182E-3</v>
      </c>
      <c r="I2" t="str">
        <f>IF(OR(ISBLANK(A2),ISNUMBER(A2)),"","X")</f>
        <v/>
      </c>
    </row>
    <row r="3" spans="1:9" ht="15" x14ac:dyDescent="0.4">
      <c r="A3" s="19">
        <v>933</v>
      </c>
      <c r="B3" s="19">
        <v>0</v>
      </c>
      <c r="C3" s="19">
        <v>9</v>
      </c>
      <c r="D3" s="19">
        <v>34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Ed Grandidge</v>
      </c>
      <c r="H3" s="22">
        <f t="shared" ref="H3:H66" si="0">IF(LEFT($E3,1)="D",UPPER($E3),(B3*3600+C3*60+D3)/86400)</f>
        <v>6.6435185185185182E-3</v>
      </c>
      <c r="I3" t="str">
        <f t="shared" ref="I3:I66" si="1">IF(OR(ISBLANK(A3),ISNUMBER(A3)),"","X")</f>
        <v/>
      </c>
    </row>
    <row r="4" spans="1:9" ht="15" x14ac:dyDescent="0.4">
      <c r="A4" s="19">
        <v>1144</v>
      </c>
      <c r="B4" s="19">
        <v>0</v>
      </c>
      <c r="C4" s="19">
        <v>9</v>
      </c>
      <c r="D4" s="19">
        <v>54</v>
      </c>
      <c r="E4" s="19" t="s">
        <v>180</v>
      </c>
      <c r="F4" s="19"/>
      <c r="G4" s="21" t="str">
        <f>IF(ISBLANK($A4),"",IF($I4="X",A4,CONCATENATE(VLOOKUP(A4,Competitors!$A$2:$I$650,3, FALSE)," ",VLOOKUP(A4,Competitors!$A$2:$I$650,2,FALSE))))</f>
        <v>Jamie Kershaw</v>
      </c>
      <c r="H4" s="22">
        <f t="shared" si="0"/>
        <v>6.875E-3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9</v>
      </c>
      <c r="D5" s="19">
        <v>56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6.898148148148148E-3</v>
      </c>
      <c r="I5" t="str">
        <f t="shared" si="1"/>
        <v/>
      </c>
    </row>
    <row r="6" spans="1:9" ht="15" x14ac:dyDescent="0.4">
      <c r="A6" s="19">
        <v>35</v>
      </c>
      <c r="B6" s="19">
        <v>0</v>
      </c>
      <c r="C6" s="19">
        <v>10</v>
      </c>
      <c r="D6" s="19">
        <v>2</v>
      </c>
      <c r="E6" s="19"/>
      <c r="F6" s="19"/>
      <c r="G6" s="21" t="str">
        <f>IF(ISBLANK($A6),"",IF($I6="X",A6,CONCATENATE(VLOOKUP(A6,Competitors!$A$2:$I$650,3, FALSE)," ",VLOOKUP(A6,Competitors!$A$2:$I$650,2,FALSE))))</f>
        <v>Matt Plews</v>
      </c>
      <c r="H6" s="22">
        <f t="shared" si="0"/>
        <v>6.9675925925925929E-3</v>
      </c>
      <c r="I6" t="str">
        <f t="shared" si="1"/>
        <v/>
      </c>
    </row>
    <row r="7" spans="1:9" ht="15" x14ac:dyDescent="0.4">
      <c r="A7" s="19">
        <v>1023</v>
      </c>
      <c r="B7" s="19">
        <v>0</v>
      </c>
      <c r="C7" s="19">
        <v>10</v>
      </c>
      <c r="D7" s="19">
        <v>8</v>
      </c>
      <c r="E7" s="19"/>
      <c r="F7" s="19"/>
      <c r="G7" s="21" t="str">
        <f>IF(ISBLANK($A7),"",IF($I7="X",A7,CONCATENATE(VLOOKUP(A7,Competitors!$A$2:$I$650,3, FALSE)," ",VLOOKUP(A7,Competitors!$A$2:$I$650,2,FALSE))))</f>
        <v>Gary Roberts</v>
      </c>
      <c r="H7" s="22">
        <f t="shared" si="0"/>
        <v>7.037037037037037E-3</v>
      </c>
      <c r="I7" t="str">
        <f t="shared" si="1"/>
        <v/>
      </c>
    </row>
    <row r="8" spans="1:9" ht="15" x14ac:dyDescent="0.4">
      <c r="A8" s="19">
        <v>1375</v>
      </c>
      <c r="B8" s="19">
        <v>0</v>
      </c>
      <c r="C8" s="19">
        <v>10</v>
      </c>
      <c r="D8" s="19">
        <v>10</v>
      </c>
      <c r="E8" s="19"/>
      <c r="F8" s="19"/>
      <c r="G8" s="21" t="str">
        <f>IF(ISBLANK($A8),"",IF($I8="X",A8,CONCATENATE(VLOOKUP(A8,Competitors!$A$2:$I$650,3, FALSE)," ",VLOOKUP(A8,Competitors!$A$2:$I$650,2,FALSE))))</f>
        <v>Tom Spencer</v>
      </c>
      <c r="H8" s="22">
        <f t="shared" si="0"/>
        <v>7.060185185185185E-3</v>
      </c>
      <c r="I8" t="str">
        <f t="shared" si="1"/>
        <v/>
      </c>
    </row>
    <row r="9" spans="1:9" ht="15" x14ac:dyDescent="0.4">
      <c r="A9" s="19">
        <v>1364</v>
      </c>
      <c r="B9" s="19">
        <v>0</v>
      </c>
      <c r="C9" s="19">
        <v>10</v>
      </c>
      <c r="D9" s="19">
        <v>11</v>
      </c>
      <c r="E9" s="19"/>
      <c r="F9" s="19"/>
      <c r="G9" s="21" t="str">
        <f>IF(ISBLANK($A9),"",IF($I9="X",A9,CONCATENATE(VLOOKUP(A9,Competitors!$A$2:$I$650,3, FALSE)," ",VLOOKUP(A9,Competitors!$A$2:$I$650,2,FALSE))))</f>
        <v>Laurence Noble</v>
      </c>
      <c r="H9" s="22">
        <f t="shared" si="0"/>
        <v>7.0717592592592594E-3</v>
      </c>
      <c r="I9" t="str">
        <f t="shared" si="1"/>
        <v/>
      </c>
    </row>
    <row r="10" spans="1:9" ht="15" x14ac:dyDescent="0.4">
      <c r="A10" s="19">
        <v>756</v>
      </c>
      <c r="B10" s="19">
        <v>0</v>
      </c>
      <c r="C10" s="19">
        <v>10</v>
      </c>
      <c r="D10" s="19">
        <v>15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7.1180555555555554E-3</v>
      </c>
      <c r="I10" t="str">
        <f t="shared" si="1"/>
        <v/>
      </c>
    </row>
    <row r="11" spans="1:9" ht="15" x14ac:dyDescent="0.4">
      <c r="A11" s="19">
        <v>415</v>
      </c>
      <c r="B11" s="19">
        <v>0</v>
      </c>
      <c r="C11" s="19">
        <v>10</v>
      </c>
      <c r="D11" s="19">
        <v>18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Nik Kershaw</v>
      </c>
      <c r="H11" s="22">
        <f t="shared" si="0"/>
        <v>7.1527777777777779E-3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10</v>
      </c>
      <c r="D12" s="19">
        <v>28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7.2685185185185188E-3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10</v>
      </c>
      <c r="D13" s="19">
        <v>35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7.3495370370370372E-3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19">
        <v>10</v>
      </c>
      <c r="D14" s="19">
        <v>37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7.3726851851851852E-3</v>
      </c>
      <c r="I14" t="str">
        <f t="shared" si="1"/>
        <v/>
      </c>
    </row>
    <row r="15" spans="1:9" ht="15" x14ac:dyDescent="0.4">
      <c r="A15" s="19">
        <v>1237</v>
      </c>
      <c r="B15" s="19">
        <v>0</v>
      </c>
      <c r="C15" s="19">
        <v>10</v>
      </c>
      <c r="D15" s="19">
        <v>57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John Abbott</v>
      </c>
      <c r="H15" s="22">
        <f t="shared" si="0"/>
        <v>7.6041666666666671E-3</v>
      </c>
      <c r="I15" t="str">
        <f t="shared" si="1"/>
        <v/>
      </c>
    </row>
    <row r="16" spans="1:9" ht="15" x14ac:dyDescent="0.4">
      <c r="A16" s="19">
        <v>846</v>
      </c>
      <c r="B16" s="19">
        <v>0</v>
      </c>
      <c r="C16" s="19">
        <v>11</v>
      </c>
      <c r="D16" s="19">
        <v>4</v>
      </c>
      <c r="E16" s="19"/>
      <c r="F16" s="19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7.6851851851851855E-3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19">
        <v>11</v>
      </c>
      <c r="D17" s="19">
        <v>9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7.743055555555556E-3</v>
      </c>
      <c r="I17" t="str">
        <f t="shared" si="1"/>
        <v/>
      </c>
    </row>
    <row r="18" spans="1:9" ht="15" x14ac:dyDescent="0.4">
      <c r="A18" s="19">
        <v>616</v>
      </c>
      <c r="B18" s="19">
        <v>0</v>
      </c>
      <c r="C18" s="19">
        <v>11</v>
      </c>
      <c r="D18" s="19">
        <v>13</v>
      </c>
      <c r="E18" s="19"/>
      <c r="F18" s="19"/>
      <c r="G18" s="21" t="str">
        <f>IF(ISBLANK($A18),"",IF($I18="X",A18,CONCATENATE(VLOOKUP(A18,Competitors!$A$2:$I$650,3, FALSE)," ",VLOOKUP(A18,Competitors!$A$2:$I$650,2,FALSE))))</f>
        <v>Simon Ward</v>
      </c>
      <c r="H18" s="22">
        <f t="shared" si="0"/>
        <v>7.789351851851852E-3</v>
      </c>
      <c r="I18" t="str">
        <f t="shared" si="1"/>
        <v/>
      </c>
    </row>
    <row r="19" spans="1:9" ht="15" x14ac:dyDescent="0.4">
      <c r="A19" s="19">
        <v>1107</v>
      </c>
      <c r="B19" s="19">
        <v>0</v>
      </c>
      <c r="C19" s="19">
        <v>11</v>
      </c>
      <c r="D19" s="19">
        <v>17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Milly Pinnock</v>
      </c>
      <c r="H19" s="22">
        <f t="shared" si="0"/>
        <v>7.8356481481481489E-3</v>
      </c>
      <c r="I19" t="str">
        <f t="shared" si="1"/>
        <v/>
      </c>
    </row>
    <row r="20" spans="1:9" ht="15" x14ac:dyDescent="0.4">
      <c r="A20" s="19">
        <v>1129</v>
      </c>
      <c r="B20" s="19">
        <v>0</v>
      </c>
      <c r="C20" s="19">
        <v>11</v>
      </c>
      <c r="D20" s="19">
        <v>29</v>
      </c>
      <c r="E20" s="19"/>
      <c r="F20" s="19"/>
      <c r="G20" s="21" t="str">
        <f>IF(ISBLANK($A20),"",IF($I20="X",A20,CONCATENATE(VLOOKUP(A20,Competitors!$A$2:$I$650,3, FALSE)," ",VLOOKUP(A20,Competitors!$A$2:$I$650,2,FALSE))))</f>
        <v>Doug Tincello</v>
      </c>
      <c r="H20" s="22">
        <f t="shared" si="0"/>
        <v>7.9745370370370369E-3</v>
      </c>
      <c r="I20" t="str">
        <f t="shared" si="1"/>
        <v/>
      </c>
    </row>
    <row r="21" spans="1:9" ht="15" x14ac:dyDescent="0.4">
      <c r="A21" s="19">
        <v>1244</v>
      </c>
      <c r="B21" s="19">
        <v>0</v>
      </c>
      <c r="C21" s="19">
        <v>12</v>
      </c>
      <c r="D21" s="19">
        <v>23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Steven Latham</v>
      </c>
      <c r="H21" s="22">
        <f t="shared" si="0"/>
        <v>8.5995370370370375E-3</v>
      </c>
      <c r="I21" t="str">
        <f t="shared" si="1"/>
        <v/>
      </c>
    </row>
    <row r="22" spans="1:9" ht="15" x14ac:dyDescent="0.4">
      <c r="A22" s="19">
        <v>989</v>
      </c>
      <c r="B22" s="19">
        <v>0</v>
      </c>
      <c r="C22" s="19">
        <v>14</v>
      </c>
      <c r="D22" s="19">
        <v>45</v>
      </c>
      <c r="E22" s="19"/>
      <c r="F22" s="19"/>
      <c r="G22" s="21" t="str">
        <f>IF(ISBLANK($A22),"",IF($I22="X",A22,CONCATENATE(VLOOKUP(A22,Competitors!$A$2:$I$650,3, FALSE)," ",VLOOKUP(A22,Competitors!$A$2:$I$650,2,FALSE))))</f>
        <v>Jason Williams</v>
      </c>
      <c r="H22" s="22">
        <f t="shared" si="0"/>
        <v>1.0243055555555556E-2</v>
      </c>
      <c r="I22" t="str">
        <f t="shared" si="1"/>
        <v/>
      </c>
    </row>
    <row r="23" spans="1:9" ht="15" x14ac:dyDescent="0.4">
      <c r="A23" s="19">
        <v>715</v>
      </c>
      <c r="B23" s="19">
        <v>1</v>
      </c>
      <c r="C23" s="19">
        <v>0</v>
      </c>
      <c r="D23" s="19">
        <v>0</v>
      </c>
      <c r="E23" s="19"/>
      <c r="F23" s="19" t="s">
        <v>221</v>
      </c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4.1666666666666664E-2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Event_03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71" priority="1">
      <formula>TEXT($B$104,"@")="Y"</formula>
    </cfRule>
  </conditionalFormatting>
  <conditionalFormatting sqref="G2:H101">
    <cfRule type="expression" dxfId="70" priority="3">
      <formula>$I2="X"</formula>
    </cfRule>
  </conditionalFormatting>
  <conditionalFormatting sqref="H2:H101">
    <cfRule type="expression" dxfId="69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4"/>
  <sheetViews>
    <sheetView zoomScaleNormal="100" workbookViewId="0">
      <selection activeCell="D4" sqref="D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26">
        <v>407</v>
      </c>
      <c r="B2" s="19">
        <v>0</v>
      </c>
      <c r="C2" s="19">
        <v>58</v>
      </c>
      <c r="D2" s="19">
        <v>22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4.0532407407407406E-2</v>
      </c>
      <c r="I2" t="str">
        <f>IF(OR(ISBLANK(A2),ISNUMBER(A2)),"","X")</f>
        <v/>
      </c>
    </row>
    <row r="3" spans="1:9" ht="15" x14ac:dyDescent="0.4">
      <c r="A3" s="26">
        <v>1094</v>
      </c>
      <c r="B3" s="19">
        <v>1</v>
      </c>
      <c r="C3" s="19">
        <v>1</v>
      </c>
      <c r="D3" s="19">
        <v>7</v>
      </c>
      <c r="E3" s="19"/>
      <c r="F3" s="19"/>
      <c r="G3" s="21" t="str">
        <f>IF(ISBLANK($A3),"",IF($I3="X",A3,CONCATENATE(VLOOKUP(A3,Competitors!$A$2:$I$650,3, FALSE)," ",VLOOKUP(A3,Competitors!$A$2:$I$650,2,FALSE))))</f>
        <v>Andy Poulton</v>
      </c>
      <c r="H3" s="22">
        <f t="shared" ref="H3:H66" si="0">IF(LEFT($E3,1)="D",UPPER($E3),(B3*3600+C3*60+D3)/86400)</f>
        <v>4.2442129629629628E-2</v>
      </c>
      <c r="I3" t="str">
        <f t="shared" ref="I3:I66" si="1">IF(OR(ISBLANK(A3),ISNUMBER(A3)),"","X")</f>
        <v/>
      </c>
    </row>
    <row r="4" spans="1:9" ht="15" x14ac:dyDescent="0.4">
      <c r="A4" s="26" t="s">
        <v>164</v>
      </c>
      <c r="B4" s="19">
        <v>1</v>
      </c>
      <c r="C4" s="19">
        <v>1</v>
      </c>
      <c r="D4" s="19">
        <v>55</v>
      </c>
      <c r="E4" s="19"/>
      <c r="F4" s="19"/>
      <c r="G4" s="21" t="str">
        <f>IF(ISBLANK($A4),"",IF($I4="X",A4,CONCATENATE(VLOOKUP(A4,Competitors!$A$2:$I$650,3, FALSE)," ",VLOOKUP(A4,Competitors!$A$2:$I$650,2,FALSE))))</f>
        <v>Phil Wilkinson</v>
      </c>
      <c r="H4" s="22">
        <f t="shared" si="0"/>
        <v>4.2997685185185187E-2</v>
      </c>
      <c r="I4" t="str">
        <f t="shared" si="1"/>
        <v>X</v>
      </c>
    </row>
    <row r="5" spans="1:9" ht="15" x14ac:dyDescent="0.4">
      <c r="A5" s="26">
        <v>1023</v>
      </c>
      <c r="B5" s="19">
        <v>1</v>
      </c>
      <c r="C5" s="19">
        <v>2</v>
      </c>
      <c r="D5" s="19">
        <v>11</v>
      </c>
      <c r="E5" s="19"/>
      <c r="F5" s="19"/>
      <c r="G5" s="21" t="str">
        <f>IF(ISBLANK($A5),"",IF($I5="X",A5,CONCATENATE(VLOOKUP(A5,Competitors!$A$2:$I$650,3, FALSE)," ",VLOOKUP(A5,Competitors!$A$2:$I$650,2,FALSE))))</f>
        <v>Gary Roberts</v>
      </c>
      <c r="H5" s="22">
        <f t="shared" si="0"/>
        <v>4.3182870370370371E-2</v>
      </c>
      <c r="I5" t="str">
        <f t="shared" si="1"/>
        <v/>
      </c>
    </row>
    <row r="6" spans="1:9" ht="15" x14ac:dyDescent="0.4">
      <c r="A6" s="26">
        <v>699</v>
      </c>
      <c r="B6" s="19">
        <v>1</v>
      </c>
      <c r="C6" s="19">
        <v>2</v>
      </c>
      <c r="D6" s="19">
        <v>14</v>
      </c>
      <c r="E6" s="19"/>
      <c r="F6" s="19"/>
      <c r="G6" s="21" t="str">
        <f>IF(ISBLANK($A6),"",IF($I6="X",A6,CONCATENATE(VLOOKUP(A6,Competitors!$A$2:$I$650,3, FALSE)," ",VLOOKUP(A6,Competitors!$A$2:$I$650,2,FALSE))))</f>
        <v>Jonathan Durnin</v>
      </c>
      <c r="H6" s="22">
        <f t="shared" si="0"/>
        <v>4.3217592592592592E-2</v>
      </c>
      <c r="I6" t="str">
        <f t="shared" si="1"/>
        <v/>
      </c>
    </row>
    <row r="7" spans="1:9" ht="15" x14ac:dyDescent="0.4">
      <c r="A7" s="26">
        <v>1144</v>
      </c>
      <c r="B7" s="19">
        <v>1</v>
      </c>
      <c r="C7" s="19">
        <v>2</v>
      </c>
      <c r="D7" s="19">
        <v>22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Jamie Kershaw</v>
      </c>
      <c r="H7" s="22">
        <f t="shared" si="0"/>
        <v>4.3310185185185188E-2</v>
      </c>
      <c r="I7" t="str">
        <f t="shared" si="1"/>
        <v/>
      </c>
    </row>
    <row r="8" spans="1:9" ht="15" x14ac:dyDescent="0.4">
      <c r="A8" s="26">
        <v>1161</v>
      </c>
      <c r="B8" s="19">
        <v>1</v>
      </c>
      <c r="C8" s="19">
        <v>3</v>
      </c>
      <c r="D8" s="19">
        <v>0</v>
      </c>
      <c r="E8" s="19"/>
      <c r="F8" s="19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4.3749999999999997E-2</v>
      </c>
      <c r="I8" t="str">
        <f t="shared" si="1"/>
        <v/>
      </c>
    </row>
    <row r="9" spans="1:9" ht="15" x14ac:dyDescent="0.4">
      <c r="A9" s="26">
        <v>1055</v>
      </c>
      <c r="B9" s="19">
        <v>1</v>
      </c>
      <c r="C9" s="19">
        <v>4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4.4872685185185182E-2</v>
      </c>
      <c r="I9" t="str">
        <f t="shared" si="1"/>
        <v/>
      </c>
    </row>
    <row r="10" spans="1:9" ht="15" x14ac:dyDescent="0.4">
      <c r="A10" s="26">
        <v>415</v>
      </c>
      <c r="B10" s="19">
        <v>1</v>
      </c>
      <c r="C10" s="19">
        <v>5</v>
      </c>
      <c r="D10" s="19">
        <v>31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Nik Kershaw</v>
      </c>
      <c r="H10" s="22">
        <f t="shared" si="0"/>
        <v>4.5497685185185183E-2</v>
      </c>
      <c r="I10" t="str">
        <f t="shared" si="1"/>
        <v/>
      </c>
    </row>
    <row r="11" spans="1:9" ht="15" x14ac:dyDescent="0.4">
      <c r="A11" s="26">
        <v>1129</v>
      </c>
      <c r="B11" s="19">
        <v>1</v>
      </c>
      <c r="C11" s="19">
        <v>9</v>
      </c>
      <c r="D11" s="19">
        <v>2</v>
      </c>
      <c r="E11" s="19"/>
      <c r="F11" s="19"/>
      <c r="G11" s="21" t="str">
        <f>IF(ISBLANK($A11),"",IF($I11="X",A11,CONCATENATE(VLOOKUP(A11,Competitors!$A$2:$I$650,3, FALSE)," ",VLOOKUP(A11,Competitors!$A$2:$I$650,2,FALSE))))</f>
        <v>Doug Tincello</v>
      </c>
      <c r="H11" s="22">
        <f t="shared" si="0"/>
        <v>4.7939814814814817E-2</v>
      </c>
      <c r="I11" t="str">
        <f t="shared" si="1"/>
        <v/>
      </c>
    </row>
    <row r="12" spans="1:9" ht="15" x14ac:dyDescent="0.4">
      <c r="A12" s="26">
        <v>846</v>
      </c>
      <c r="B12" s="19">
        <v>1</v>
      </c>
      <c r="C12" s="19">
        <v>9</v>
      </c>
      <c r="D12" s="19">
        <v>13</v>
      </c>
      <c r="E12" s="19"/>
      <c r="F12" s="19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4.8067129629629626E-2</v>
      </c>
      <c r="I12" t="str">
        <f t="shared" si="1"/>
        <v/>
      </c>
    </row>
    <row r="13" spans="1:9" ht="15" x14ac:dyDescent="0.4">
      <c r="A13" s="26" t="s">
        <v>209</v>
      </c>
      <c r="B13" s="19">
        <v>1</v>
      </c>
      <c r="C13" s="19">
        <v>9</v>
      </c>
      <c r="D13" s="19">
        <v>39</v>
      </c>
      <c r="E13" s="19"/>
      <c r="F13" s="19"/>
      <c r="G13" s="21" t="str">
        <f>IF(ISBLANK($A13),"",IF($I13="X",A13,CONCATENATE(VLOOKUP(A13,Competitors!$A$2:$I$650,3, FALSE)," ",VLOOKUP(A13,Competitors!$A$2:$I$650,2,FALSE))))</f>
        <v>Jen Clegg</v>
      </c>
      <c r="H13" s="22">
        <f t="shared" si="0"/>
        <v>4.8368055555555553E-2</v>
      </c>
      <c r="I13" t="str">
        <f t="shared" si="1"/>
        <v>X</v>
      </c>
    </row>
    <row r="14" spans="1:9" ht="15" x14ac:dyDescent="0.4">
      <c r="A14" s="26" t="s">
        <v>222</v>
      </c>
      <c r="B14" s="19">
        <v>1</v>
      </c>
      <c r="C14" s="19">
        <v>10</v>
      </c>
      <c r="D14" s="19">
        <v>11</v>
      </c>
      <c r="E14" s="19"/>
      <c r="F14" s="19"/>
      <c r="G14" s="21" t="str">
        <f>IF(ISBLANK($A14),"",IF($I14="X",A14,CONCATENATE(VLOOKUP(A14,Competitors!$A$2:$I$650,3, FALSE)," ",VLOOKUP(A14,Competitors!$A$2:$I$650,2,FALSE))))</f>
        <v>James Brown</v>
      </c>
      <c r="H14" s="22">
        <f t="shared" si="0"/>
        <v>4.8738425925925928E-2</v>
      </c>
      <c r="I14" t="str">
        <f t="shared" si="1"/>
        <v>X</v>
      </c>
    </row>
    <row r="15" spans="1:9" ht="15" x14ac:dyDescent="0.4">
      <c r="A15" s="26">
        <v>1107</v>
      </c>
      <c r="B15" s="19">
        <v>1</v>
      </c>
      <c r="C15" s="19">
        <v>10</v>
      </c>
      <c r="D15" s="19">
        <v>47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4.9155092592592591E-2</v>
      </c>
      <c r="I15" t="str">
        <f t="shared" si="1"/>
        <v/>
      </c>
    </row>
    <row r="16" spans="1:9" ht="15" x14ac:dyDescent="0.4">
      <c r="A16" s="26">
        <v>616</v>
      </c>
      <c r="B16" s="19">
        <v>1</v>
      </c>
      <c r="C16" s="19">
        <v>11</v>
      </c>
      <c r="D16" s="19">
        <v>54</v>
      </c>
      <c r="E16" s="19"/>
      <c r="F16" s="19"/>
      <c r="G16" s="21" t="str">
        <f>IF(ISBLANK($A16),"",IF($I16="X",A16,CONCATENATE(VLOOKUP(A16,Competitors!$A$2:$I$650,3, FALSE)," ",VLOOKUP(A16,Competitors!$A$2:$I$650,2,FALSE))))</f>
        <v>Simon Ward</v>
      </c>
      <c r="H16" s="22">
        <f t="shared" si="0"/>
        <v>4.9930555555555554E-2</v>
      </c>
      <c r="I16" t="str">
        <f t="shared" si="1"/>
        <v/>
      </c>
    </row>
    <row r="17" spans="1:9" ht="15" x14ac:dyDescent="0.4">
      <c r="A17" s="26">
        <v>23</v>
      </c>
      <c r="B17" s="19">
        <v>1</v>
      </c>
      <c r="C17" s="19">
        <v>12</v>
      </c>
      <c r="D17" s="19">
        <v>3</v>
      </c>
      <c r="E17" s="19"/>
      <c r="F17" s="19"/>
      <c r="G17" s="21" t="str">
        <f>IF(ISBLANK($A17),"",IF($I17="X",A17,CONCATENATE(VLOOKUP(A17,Competitors!$A$2:$I$650,3, FALSE)," ",VLOOKUP(A17,Competitors!$A$2:$I$650,2,FALSE))))</f>
        <v>Chris Hyde</v>
      </c>
      <c r="H17" s="22">
        <f t="shared" si="0"/>
        <v>5.0034722222222223E-2</v>
      </c>
      <c r="I17" t="str">
        <f t="shared" si="1"/>
        <v/>
      </c>
    </row>
    <row r="18" spans="1:9" ht="15" x14ac:dyDescent="0.4">
      <c r="A18" s="26">
        <v>704</v>
      </c>
      <c r="B18" s="19">
        <v>1</v>
      </c>
      <c r="C18" s="19">
        <v>12</v>
      </c>
      <c r="D18" s="19">
        <v>32</v>
      </c>
      <c r="E18" s="19"/>
      <c r="F18" s="19"/>
      <c r="G18" s="21" t="str">
        <f>IF(ISBLANK($A18),"",IF($I18="X",A18,CONCATENATE(VLOOKUP(A18,Competitors!$A$2:$I$650,3, FALSE)," ",VLOOKUP(A18,Competitors!$A$2:$I$650,2,FALSE))))</f>
        <v>Chris Dainty</v>
      </c>
      <c r="H18" s="22">
        <f t="shared" si="0"/>
        <v>5.0370370370370371E-2</v>
      </c>
      <c r="I18" t="str">
        <f t="shared" si="1"/>
        <v/>
      </c>
    </row>
    <row r="19" spans="1:9" ht="15" x14ac:dyDescent="0.4">
      <c r="A19" s="26">
        <v>1024</v>
      </c>
      <c r="B19" s="19">
        <v>1</v>
      </c>
      <c r="C19" s="19">
        <v>12</v>
      </c>
      <c r="D19" s="19">
        <v>42</v>
      </c>
      <c r="E19" s="19"/>
      <c r="F19" s="19"/>
      <c r="G19" s="21" t="str">
        <f>IF(ISBLANK($A19),"",IF($I19="X",A19,CONCATENATE(VLOOKUP(A19,Competitors!$A$2:$I$650,3, FALSE)," ",VLOOKUP(A19,Competitors!$A$2:$I$650,2,FALSE))))</f>
        <v>Jax Roberts</v>
      </c>
      <c r="H19" s="22">
        <f t="shared" si="0"/>
        <v>5.0486111111111114E-2</v>
      </c>
      <c r="I19" t="str">
        <f t="shared" si="1"/>
        <v/>
      </c>
    </row>
    <row r="20" spans="1:9" ht="15" x14ac:dyDescent="0.4">
      <c r="A20" s="26">
        <v>1298</v>
      </c>
      <c r="B20" s="19">
        <v>2</v>
      </c>
      <c r="C20" s="19">
        <v>0</v>
      </c>
      <c r="D20" s="19">
        <v>0</v>
      </c>
      <c r="E20" s="19"/>
      <c r="F20" s="19" t="s">
        <v>227</v>
      </c>
      <c r="G20" s="21" t="str">
        <f>IF(ISBLANK($A20),"",IF($I20="X",A20,CONCATENATE(VLOOKUP(A20,Competitors!$A$2:$I$650,3, FALSE)," ",VLOOKUP(A20,Competitors!$A$2:$I$650,2,FALSE))))</f>
        <v>Jane Moore</v>
      </c>
      <c r="H20" s="22">
        <f t="shared" si="0"/>
        <v>8.3333333333333329E-2</v>
      </c>
      <c r="I20" t="str">
        <f t="shared" si="1"/>
        <v/>
      </c>
    </row>
    <row r="21" spans="1:9" ht="15" x14ac:dyDescent="0.4">
      <c r="A21" s="26" t="s">
        <v>162</v>
      </c>
      <c r="B21" s="19">
        <v>3</v>
      </c>
      <c r="C21" s="19">
        <v>0</v>
      </c>
      <c r="D21" s="19">
        <v>0</v>
      </c>
      <c r="E21" s="19"/>
      <c r="F21" s="19" t="s">
        <v>216</v>
      </c>
      <c r="G21" s="21" t="str">
        <f>IF(ISBLANK($A21),"",IF($I21="X",A21,CONCATENATE(VLOOKUP(A21,Competitors!$A$2:$I$650,3, FALSE)," ",VLOOKUP(A21,Competitors!$A$2:$I$650,2,FALSE))))</f>
        <v>Lynne Scofield</v>
      </c>
      <c r="H21" s="22">
        <f t="shared" si="0"/>
        <v>0.125</v>
      </c>
      <c r="I21" t="str">
        <f t="shared" si="1"/>
        <v>X</v>
      </c>
    </row>
    <row r="22" spans="1:9" ht="15" x14ac:dyDescent="0.4">
      <c r="A22" s="26">
        <v>203</v>
      </c>
      <c r="B22" s="19">
        <v>4</v>
      </c>
      <c r="C22" s="19">
        <v>0</v>
      </c>
      <c r="D22" s="19">
        <v>0</v>
      </c>
      <c r="E22" s="19"/>
      <c r="F22" s="19" t="s">
        <v>603</v>
      </c>
      <c r="G22" s="21" t="str">
        <f>IF(ISBLANK($A22),"",IF($I22="X",A22,CONCATENATE(VLOOKUP(A22,Competitors!$A$2:$I$650,3, FALSE)," ",VLOOKUP(A22,Competitors!$A$2:$I$650,2,FALSE))))</f>
        <v>Adrian Killworth</v>
      </c>
      <c r="H22" s="22">
        <f t="shared" si="0"/>
        <v>0.16666666666666666</v>
      </c>
      <c r="I22" t="str">
        <f t="shared" si="1"/>
        <v/>
      </c>
    </row>
    <row r="23" spans="1:9" ht="15" x14ac:dyDescent="0.4">
      <c r="A23" s="26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26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26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26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26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26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26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26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26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26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26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26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26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26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26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26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26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26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26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26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26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26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26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26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26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26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26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26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26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26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26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26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26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26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26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26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26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26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26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26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26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26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26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26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26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6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26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26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26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26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26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26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26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26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26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26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26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26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26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26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26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26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26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26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26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26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26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26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26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26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26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26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26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26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26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26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26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26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26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Event_04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68" priority="1">
      <formula>TEXT($B$104,"@")="Y"</formula>
    </cfRule>
  </conditionalFormatting>
  <conditionalFormatting sqref="G2:H101">
    <cfRule type="expression" dxfId="67" priority="3">
      <formula>$I2="X"</formula>
    </cfRule>
  </conditionalFormatting>
  <conditionalFormatting sqref="H2:H101">
    <cfRule type="expression" dxfId="66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8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24</v>
      </c>
      <c r="D2" s="19">
        <v>12</v>
      </c>
      <c r="E2" s="19"/>
      <c r="F2" s="19"/>
      <c r="G2" s="27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1.6805555555555556E-2</v>
      </c>
      <c r="I2" t="str">
        <f>IF(OR(ISBLANK(A2),ISNUMBER(A2)),"","X")</f>
        <v/>
      </c>
    </row>
    <row r="3" spans="1:9" ht="15" x14ac:dyDescent="0.4">
      <c r="A3" s="19" t="s">
        <v>145</v>
      </c>
      <c r="B3" s="19">
        <v>0</v>
      </c>
      <c r="C3" s="19">
        <v>24</v>
      </c>
      <c r="D3" s="19">
        <v>43</v>
      </c>
      <c r="E3" s="19"/>
      <c r="F3" s="19"/>
      <c r="G3" s="27" t="str">
        <f>IF(ISBLANK($A3),"",IF($I3="X",A3,CONCATENATE(VLOOKUP(A3,Competitors!$A$2:$I$650,3, FALSE)," ",VLOOKUP(A3,Competitors!$A$2:$I$650,2,FALSE))))</f>
        <v>Alex Whitmore</v>
      </c>
      <c r="H3" s="22">
        <f t="shared" ref="H3:H66" si="0">IF(LEFT($E3,1)="D",UPPER($E3),(B3*3600+C3*60+D3)/86400)</f>
        <v>1.7164351851851851E-2</v>
      </c>
      <c r="I3" t="str">
        <f t="shared" ref="I3:I66" si="1">IF(OR(ISBLANK(A3),ISNUMBER(A3)),"","X")</f>
        <v>X</v>
      </c>
    </row>
    <row r="4" spans="1:9" ht="15" x14ac:dyDescent="0.4">
      <c r="A4" s="19">
        <v>1144</v>
      </c>
      <c r="B4" s="19">
        <v>0</v>
      </c>
      <c r="C4" s="19">
        <v>25</v>
      </c>
      <c r="D4" s="19">
        <v>1</v>
      </c>
      <c r="E4" s="19" t="s">
        <v>180</v>
      </c>
      <c r="F4" s="19"/>
      <c r="G4" s="27" t="str">
        <f>IF(ISBLANK($A4),"",IF($I4="X",A4,CONCATENATE(VLOOKUP(A4,Competitors!$A$2:$I$650,3, FALSE)," ",VLOOKUP(A4,Competitors!$A$2:$I$650,2,FALSE))))</f>
        <v>Jamie Kershaw</v>
      </c>
      <c r="H4" s="22">
        <f t="shared" si="0"/>
        <v>1.7372685185185185E-2</v>
      </c>
      <c r="I4" t="str">
        <f t="shared" si="1"/>
        <v/>
      </c>
    </row>
    <row r="5" spans="1:9" ht="15" x14ac:dyDescent="0.4">
      <c r="A5" s="19" t="s">
        <v>223</v>
      </c>
      <c r="B5" s="19">
        <v>0</v>
      </c>
      <c r="C5" s="19">
        <v>25</v>
      </c>
      <c r="D5" s="19">
        <v>6</v>
      </c>
      <c r="E5" s="19" t="s">
        <v>47</v>
      </c>
      <c r="F5" s="19"/>
      <c r="G5" s="27" t="str">
        <f>IF(ISBLANK($A5),"",IF($I5="X",A5,CONCATENATE(VLOOKUP(A5,Competitors!$A$2:$I$650,3, FALSE)," ",VLOOKUP(A5,Competitors!$A$2:$I$650,2,FALSE))))</f>
        <v>N Joyce</v>
      </c>
      <c r="H5" s="22">
        <f t="shared" si="0"/>
        <v>1.7430555555555557E-2</v>
      </c>
      <c r="I5" t="str">
        <f t="shared" si="1"/>
        <v>X</v>
      </c>
    </row>
    <row r="6" spans="1:9" ht="15" x14ac:dyDescent="0.4">
      <c r="A6" s="19">
        <v>989</v>
      </c>
      <c r="B6" s="19">
        <v>0</v>
      </c>
      <c r="C6" s="19">
        <v>25</v>
      </c>
      <c r="D6" s="19">
        <v>28</v>
      </c>
      <c r="E6" s="19" t="s">
        <v>180</v>
      </c>
      <c r="F6" s="19"/>
      <c r="G6" s="27" t="str">
        <f>IF(ISBLANK($A6),"",IF($I6="X",A6,CONCATENATE(VLOOKUP(A6,Competitors!$A$2:$I$650,3, FALSE)," ",VLOOKUP(A6,Competitors!$A$2:$I$650,2,FALSE))))</f>
        <v>Jason Williams</v>
      </c>
      <c r="H6" s="22">
        <f t="shared" si="0"/>
        <v>1.7685185185185186E-2</v>
      </c>
      <c r="I6" t="str">
        <f t="shared" si="1"/>
        <v/>
      </c>
    </row>
    <row r="7" spans="1:9" ht="15" x14ac:dyDescent="0.4">
      <c r="A7" s="19">
        <v>1161</v>
      </c>
      <c r="B7" s="19">
        <v>0</v>
      </c>
      <c r="C7" s="19">
        <v>25</v>
      </c>
      <c r="D7" s="19">
        <v>45</v>
      </c>
      <c r="E7" s="19"/>
      <c r="F7" s="19"/>
      <c r="G7" s="27" t="str">
        <f>IF(ISBLANK($A7),"",IF($I7="X",A7,CONCATENATE(VLOOKUP(A7,Competitors!$A$2:$I$650,3, FALSE)," ",VLOOKUP(A7,Competitors!$A$2:$I$650,2,FALSE))))</f>
        <v>Maciej Suchocki</v>
      </c>
      <c r="H7" s="22">
        <f t="shared" si="0"/>
        <v>1.7881944444444443E-2</v>
      </c>
      <c r="I7" t="str">
        <f t="shared" si="1"/>
        <v/>
      </c>
    </row>
    <row r="8" spans="1:9" ht="15" x14ac:dyDescent="0.4">
      <c r="A8" s="19">
        <v>699</v>
      </c>
      <c r="B8" s="19">
        <v>0</v>
      </c>
      <c r="C8" s="19">
        <v>25</v>
      </c>
      <c r="D8" s="19">
        <v>49</v>
      </c>
      <c r="E8" s="19"/>
      <c r="F8" s="19"/>
      <c r="G8" s="27" t="str">
        <f>IF(ISBLANK($A8),"",IF($I8="X",A8,CONCATENATE(VLOOKUP(A8,Competitors!$A$2:$I$650,3, FALSE)," ",VLOOKUP(A8,Competitors!$A$2:$I$650,2,FALSE))))</f>
        <v>Jonathan Durnin</v>
      </c>
      <c r="H8" s="22">
        <f t="shared" si="0"/>
        <v>1.7928240740740741E-2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19">
        <v>26</v>
      </c>
      <c r="D9" s="19">
        <v>23</v>
      </c>
      <c r="E9" s="19" t="s">
        <v>180</v>
      </c>
      <c r="F9" s="19"/>
      <c r="G9" s="27" t="str">
        <f>IF(ISBLANK($A9),"",IF($I9="X",A9,CONCATENATE(VLOOKUP(A9,Competitors!$A$2:$I$650,3, FALSE)," ",VLOOKUP(A9,Competitors!$A$2:$I$650,2,FALSE))))</f>
        <v>Nik Kershaw</v>
      </c>
      <c r="H9" s="22">
        <f t="shared" si="0"/>
        <v>1.832175925925926E-2</v>
      </c>
      <c r="I9" t="str">
        <f t="shared" si="1"/>
        <v/>
      </c>
    </row>
    <row r="10" spans="1:9" ht="15" x14ac:dyDescent="0.4">
      <c r="A10" s="19">
        <v>1055</v>
      </c>
      <c r="B10" s="19">
        <v>0</v>
      </c>
      <c r="C10" s="19">
        <v>26</v>
      </c>
      <c r="D10" s="19">
        <v>39</v>
      </c>
      <c r="E10" s="19" t="s">
        <v>180</v>
      </c>
      <c r="F10" s="19"/>
      <c r="G10" s="27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1.8506944444444444E-2</v>
      </c>
      <c r="I10" t="str">
        <f t="shared" si="1"/>
        <v/>
      </c>
    </row>
    <row r="11" spans="1:9" ht="15" x14ac:dyDescent="0.4">
      <c r="A11" s="19">
        <v>1094</v>
      </c>
      <c r="B11" s="19">
        <v>0</v>
      </c>
      <c r="C11" s="19">
        <v>26</v>
      </c>
      <c r="D11" s="19">
        <v>53</v>
      </c>
      <c r="E11" s="19"/>
      <c r="F11" s="19"/>
      <c r="G11" s="27" t="str">
        <f>IF(ISBLANK($A11),"",IF($I11="X",A11,CONCATENATE(VLOOKUP(A11,Competitors!$A$2:$I$650,3, FALSE)," ",VLOOKUP(A11,Competitors!$A$2:$I$650,2,FALSE))))</f>
        <v>Andy Poulton</v>
      </c>
      <c r="H11" s="22">
        <f t="shared" si="0"/>
        <v>1.8668981481481481E-2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27</v>
      </c>
      <c r="D12" s="19">
        <v>0</v>
      </c>
      <c r="E12" s="19" t="s">
        <v>180</v>
      </c>
      <c r="F12" s="19"/>
      <c r="G12" s="27" t="str">
        <f>IF(ISBLANK($A12),"",IF($I12="X",A12,CONCATENATE(VLOOKUP(A12,Competitors!$A$2:$I$650,3, FALSE)," ",VLOOKUP(A12,Competitors!$A$2:$I$650,2,FALSE))))</f>
        <v>Dale Norris</v>
      </c>
      <c r="H12" s="22">
        <f t="shared" si="0"/>
        <v>1.8749999999999999E-2</v>
      </c>
      <c r="I12" t="str">
        <f t="shared" si="1"/>
        <v/>
      </c>
    </row>
    <row r="13" spans="1:9" ht="15" x14ac:dyDescent="0.4">
      <c r="A13" s="19">
        <v>1237</v>
      </c>
      <c r="B13" s="19">
        <v>0</v>
      </c>
      <c r="C13" s="19">
        <v>27</v>
      </c>
      <c r="D13" s="19">
        <v>40</v>
      </c>
      <c r="E13" s="19" t="s">
        <v>180</v>
      </c>
      <c r="F13" s="19"/>
      <c r="G13" s="27" t="str">
        <f>IF(ISBLANK($A13),"",IF($I13="X",A13,CONCATENATE(VLOOKUP(A13,Competitors!$A$2:$I$650,3, FALSE)," ",VLOOKUP(A13,Competitors!$A$2:$I$650,2,FALSE))))</f>
        <v>John Abbott</v>
      </c>
      <c r="H13" s="22">
        <f t="shared" si="0"/>
        <v>1.9212962962962963E-2</v>
      </c>
      <c r="I13" t="str">
        <f t="shared" si="1"/>
        <v/>
      </c>
    </row>
    <row r="14" spans="1:9" ht="15" x14ac:dyDescent="0.4">
      <c r="A14" s="19">
        <v>1129</v>
      </c>
      <c r="B14" s="19">
        <v>0</v>
      </c>
      <c r="C14" s="19">
        <v>28</v>
      </c>
      <c r="D14" s="19">
        <v>22</v>
      </c>
      <c r="E14" s="19" t="s">
        <v>47</v>
      </c>
      <c r="F14" s="19"/>
      <c r="G14" s="27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1.9699074074074074E-2</v>
      </c>
      <c r="I14" t="str">
        <f t="shared" si="1"/>
        <v/>
      </c>
    </row>
    <row r="15" spans="1:9" ht="15" x14ac:dyDescent="0.4">
      <c r="A15" s="19">
        <v>1152</v>
      </c>
      <c r="B15" s="19">
        <v>0</v>
      </c>
      <c r="C15" s="19">
        <v>28</v>
      </c>
      <c r="D15" s="19">
        <v>30</v>
      </c>
      <c r="E15" s="19"/>
      <c r="F15" s="19"/>
      <c r="G15" s="27" t="str">
        <f>IF(ISBLANK($A15),"",IF($I15="X",A15,CONCATENATE(VLOOKUP(A15,Competitors!$A$2:$I$650,3, FALSE)," ",VLOOKUP(A15,Competitors!$A$2:$I$650,2,FALSE))))</f>
        <v>Ruby Isaac</v>
      </c>
      <c r="H15" s="22">
        <f t="shared" si="0"/>
        <v>1.9791666666666666E-2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28</v>
      </c>
      <c r="D16" s="19">
        <v>41</v>
      </c>
      <c r="E16" s="19"/>
      <c r="F16" s="19"/>
      <c r="G16" s="27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1.9918981481481482E-2</v>
      </c>
      <c r="I16" t="str">
        <f t="shared" si="1"/>
        <v/>
      </c>
    </row>
    <row r="17" spans="1:9" ht="15" x14ac:dyDescent="0.4">
      <c r="A17" s="19">
        <v>1107</v>
      </c>
      <c r="B17" s="19">
        <v>0</v>
      </c>
      <c r="C17" s="19">
        <v>28</v>
      </c>
      <c r="D17" s="19">
        <v>42</v>
      </c>
      <c r="E17" s="19" t="s">
        <v>180</v>
      </c>
      <c r="F17" s="19"/>
      <c r="G17" s="27" t="str">
        <f>IF(ISBLANK($A17),"",IF($I17="X",A17,CONCATENATE(VLOOKUP(A17,Competitors!$A$2:$I$650,3, FALSE)," ",VLOOKUP(A17,Competitors!$A$2:$I$650,2,FALSE))))</f>
        <v>Milly Pinnock</v>
      </c>
      <c r="H17" s="22">
        <f t="shared" si="0"/>
        <v>1.9930555555555556E-2</v>
      </c>
      <c r="I17" t="str">
        <f t="shared" si="1"/>
        <v/>
      </c>
    </row>
    <row r="18" spans="1:9" ht="15" x14ac:dyDescent="0.4">
      <c r="A18" s="19">
        <v>704</v>
      </c>
      <c r="B18" s="19">
        <v>0</v>
      </c>
      <c r="C18" s="19">
        <v>29</v>
      </c>
      <c r="D18" s="19">
        <v>45</v>
      </c>
      <c r="E18" s="19" t="s">
        <v>180</v>
      </c>
      <c r="F18" s="19"/>
      <c r="G18" s="27" t="str">
        <f>IF(ISBLANK($A18),"",IF($I18="X",A18,CONCATENATE(VLOOKUP(A18,Competitors!$A$2:$I$650,3, FALSE)," ",VLOOKUP(A18,Competitors!$A$2:$I$650,2,FALSE))))</f>
        <v>Chris Dainty</v>
      </c>
      <c r="H18" s="22">
        <f t="shared" si="0"/>
        <v>2.0659722222222222E-2</v>
      </c>
      <c r="I18" t="str">
        <f t="shared" si="1"/>
        <v/>
      </c>
    </row>
    <row r="19" spans="1:9" ht="15" x14ac:dyDescent="0.4">
      <c r="A19" s="19" t="s">
        <v>156</v>
      </c>
      <c r="B19" s="19">
        <v>0</v>
      </c>
      <c r="C19" s="19">
        <v>29</v>
      </c>
      <c r="D19" s="19">
        <v>57</v>
      </c>
      <c r="E19" s="19" t="s">
        <v>180</v>
      </c>
      <c r="F19" s="19"/>
      <c r="G19" s="27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2.0798611111111111E-2</v>
      </c>
      <c r="I19" t="str">
        <f t="shared" si="1"/>
        <v>X</v>
      </c>
    </row>
    <row r="20" spans="1:9" ht="15" x14ac:dyDescent="0.4">
      <c r="A20" s="19" t="s">
        <v>224</v>
      </c>
      <c r="B20" s="19">
        <v>0</v>
      </c>
      <c r="C20" s="19">
        <v>30</v>
      </c>
      <c r="D20" s="19">
        <v>9</v>
      </c>
      <c r="E20" s="19" t="s">
        <v>180</v>
      </c>
      <c r="F20" s="19"/>
      <c r="G20" s="27" t="str">
        <f>IF(ISBLANK($A20),"",IF($I20="X",A20,CONCATENATE(VLOOKUP(A20,Competitors!$A$2:$I$650,3, FALSE)," ",VLOOKUP(A20,Competitors!$A$2:$I$650,2,FALSE))))</f>
        <v>Miles Marr</v>
      </c>
      <c r="H20" s="22">
        <f t="shared" si="0"/>
        <v>2.0937500000000001E-2</v>
      </c>
      <c r="I20" t="str">
        <f t="shared" si="1"/>
        <v>X</v>
      </c>
    </row>
    <row r="21" spans="1:9" ht="15" x14ac:dyDescent="0.4">
      <c r="A21" s="19" t="s">
        <v>148</v>
      </c>
      <c r="B21" s="19">
        <v>0</v>
      </c>
      <c r="C21" s="19">
        <v>31</v>
      </c>
      <c r="D21" s="19">
        <v>23</v>
      </c>
      <c r="E21" s="19" t="s">
        <v>180</v>
      </c>
      <c r="F21" s="19"/>
      <c r="G21" s="27" t="str">
        <f>IF(ISBLANK($A21),"",IF($I21="X",A21,CONCATENATE(VLOOKUP(A21,Competitors!$A$2:$I$650,3, FALSE)," ",VLOOKUP(A21,Competitors!$A$2:$I$650,2,FALSE))))</f>
        <v>Chris Bonsor</v>
      </c>
      <c r="H21" s="22">
        <f t="shared" si="0"/>
        <v>2.179398148148148E-2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19">
        <v>31</v>
      </c>
      <c r="D22" s="19">
        <v>55</v>
      </c>
      <c r="E22" s="19" t="s">
        <v>180</v>
      </c>
      <c r="F22" s="19"/>
      <c r="G22" s="27" t="str">
        <f>IF(ISBLANK($A22),"",IF($I22="X",A22,CONCATENATE(VLOOKUP(A22,Competitors!$A$2:$I$650,3, FALSE)," ",VLOOKUP(A22,Competitors!$A$2:$I$650,2,FALSE))))</f>
        <v>Andy Smith</v>
      </c>
      <c r="H22" s="22">
        <f t="shared" si="0"/>
        <v>2.2164351851851852E-2</v>
      </c>
      <c r="I22" t="str">
        <f t="shared" si="1"/>
        <v/>
      </c>
    </row>
    <row r="23" spans="1:9" ht="15" x14ac:dyDescent="0.4">
      <c r="A23" s="19">
        <v>1195</v>
      </c>
      <c r="B23" s="19">
        <v>0</v>
      </c>
      <c r="C23" s="19">
        <v>31</v>
      </c>
      <c r="D23" s="19">
        <v>56</v>
      </c>
      <c r="E23" s="19" t="s">
        <v>180</v>
      </c>
      <c r="F23" s="19"/>
      <c r="G23" s="27" t="str">
        <f>IF(ISBLANK($A23),"",IF($I23="X",A23,CONCATENATE(VLOOKUP(A23,Competitors!$A$2:$I$650,3, FALSE)," ",VLOOKUP(A23,Competitors!$A$2:$I$650,2,FALSE))))</f>
        <v>Charlie Hardwicke</v>
      </c>
      <c r="H23" s="22">
        <f t="shared" si="0"/>
        <v>2.2175925925925925E-2</v>
      </c>
      <c r="I23" t="str">
        <f t="shared" si="1"/>
        <v/>
      </c>
    </row>
    <row r="24" spans="1:9" ht="15" x14ac:dyDescent="0.4">
      <c r="A24" s="19" t="s">
        <v>147</v>
      </c>
      <c r="B24" s="19">
        <v>0</v>
      </c>
      <c r="C24" s="19">
        <v>32</v>
      </c>
      <c r="D24" s="19">
        <v>34</v>
      </c>
      <c r="E24" s="19"/>
      <c r="F24" s="19"/>
      <c r="G24" s="27" t="str">
        <f>IF(ISBLANK($A24),"",IF($I24="X",A24,CONCATENATE(VLOOKUP(A24,Competitors!$A$2:$I$650,3, FALSE)," ",VLOOKUP(A24,Competitors!$A$2:$I$650,2,FALSE))))</f>
        <v>Brian Lincoln</v>
      </c>
      <c r="H24" s="22">
        <f t="shared" si="0"/>
        <v>2.2615740740740742E-2</v>
      </c>
      <c r="I24" t="str">
        <f t="shared" si="1"/>
        <v>X</v>
      </c>
    </row>
    <row r="25" spans="1:9" ht="15" x14ac:dyDescent="0.4">
      <c r="A25" s="19">
        <v>1332</v>
      </c>
      <c r="B25" s="19">
        <v>0</v>
      </c>
      <c r="C25" s="19">
        <v>33</v>
      </c>
      <c r="D25" s="19">
        <v>37</v>
      </c>
      <c r="E25" s="19" t="s">
        <v>180</v>
      </c>
      <c r="F25" s="19"/>
      <c r="G25" s="27" t="str">
        <f>IF(ISBLANK($A25),"",IF($I25="X",A25,CONCATENATE(VLOOKUP(A25,Competitors!$A$2:$I$650,3, FALSE)," ",VLOOKUP(A25,Competitors!$A$2:$I$650,2,FALSE))))</f>
        <v>Jo Eaton</v>
      </c>
      <c r="H25" s="22">
        <f t="shared" si="0"/>
        <v>2.3344907407407408E-2</v>
      </c>
      <c r="I25" t="str">
        <f t="shared" si="1"/>
        <v/>
      </c>
    </row>
    <row r="26" spans="1:9" ht="15" x14ac:dyDescent="0.4">
      <c r="A26" s="19">
        <v>1298</v>
      </c>
      <c r="B26" s="19">
        <v>0</v>
      </c>
      <c r="C26" s="19">
        <v>35</v>
      </c>
      <c r="D26" s="19">
        <v>24</v>
      </c>
      <c r="E26" s="19" t="s">
        <v>180</v>
      </c>
      <c r="F26" s="19"/>
      <c r="G26" s="27" t="str">
        <f>IF(ISBLANK($A26),"",IF($I26="X",A26,CONCATENATE(VLOOKUP(A26,Competitors!$A$2:$I$650,3, FALSE)," ",VLOOKUP(A26,Competitors!$A$2:$I$650,2,FALSE))))</f>
        <v>Jane Moore</v>
      </c>
      <c r="H26" s="22">
        <f t="shared" si="0"/>
        <v>2.4583333333333332E-2</v>
      </c>
      <c r="I26" t="str">
        <f t="shared" si="1"/>
        <v/>
      </c>
    </row>
    <row r="27" spans="1:9" ht="15" x14ac:dyDescent="0.4">
      <c r="A27" s="19" t="s">
        <v>225</v>
      </c>
      <c r="B27" s="19">
        <v>1</v>
      </c>
      <c r="C27" s="19">
        <v>1</v>
      </c>
      <c r="D27" s="19">
        <v>1</v>
      </c>
      <c r="E27" s="19"/>
      <c r="F27" s="19" t="s">
        <v>221</v>
      </c>
      <c r="G27" s="27" t="str">
        <f>IF(ISBLANK($A27),"",IF($I27="X",A27,CONCATENATE(VLOOKUP(A27,Competitors!$A$2:$I$650,3, FALSE)," ",VLOOKUP(A27,Competitors!$A$2:$I$650,2,FALSE))))</f>
        <v>Harriet Evans</v>
      </c>
      <c r="H27" s="22">
        <f t="shared" si="0"/>
        <v>4.2372685185185187E-2</v>
      </c>
      <c r="I27" t="str">
        <f t="shared" si="1"/>
        <v>X</v>
      </c>
    </row>
    <row r="28" spans="1:9" ht="15" x14ac:dyDescent="0.4">
      <c r="A28" s="19">
        <v>1244</v>
      </c>
      <c r="B28" s="19">
        <v>1</v>
      </c>
      <c r="C28" s="19">
        <v>1</v>
      </c>
      <c r="D28" s="19">
        <v>2</v>
      </c>
      <c r="E28" s="19"/>
      <c r="F28" s="19" t="s">
        <v>227</v>
      </c>
      <c r="G28" s="27" t="str">
        <f>IF(ISBLANK($A28),"",IF($I28="X",A28,CONCATENATE(VLOOKUP(A28,Competitors!$A$2:$I$650,3, FALSE)," ",VLOOKUP(A28,Competitors!$A$2:$I$650,2,FALSE))))</f>
        <v>Steven Latham</v>
      </c>
      <c r="H28" s="22">
        <f t="shared" si="0"/>
        <v>4.238425925925926E-2</v>
      </c>
      <c r="I28" t="str">
        <f t="shared" si="1"/>
        <v/>
      </c>
    </row>
    <row r="29" spans="1:9" ht="15" x14ac:dyDescent="0.4">
      <c r="A29" s="19" t="s">
        <v>153</v>
      </c>
      <c r="B29" s="19">
        <v>1</v>
      </c>
      <c r="C29" s="19">
        <v>1</v>
      </c>
      <c r="D29" s="19">
        <v>3</v>
      </c>
      <c r="E29" s="19"/>
      <c r="F29" s="19" t="s">
        <v>216</v>
      </c>
      <c r="G29" s="27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4.2395833333333334E-2</v>
      </c>
      <c r="I29" t="str">
        <f t="shared" si="1"/>
        <v>X</v>
      </c>
    </row>
    <row r="30" spans="1:9" ht="15" x14ac:dyDescent="0.4">
      <c r="A30" s="19"/>
      <c r="B30" s="19"/>
      <c r="C30" s="19"/>
      <c r="D30" s="19"/>
      <c r="E30" s="19"/>
      <c r="F30" s="19"/>
      <c r="G30" s="27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7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7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7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7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7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7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7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7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7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7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7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7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7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7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7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7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7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7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7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7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7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7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7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7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7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7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7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7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7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7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7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7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7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7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7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7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7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7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7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7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7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7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7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7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7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7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7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7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7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7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7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7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7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7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7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7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7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7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7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7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7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7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7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7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7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7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7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7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7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7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7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ht="15" x14ac:dyDescent="0.4">
      <c r="G102" s="27"/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Event_05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65" priority="1">
      <formula>TEXT($B$104,"@")="Y"</formula>
    </cfRule>
  </conditionalFormatting>
  <conditionalFormatting sqref="G2:H101">
    <cfRule type="expression" dxfId="64" priority="3">
      <formula>$I2="X"</formula>
    </cfRule>
  </conditionalFormatting>
  <conditionalFormatting sqref="H2:H101">
    <cfRule type="expression" dxfId="63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34</vt:i4>
      </vt:variant>
    </vt:vector>
  </HeadingPairs>
  <TitlesOfParts>
    <vt:vector size="64" baseType="lpstr">
      <vt:lpstr>Revisions</vt:lpstr>
      <vt:lpstr>Competitors</vt:lpstr>
      <vt:lpstr>Calendar</vt:lpstr>
      <vt:lpstr>RoundRobinRiders</vt:lpstr>
      <vt:lpstr>Event_01</vt:lpstr>
      <vt:lpstr>Event_02</vt:lpstr>
      <vt:lpstr>Event_03</vt:lpstr>
      <vt:lpstr>Event_04</vt:lpstr>
      <vt:lpstr>Event_05</vt:lpstr>
      <vt:lpstr>Event_06</vt:lpstr>
      <vt:lpstr>Event_07</vt:lpstr>
      <vt:lpstr>Event_08</vt:lpstr>
      <vt:lpstr>Event_09</vt:lpstr>
      <vt:lpstr>Event_10</vt:lpstr>
      <vt:lpstr>Event_11</vt:lpstr>
      <vt:lpstr>Event_12</vt:lpstr>
      <vt:lpstr>Event_13</vt:lpstr>
      <vt:lpstr>Event_14</vt:lpstr>
      <vt:lpstr>Event_15</vt:lpstr>
      <vt:lpstr>Event_16</vt:lpstr>
      <vt:lpstr>Event_17</vt:lpstr>
      <vt:lpstr>Event_18</vt:lpstr>
      <vt:lpstr>Event_19</vt:lpstr>
      <vt:lpstr>Event_20</vt:lpstr>
      <vt:lpstr>Event_21</vt:lpstr>
      <vt:lpstr>Event_22</vt:lpstr>
      <vt:lpstr>Event_23</vt:lpstr>
      <vt:lpstr>Event_24</vt:lpstr>
      <vt:lpstr>Event_25</vt:lpstr>
      <vt:lpstr>Event_26</vt:lpstr>
      <vt:lpstr>Calendar</vt:lpstr>
      <vt:lpstr>CalendarEventNumbers</vt:lpstr>
      <vt:lpstr>MemberData</vt:lpstr>
      <vt:lpstr>NonTenEvents</vt:lpstr>
      <vt:lpstr>Calendar!Print_Area</vt:lpstr>
      <vt:lpstr>Event_01!Print_Area</vt:lpstr>
      <vt:lpstr>Event_02!Print_Area</vt:lpstr>
      <vt:lpstr>Event_03!Print_Area</vt:lpstr>
      <vt:lpstr>Event_04!Print_Area</vt:lpstr>
      <vt:lpstr>Event_05!Print_Area</vt:lpstr>
      <vt:lpstr>Event_06!Print_Area</vt:lpstr>
      <vt:lpstr>Event_07!Print_Area</vt:lpstr>
      <vt:lpstr>Event_08!Print_Area</vt:lpstr>
      <vt:lpstr>Event_09!Print_Area</vt:lpstr>
      <vt:lpstr>Event_10!Print_Area</vt:lpstr>
      <vt:lpstr>Event_11!Print_Area</vt:lpstr>
      <vt:lpstr>Event_12!Print_Area</vt:lpstr>
      <vt:lpstr>Event_13!Print_Area</vt:lpstr>
      <vt:lpstr>Event_14!Print_Area</vt:lpstr>
      <vt:lpstr>Event_15!Print_Area</vt:lpstr>
      <vt:lpstr>Event_16!Print_Area</vt:lpstr>
      <vt:lpstr>Event_17!Print_Area</vt:lpstr>
      <vt:lpstr>Event_18!Print_Area</vt:lpstr>
      <vt:lpstr>Event_19!Print_Area</vt:lpstr>
      <vt:lpstr>Event_20!Print_Area</vt:lpstr>
      <vt:lpstr>Event_21!Print_Area</vt:lpstr>
      <vt:lpstr>Event_22!Print_Area</vt:lpstr>
      <vt:lpstr>Event_23!Print_Area</vt:lpstr>
      <vt:lpstr>Event_24!Print_Area</vt:lpstr>
      <vt:lpstr>Event_25!Print_Area</vt:lpstr>
      <vt:lpstr>Event_26!Print_Area</vt:lpstr>
      <vt:lpstr>RoundRobinNameToClub</vt:lpstr>
      <vt:lpstr>RoundRobinNameToClubRange</vt:lpstr>
      <vt:lpstr>TenMileEvents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2025-10-29T12:32:24Z</dcterms:modified>
</cp:coreProperties>
</file>