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pias_Seguranca\(9) EMPRESAS\Grupo Tannous\01. RETA\01. FISCAL\03. FECHAMENTO\2025\052025\"/>
    </mc:Choice>
  </mc:AlternateContent>
  <xr:revisionPtr revIDLastSave="0" documentId="13_ncr:1_{B7398B84-BAEE-420A-AD78-F1ACF35505CD}" xr6:coauthVersionLast="47" xr6:coauthVersionMax="47" xr10:uidLastSave="{00000000-0000-0000-0000-000000000000}"/>
  <bookViews>
    <workbookView xWindow="-120" yWindow="-120" windowWidth="20730" windowHeight="11040" firstSheet="1" activeTab="5" xr2:uid="{00000000-000D-0000-FFFF-FFFF00000000}"/>
  </bookViews>
  <sheets>
    <sheet name="NOVEMBRO_2024" sheetId="4" state="hidden" r:id="rId1"/>
    <sheet name="Cálculo Dif. Alíquotas - SP" sheetId="1" r:id="rId2"/>
    <sheet name="DEZEMBRO_2024" sheetId="5" state="hidden" r:id="rId3"/>
    <sheet name="JANEIRO_2025" sheetId="6" state="hidden" r:id="rId4"/>
    <sheet name="FEVEREIRO_2025 (2)" sheetId="7" state="hidden" r:id="rId5"/>
    <sheet name="MAIO_2025" sheetId="8" r:id="rId6"/>
    <sheet name="Cálculo Dif. Alíquotas - RS" sheetId="3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9" i="8" l="1"/>
  <c r="K38" i="8"/>
  <c r="I40" i="8"/>
  <c r="J40" i="8"/>
  <c r="K27" i="8"/>
  <c r="K26" i="8"/>
  <c r="K31" i="8"/>
  <c r="K30" i="8"/>
  <c r="K35" i="8"/>
  <c r="K34" i="8"/>
  <c r="G52" i="8"/>
  <c r="F52" i="8"/>
  <c r="E52" i="8"/>
  <c r="D52" i="8"/>
  <c r="C52" i="8"/>
  <c r="B52" i="8"/>
  <c r="K51" i="8"/>
  <c r="K50" i="8"/>
  <c r="K52" i="8" s="1"/>
  <c r="H36" i="8"/>
  <c r="J36" i="8"/>
  <c r="K40" i="8" l="1"/>
  <c r="K36" i="8"/>
  <c r="H40" i="8"/>
  <c r="G48" i="8"/>
  <c r="F48" i="8"/>
  <c r="E48" i="8"/>
  <c r="D48" i="8"/>
  <c r="C48" i="8"/>
  <c r="B48" i="8"/>
  <c r="K47" i="8"/>
  <c r="K46" i="8"/>
  <c r="K7" i="8"/>
  <c r="K43" i="8"/>
  <c r="K19" i="8"/>
  <c r="K23" i="8"/>
  <c r="K15" i="8"/>
  <c r="K11" i="8"/>
  <c r="K3" i="8"/>
  <c r="G44" i="8"/>
  <c r="F44" i="8"/>
  <c r="E44" i="8"/>
  <c r="D44" i="8"/>
  <c r="C44" i="8"/>
  <c r="B44" i="8"/>
  <c r="K42" i="8"/>
  <c r="G40" i="8"/>
  <c r="F40" i="8"/>
  <c r="E40" i="8"/>
  <c r="D40" i="8"/>
  <c r="C40" i="8"/>
  <c r="B40" i="8"/>
  <c r="G36" i="8"/>
  <c r="F36" i="8"/>
  <c r="E36" i="8"/>
  <c r="D36" i="8"/>
  <c r="C36" i="8"/>
  <c r="B36" i="8"/>
  <c r="G32" i="8"/>
  <c r="F32" i="8"/>
  <c r="E32" i="8"/>
  <c r="D32" i="8"/>
  <c r="C32" i="8"/>
  <c r="B32" i="8"/>
  <c r="G28" i="8"/>
  <c r="F28" i="8"/>
  <c r="E28" i="8"/>
  <c r="D28" i="8"/>
  <c r="C28" i="8"/>
  <c r="B28" i="8"/>
  <c r="G24" i="8"/>
  <c r="F24" i="8"/>
  <c r="E24" i="8"/>
  <c r="D24" i="8"/>
  <c r="C24" i="8"/>
  <c r="B24" i="8"/>
  <c r="K22" i="8"/>
  <c r="G20" i="8"/>
  <c r="F20" i="8"/>
  <c r="E20" i="8"/>
  <c r="D20" i="8"/>
  <c r="C20" i="8"/>
  <c r="B20" i="8"/>
  <c r="K18" i="8"/>
  <c r="G16" i="8"/>
  <c r="F16" i="8"/>
  <c r="E16" i="8"/>
  <c r="D16" i="8"/>
  <c r="C16" i="8"/>
  <c r="B16" i="8"/>
  <c r="K14" i="8"/>
  <c r="G12" i="8"/>
  <c r="F12" i="8"/>
  <c r="E12" i="8"/>
  <c r="D12" i="8"/>
  <c r="C12" i="8"/>
  <c r="B12" i="8"/>
  <c r="K10" i="8"/>
  <c r="G8" i="8"/>
  <c r="F8" i="8"/>
  <c r="E8" i="8"/>
  <c r="D8" i="8"/>
  <c r="C8" i="8"/>
  <c r="B8" i="8"/>
  <c r="K6" i="8"/>
  <c r="G4" i="8"/>
  <c r="F4" i="8"/>
  <c r="E4" i="8"/>
  <c r="D4" i="8"/>
  <c r="C4" i="8"/>
  <c r="B4" i="8"/>
  <c r="K2" i="8"/>
  <c r="H8" i="7"/>
  <c r="H3" i="7"/>
  <c r="H2" i="7"/>
  <c r="G8" i="7"/>
  <c r="F8" i="7"/>
  <c r="E8" i="7"/>
  <c r="D8" i="7"/>
  <c r="C8" i="7"/>
  <c r="B8" i="7"/>
  <c r="H7" i="7"/>
  <c r="H6" i="7"/>
  <c r="G4" i="7"/>
  <c r="F4" i="7"/>
  <c r="E4" i="7"/>
  <c r="D4" i="7"/>
  <c r="C4" i="7"/>
  <c r="B4" i="7"/>
  <c r="G28" i="6"/>
  <c r="F28" i="6"/>
  <c r="E28" i="6"/>
  <c r="D28" i="6"/>
  <c r="C28" i="6"/>
  <c r="B28" i="6"/>
  <c r="H27" i="6"/>
  <c r="H26" i="6"/>
  <c r="H28" i="6" s="1"/>
  <c r="G24" i="6"/>
  <c r="F24" i="6"/>
  <c r="E24" i="6"/>
  <c r="D24" i="6"/>
  <c r="C24" i="6"/>
  <c r="B24" i="6"/>
  <c r="H23" i="6"/>
  <c r="H22" i="6"/>
  <c r="H24" i="6" s="1"/>
  <c r="G20" i="6"/>
  <c r="F20" i="6"/>
  <c r="E20" i="6"/>
  <c r="D20" i="6"/>
  <c r="C20" i="6"/>
  <c r="B20" i="6"/>
  <c r="H19" i="6"/>
  <c r="H18" i="6"/>
  <c r="K48" i="8" l="1"/>
  <c r="K44" i="8"/>
  <c r="K20" i="8"/>
  <c r="K16" i="8"/>
  <c r="K24" i="8"/>
  <c r="K32" i="8"/>
  <c r="K28" i="8"/>
  <c r="K12" i="8"/>
  <c r="K4" i="8"/>
  <c r="K8" i="8"/>
  <c r="H4" i="7"/>
  <c r="H20" i="6"/>
  <c r="G16" i="6" l="1"/>
  <c r="F16" i="6"/>
  <c r="E16" i="6"/>
  <c r="D16" i="6"/>
  <c r="C16" i="6"/>
  <c r="B16" i="6"/>
  <c r="H15" i="6"/>
  <c r="H14" i="6"/>
  <c r="H16" i="6" s="1"/>
  <c r="G12" i="6"/>
  <c r="F12" i="6"/>
  <c r="E12" i="6"/>
  <c r="D12" i="6"/>
  <c r="C12" i="6"/>
  <c r="B12" i="6"/>
  <c r="H11" i="6"/>
  <c r="H10" i="6"/>
  <c r="G8" i="6"/>
  <c r="F8" i="6"/>
  <c r="E8" i="6"/>
  <c r="D8" i="6"/>
  <c r="C8" i="6"/>
  <c r="B8" i="6"/>
  <c r="H7" i="6"/>
  <c r="H6" i="6"/>
  <c r="H8" i="6" s="1"/>
  <c r="G4" i="6"/>
  <c r="F4" i="6"/>
  <c r="E4" i="6"/>
  <c r="D4" i="6"/>
  <c r="C4" i="6"/>
  <c r="B4" i="6"/>
  <c r="H3" i="6"/>
  <c r="H2" i="6"/>
  <c r="G28" i="5"/>
  <c r="F28" i="5"/>
  <c r="E28" i="5"/>
  <c r="D28" i="5"/>
  <c r="C28" i="5"/>
  <c r="B28" i="5"/>
  <c r="H27" i="5"/>
  <c r="H26" i="5"/>
  <c r="G24" i="5"/>
  <c r="F24" i="5"/>
  <c r="E24" i="5"/>
  <c r="D24" i="5"/>
  <c r="C24" i="5"/>
  <c r="B24" i="5"/>
  <c r="H23" i="5"/>
  <c r="H22" i="5"/>
  <c r="H24" i="5" s="1"/>
  <c r="G20" i="5"/>
  <c r="F20" i="5"/>
  <c r="E20" i="5"/>
  <c r="D20" i="5"/>
  <c r="C20" i="5"/>
  <c r="B20" i="5"/>
  <c r="H19" i="5"/>
  <c r="H18" i="5"/>
  <c r="H20" i="5" s="1"/>
  <c r="G16" i="5"/>
  <c r="F16" i="5"/>
  <c r="E16" i="5"/>
  <c r="D16" i="5"/>
  <c r="C16" i="5"/>
  <c r="B16" i="5"/>
  <c r="H15" i="5"/>
  <c r="H14" i="5"/>
  <c r="H16" i="5" s="1"/>
  <c r="H6" i="5"/>
  <c r="H8" i="5" s="1"/>
  <c r="H7" i="5"/>
  <c r="G12" i="5"/>
  <c r="F12" i="5"/>
  <c r="E12" i="5"/>
  <c r="D12" i="5"/>
  <c r="C12" i="5"/>
  <c r="B12" i="5"/>
  <c r="H11" i="5"/>
  <c r="H10" i="5"/>
  <c r="H12" i="5" s="1"/>
  <c r="G8" i="5"/>
  <c r="F8" i="5"/>
  <c r="E8" i="5"/>
  <c r="D8" i="5"/>
  <c r="C8" i="5"/>
  <c r="B8" i="5"/>
  <c r="G4" i="5"/>
  <c r="F4" i="5"/>
  <c r="E4" i="5"/>
  <c r="D4" i="5"/>
  <c r="C4" i="5"/>
  <c r="B4" i="5"/>
  <c r="H3" i="5"/>
  <c r="H2" i="5"/>
  <c r="H4" i="5" s="1"/>
  <c r="G12" i="4"/>
  <c r="F12" i="4"/>
  <c r="E12" i="4"/>
  <c r="D12" i="4"/>
  <c r="C12" i="4"/>
  <c r="B12" i="4"/>
  <c r="H11" i="4"/>
  <c r="H10" i="4"/>
  <c r="H12" i="4" s="1"/>
  <c r="G8" i="4"/>
  <c r="F8" i="4"/>
  <c r="E8" i="4"/>
  <c r="D8" i="4"/>
  <c r="C8" i="4"/>
  <c r="B8" i="4"/>
  <c r="H7" i="4"/>
  <c r="H6" i="4"/>
  <c r="H4" i="4"/>
  <c r="H3" i="4"/>
  <c r="H2" i="4"/>
  <c r="B4" i="4"/>
  <c r="C4" i="4"/>
  <c r="D4" i="4"/>
  <c r="E4" i="4"/>
  <c r="F4" i="4"/>
  <c r="G4" i="4"/>
  <c r="C17" i="3"/>
  <c r="C16" i="3"/>
  <c r="C16" i="1"/>
  <c r="C17" i="1" s="1"/>
  <c r="H12" i="6" l="1"/>
  <c r="H4" i="6"/>
  <c r="H28" i="5"/>
  <c r="H8" i="4"/>
  <c r="C20" i="3"/>
  <c r="C21" i="3" s="1"/>
  <c r="C24" i="3" s="1"/>
  <c r="C20" i="1"/>
  <c r="C21" i="1" s="1"/>
  <c r="C24" i="1" s="1"/>
</calcChain>
</file>

<file path=xl/sharedStrings.xml><?xml version="1.0" encoding="utf-8"?>
<sst xmlns="http://schemas.openxmlformats.org/spreadsheetml/2006/main" count="181" uniqueCount="37">
  <si>
    <t>FÓRMULA:</t>
  </si>
  <si>
    <t>ICMS Origem</t>
  </si>
  <si>
    <t>Alíquota Interna</t>
  </si>
  <si>
    <t>Alíquota Interestadual</t>
  </si>
  <si>
    <t>Valores:</t>
  </si>
  <si>
    <t>Outros Valores (IPI, Outras Despesas)</t>
  </si>
  <si>
    <t>Valor da Operação (sem IPI)</t>
  </si>
  <si>
    <t>Valor Total da Operação</t>
  </si>
  <si>
    <t>CÁLCULO DIFERENCIAL DE ALÍQUOTAS - AQUSIÇÃO DE USO E CONSUMO E ATIVO IMOBILIZADO - ICMS/SP</t>
  </si>
  <si>
    <t xml:space="preserve">Nota Fiscal: </t>
  </si>
  <si>
    <t>Fornecedor</t>
  </si>
  <si>
    <r>
      <t>Base Legal:</t>
    </r>
    <r>
      <rPr>
        <sz val="10"/>
        <color theme="1"/>
        <rFont val="Calibri"/>
        <family val="2"/>
        <scheme val="minor"/>
      </rPr>
      <t xml:space="preserve"> Decreto nº 66.559/2022</t>
    </r>
    <r>
      <rPr>
        <b/>
        <sz val="11"/>
        <color theme="1"/>
        <rFont val="Calibri"/>
        <family val="2"/>
        <scheme val="minor"/>
      </rPr>
      <t xml:space="preserve"> -</t>
    </r>
    <r>
      <rPr>
        <sz val="11"/>
        <color theme="1"/>
        <rFont val="Calibri"/>
        <family val="2"/>
        <scheme val="minor"/>
      </rPr>
      <t xml:space="preserve"> (inciso VI do Art. 2ª do RICMS/00)</t>
    </r>
  </si>
  <si>
    <t>Base de Cálculo (Diferencial de Alíquotas)</t>
  </si>
  <si>
    <t>ICMS Destino</t>
  </si>
  <si>
    <t>Valor Diferencial de Alíquotas</t>
  </si>
  <si>
    <t>Outros Débitos</t>
  </si>
  <si>
    <t>Outros Créditos</t>
  </si>
  <si>
    <t xml:space="preserve">Obs.: </t>
  </si>
  <si>
    <t xml:space="preserve"> </t>
  </si>
  <si>
    <t/>
  </si>
  <si>
    <t>PUNGPLAY</t>
  </si>
  <si>
    <t>Total</t>
  </si>
  <si>
    <t>Loja 10</t>
  </si>
  <si>
    <t>Loja 01</t>
  </si>
  <si>
    <t>Loja 03</t>
  </si>
  <si>
    <t>Loja 11</t>
  </si>
  <si>
    <t>Loja 05</t>
  </si>
  <si>
    <t>Loja 06</t>
  </si>
  <si>
    <t>Loja 07</t>
  </si>
  <si>
    <t>Loja 08</t>
  </si>
  <si>
    <t>Loja 02</t>
  </si>
  <si>
    <t>Loja 04</t>
  </si>
  <si>
    <t>Loja 09</t>
  </si>
  <si>
    <t>Loja 12</t>
  </si>
  <si>
    <t>OK</t>
  </si>
  <si>
    <t>Loja CD 500</t>
  </si>
  <si>
    <t>INGRAM MICRO BRASIL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</si>
</sst>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1" fillId="0" borderId="1" xfId="0" applyFont="1" applyBorder="1" applyAlignment="1">
      <alignment vertical="center"/>
    </xf>
    <xf numFmtId="43" fontId="5" fillId="0" borderId="2" xfId="0" applyNumberFormat="1" applyFont="1" applyBorder="1"/>
    <xf numFmtId="44" fontId="0" fillId="0" borderId="0" xfId="0" applyNumberFormat="1"/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7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6" fillId="0" borderId="3" xfId="0" applyFont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44" fontId="8" fillId="0" borderId="7" xfId="0" applyNumberFormat="1" applyFont="1" applyBorder="1" applyAlignment="1">
      <alignment vertical="center"/>
    </xf>
    <xf numFmtId="43" fontId="2" fillId="0" borderId="2" xfId="0" applyNumberFormat="1" applyFont="1" applyBorder="1"/>
    <xf numFmtId="0" fontId="0" fillId="0" borderId="0" xfId="0" quotePrefix="1"/>
    <xf numFmtId="0" fontId="2" fillId="0" borderId="8" xfId="0" applyFont="1" applyBorder="1"/>
    <xf numFmtId="43" fontId="1" fillId="0" borderId="8" xfId="0" applyNumberFormat="1" applyFont="1" applyBorder="1"/>
    <xf numFmtId="0" fontId="0" fillId="4" borderId="8" xfId="0" applyFill="1" applyBorder="1"/>
    <xf numFmtId="43" fontId="1" fillId="4" borderId="8" xfId="0" applyNumberFormat="1" applyFont="1" applyFill="1" applyBorder="1"/>
    <xf numFmtId="43" fontId="5" fillId="5" borderId="8" xfId="0" applyNumberFormat="1" applyFont="1" applyFill="1" applyBorder="1"/>
    <xf numFmtId="43" fontId="0" fillId="5" borderId="8" xfId="0" applyNumberFormat="1" applyFill="1" applyBorder="1"/>
    <xf numFmtId="3" fontId="6" fillId="0" borderId="3" xfId="0" applyNumberFormat="1" applyFont="1" applyBorder="1" applyAlignment="1">
      <alignment horizontal="left" vertical="center"/>
    </xf>
    <xf numFmtId="43" fontId="0" fillId="6" borderId="8" xfId="0" applyNumberFormat="1" applyFill="1" applyBorder="1"/>
    <xf numFmtId="44" fontId="1" fillId="0" borderId="8" xfId="1" applyFont="1" applyBorder="1"/>
    <xf numFmtId="44" fontId="1" fillId="4" borderId="8" xfId="1" applyFont="1" applyFill="1" applyBorder="1"/>
    <xf numFmtId="0" fontId="0" fillId="7" borderId="8" xfId="0" applyFill="1" applyBorder="1"/>
    <xf numFmtId="43" fontId="0" fillId="7" borderId="8" xfId="0" applyNumberFormat="1" applyFill="1" applyBorder="1"/>
    <xf numFmtId="44" fontId="1" fillId="7" borderId="8" xfId="1" applyFont="1" applyFill="1" applyBorder="1"/>
    <xf numFmtId="43" fontId="1" fillId="7" borderId="8" xfId="0" applyNumberFormat="1" applyFont="1" applyFill="1" applyBorder="1"/>
    <xf numFmtId="0" fontId="11" fillId="5" borderId="0" xfId="0" applyFont="1" applyFill="1"/>
    <xf numFmtId="0" fontId="2" fillId="8" borderId="8" xfId="0" applyFont="1" applyFill="1" applyBorder="1"/>
    <xf numFmtId="43" fontId="5" fillId="8" borderId="8" xfId="0" applyNumberFormat="1" applyFont="1" applyFill="1" applyBorder="1"/>
    <xf numFmtId="44" fontId="1" fillId="8" borderId="8" xfId="1" applyFont="1" applyFill="1" applyBorder="1"/>
    <xf numFmtId="43" fontId="5" fillId="9" borderId="8" xfId="0" applyNumberFormat="1" applyFont="1" applyFill="1" applyBorder="1"/>
    <xf numFmtId="0" fontId="9" fillId="3" borderId="0" xfId="0" applyFont="1" applyFill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10584</xdr:colOff>
      <xdr:row>4</xdr:row>
      <xdr:rowOff>67470</xdr:rowOff>
    </xdr:from>
    <xdr:to>
      <xdr:col>2</xdr:col>
      <xdr:colOff>3372349</xdr:colOff>
      <xdr:row>8</xdr:row>
      <xdr:rowOff>38895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917" y="1729053"/>
          <a:ext cx="6071099" cy="733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352426</xdr:colOff>
      <xdr:row>0</xdr:row>
      <xdr:rowOff>152647</xdr:rowOff>
    </xdr:from>
    <xdr:to>
      <xdr:col>1</xdr:col>
      <xdr:colOff>2629461</xdr:colOff>
      <xdr:row>0</xdr:row>
      <xdr:rowOff>720736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D66B577-4F8E-4A0F-ADA9-A643B9C1D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b="14286"/>
        <a:stretch>
          <a:fillRect/>
        </a:stretch>
      </xdr:blipFill>
      <xdr:spPr>
        <a:xfrm>
          <a:off x="352426" y="152647"/>
          <a:ext cx="2628900" cy="5680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10584</xdr:colOff>
      <xdr:row>4</xdr:row>
      <xdr:rowOff>130970</xdr:rowOff>
    </xdr:from>
    <xdr:to>
      <xdr:col>2</xdr:col>
      <xdr:colOff>3372349</xdr:colOff>
      <xdr:row>8</xdr:row>
      <xdr:rowOff>102395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8005FD-3E39-4F3E-9610-1E7DBC477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917" y="1792553"/>
          <a:ext cx="6071099" cy="733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352426</xdr:colOff>
      <xdr:row>0</xdr:row>
      <xdr:rowOff>152647</xdr:rowOff>
    </xdr:from>
    <xdr:to>
      <xdr:col>1</xdr:col>
      <xdr:colOff>2629461</xdr:colOff>
      <xdr:row>0</xdr:row>
      <xdr:rowOff>720736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8A9864E-8A09-4F97-8D2E-243C21848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b="14286"/>
        <a:stretch>
          <a:fillRect/>
        </a:stretch>
      </xdr:blipFill>
      <xdr:spPr>
        <a:xfrm>
          <a:off x="295276" y="152647"/>
          <a:ext cx="2629460" cy="5680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4143-A174-46FC-BD05-4B4937D6148F}">
  <dimension ref="A1:H12"/>
  <sheetViews>
    <sheetView workbookViewId="0">
      <selection activeCell="D15" sqref="D15"/>
    </sheetView>
  </sheetViews>
  <sheetFormatPr defaultRowHeight="15" x14ac:dyDescent="0.25"/>
  <cols>
    <col min="1" max="1" width="16.42578125" bestFit="1" customWidth="1"/>
    <col min="8" max="8" width="9.5703125" bestFit="1" customWidth="1"/>
  </cols>
  <sheetData>
    <row r="1" spans="1:8" x14ac:dyDescent="0.25">
      <c r="A1" s="41" t="s">
        <v>22</v>
      </c>
      <c r="B1" s="41"/>
      <c r="C1" s="41"/>
      <c r="D1" s="41"/>
      <c r="E1" s="41"/>
      <c r="F1" s="41"/>
      <c r="G1" s="41"/>
      <c r="H1" s="41"/>
    </row>
    <row r="2" spans="1:8" ht="15.75" x14ac:dyDescent="0.25">
      <c r="A2" s="22" t="s">
        <v>16</v>
      </c>
      <c r="B2" s="26">
        <v>190.68</v>
      </c>
      <c r="C2" s="26">
        <v>190.68</v>
      </c>
      <c r="D2" s="26">
        <v>5.4408000000000003</v>
      </c>
      <c r="E2" s="26">
        <v>197.88</v>
      </c>
      <c r="F2" s="26">
        <v>197.88</v>
      </c>
      <c r="G2" s="26">
        <v>85.122</v>
      </c>
      <c r="H2" s="23">
        <f>SUM(B2:G2)</f>
        <v>867.68280000000004</v>
      </c>
    </row>
    <row r="3" spans="1:8" ht="15.75" x14ac:dyDescent="0.25">
      <c r="A3" s="22" t="s">
        <v>15</v>
      </c>
      <c r="B3" s="26">
        <v>306.94829268292676</v>
      </c>
      <c r="C3" s="26">
        <v>306.94829268292676</v>
      </c>
      <c r="D3" s="26">
        <v>8.7583609756097562</v>
      </c>
      <c r="E3" s="26">
        <v>318.53853658536576</v>
      </c>
      <c r="F3" s="26">
        <v>318.53853658536576</v>
      </c>
      <c r="G3" s="26">
        <v>137.02565853658535</v>
      </c>
      <c r="H3" s="23">
        <f>SUM(B3:G3)</f>
        <v>1396.7576780487802</v>
      </c>
    </row>
    <row r="4" spans="1:8" x14ac:dyDescent="0.25">
      <c r="A4" s="24" t="s">
        <v>21</v>
      </c>
      <c r="B4" s="27">
        <f t="shared" ref="B4:G4" si="0">SUM(B2-B3)</f>
        <v>-116.26829268292676</v>
      </c>
      <c r="C4" s="27">
        <f t="shared" si="0"/>
        <v>-116.26829268292676</v>
      </c>
      <c r="D4" s="27">
        <f t="shared" si="0"/>
        <v>-3.3175609756097559</v>
      </c>
      <c r="E4" s="27">
        <f t="shared" si="0"/>
        <v>-120.65853658536577</v>
      </c>
      <c r="F4" s="27">
        <f t="shared" si="0"/>
        <v>-120.65853658536577</v>
      </c>
      <c r="G4" s="27">
        <f t="shared" si="0"/>
        <v>-51.903658536585354</v>
      </c>
      <c r="H4" s="25">
        <f>SUM(H2-H3)</f>
        <v>-529.07487804878019</v>
      </c>
    </row>
    <row r="5" spans="1:8" x14ac:dyDescent="0.25">
      <c r="A5" s="41" t="s">
        <v>23</v>
      </c>
      <c r="B5" s="41"/>
      <c r="C5" s="41"/>
      <c r="D5" s="41"/>
      <c r="E5" s="41"/>
      <c r="F5" s="41"/>
      <c r="G5" s="41"/>
      <c r="H5" s="41"/>
    </row>
    <row r="6" spans="1:8" ht="15.75" x14ac:dyDescent="0.25">
      <c r="A6" s="22" t="s">
        <v>16</v>
      </c>
      <c r="B6" s="20">
        <v>85.122</v>
      </c>
      <c r="C6" s="20">
        <v>497.82600000000002</v>
      </c>
      <c r="D6" s="20">
        <v>94.000400000000013</v>
      </c>
      <c r="E6" s="26"/>
      <c r="F6" s="26"/>
      <c r="G6" s="26"/>
      <c r="H6" s="23">
        <f>SUM(B6:G6)</f>
        <v>676.94839999999999</v>
      </c>
    </row>
    <row r="7" spans="1:8" ht="15.75" x14ac:dyDescent="0.25">
      <c r="A7" s="22" t="s">
        <v>15</v>
      </c>
      <c r="B7" s="20">
        <v>137.02565853658535</v>
      </c>
      <c r="C7" s="20">
        <v>801.37843902439022</v>
      </c>
      <c r="D7" s="20">
        <v>495.22161951219516</v>
      </c>
      <c r="E7" s="26"/>
      <c r="F7" s="26"/>
      <c r="G7" s="26"/>
      <c r="H7" s="23">
        <f>SUM(B7:G7)</f>
        <v>1433.6257170731706</v>
      </c>
    </row>
    <row r="8" spans="1:8" x14ac:dyDescent="0.25">
      <c r="A8" s="24" t="s">
        <v>21</v>
      </c>
      <c r="B8" s="27">
        <f t="shared" ref="B8:G8" si="1">SUM(B6-B7)</f>
        <v>-51.903658536585354</v>
      </c>
      <c r="C8" s="27">
        <f t="shared" si="1"/>
        <v>-303.5524390243902</v>
      </c>
      <c r="D8" s="27">
        <f t="shared" si="1"/>
        <v>-401.22121951219515</v>
      </c>
      <c r="E8" s="27">
        <f t="shared" si="1"/>
        <v>0</v>
      </c>
      <c r="F8" s="27">
        <f t="shared" si="1"/>
        <v>0</v>
      </c>
      <c r="G8" s="27">
        <f t="shared" si="1"/>
        <v>0</v>
      </c>
      <c r="H8" s="25">
        <f>SUM(H6-H7)</f>
        <v>-756.67731707317057</v>
      </c>
    </row>
    <row r="9" spans="1:8" x14ac:dyDescent="0.25">
      <c r="A9" s="41" t="s">
        <v>24</v>
      </c>
      <c r="B9" s="41"/>
      <c r="C9" s="41"/>
      <c r="D9" s="41"/>
      <c r="E9" s="41"/>
      <c r="F9" s="41"/>
      <c r="G9" s="41"/>
      <c r="H9" s="41"/>
    </row>
    <row r="10" spans="1:8" ht="15.75" x14ac:dyDescent="0.25">
      <c r="A10" s="22" t="s">
        <v>16</v>
      </c>
      <c r="B10" s="20">
        <v>85.122</v>
      </c>
      <c r="C10" s="20"/>
      <c r="D10" s="20"/>
      <c r="E10" s="26"/>
      <c r="F10" s="26"/>
      <c r="G10" s="26"/>
      <c r="H10" s="23">
        <f>SUM(B10:G10)</f>
        <v>85.122</v>
      </c>
    </row>
    <row r="11" spans="1:8" ht="15.75" x14ac:dyDescent="0.25">
      <c r="A11" s="22" t="s">
        <v>15</v>
      </c>
      <c r="B11" s="20">
        <v>137.02565853658535</v>
      </c>
      <c r="C11" s="20"/>
      <c r="D11" s="20"/>
      <c r="E11" s="26"/>
      <c r="F11" s="26"/>
      <c r="G11" s="26"/>
      <c r="H11" s="23">
        <f>SUM(B11:G11)</f>
        <v>137.02565853658535</v>
      </c>
    </row>
    <row r="12" spans="1:8" x14ac:dyDescent="0.25">
      <c r="A12" s="24" t="s">
        <v>21</v>
      </c>
      <c r="B12" s="27">
        <f t="shared" ref="B12:G12" si="2">SUM(B10-B11)</f>
        <v>-51.903658536585354</v>
      </c>
      <c r="C12" s="27">
        <f t="shared" si="2"/>
        <v>0</v>
      </c>
      <c r="D12" s="27">
        <f t="shared" si="2"/>
        <v>0</v>
      </c>
      <c r="E12" s="27">
        <f t="shared" si="2"/>
        <v>0</v>
      </c>
      <c r="F12" s="27">
        <f t="shared" si="2"/>
        <v>0</v>
      </c>
      <c r="G12" s="27">
        <f t="shared" si="2"/>
        <v>0</v>
      </c>
      <c r="H12" s="25">
        <f>SUM(H10-H11)</f>
        <v>-51.903658536585354</v>
      </c>
    </row>
  </sheetData>
  <mergeCells count="3">
    <mergeCell ref="A1:H1"/>
    <mergeCell ref="A5:H5"/>
    <mergeCell ref="A9:H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  <pageSetUpPr fitToPage="1"/>
  </sheetPr>
  <dimension ref="B1:M30"/>
  <sheetViews>
    <sheetView showGridLines="0" topLeftCell="A7" zoomScale="85" zoomScaleNormal="85" workbookViewId="0">
      <selection activeCell="C21" activeCellId="1" sqref="C17 C21"/>
    </sheetView>
  </sheetViews>
  <sheetFormatPr defaultRowHeight="15" x14ac:dyDescent="0.25"/>
  <cols>
    <col min="1" max="1" width="4.42578125" customWidth="1"/>
    <col min="2" max="2" width="40.5703125" customWidth="1"/>
    <col min="3" max="3" width="51.7109375" bestFit="1" customWidth="1"/>
    <col min="6" max="6" width="9.7109375" customWidth="1"/>
  </cols>
  <sheetData>
    <row r="1" spans="2:13" ht="72" customHeight="1" x14ac:dyDescent="0.25"/>
    <row r="2" spans="2:13" ht="29.25" customHeight="1" x14ac:dyDescent="0.25">
      <c r="B2" s="10" t="s">
        <v>8</v>
      </c>
      <c r="C2" s="6"/>
      <c r="D2" s="6"/>
      <c r="E2" s="6"/>
      <c r="F2" s="6"/>
      <c r="G2" s="6"/>
      <c r="H2" s="9"/>
      <c r="I2" s="12"/>
    </row>
    <row r="4" spans="2:13" x14ac:dyDescent="0.25">
      <c r="B4" s="1" t="s">
        <v>0</v>
      </c>
    </row>
    <row r="9" spans="2:13" ht="9.75" customHeight="1" x14ac:dyDescent="0.25">
      <c r="M9" t="s">
        <v>18</v>
      </c>
    </row>
    <row r="10" spans="2:13" ht="20.25" customHeight="1" x14ac:dyDescent="0.25">
      <c r="B10" s="11" t="s">
        <v>9</v>
      </c>
      <c r="C10" s="28">
        <v>454246</v>
      </c>
      <c r="D10" s="14"/>
      <c r="E10" s="14"/>
      <c r="F10" s="14"/>
      <c r="G10" s="15"/>
    </row>
    <row r="11" spans="2:13" ht="19.5" customHeight="1" x14ac:dyDescent="0.25">
      <c r="B11" s="11" t="s">
        <v>10</v>
      </c>
      <c r="C11" s="17" t="s">
        <v>36</v>
      </c>
      <c r="D11" s="12"/>
      <c r="E11" s="12"/>
      <c r="F11" s="12"/>
      <c r="G11" s="13"/>
    </row>
    <row r="13" spans="2:13" ht="18.75" x14ac:dyDescent="0.3">
      <c r="B13" s="42" t="s">
        <v>4</v>
      </c>
      <c r="C13" s="43"/>
    </row>
    <row r="14" spans="2:13" ht="18" customHeight="1" x14ac:dyDescent="0.25">
      <c r="B14" s="5" t="s">
        <v>6</v>
      </c>
      <c r="C14" s="7">
        <v>31739.7</v>
      </c>
    </row>
    <row r="15" spans="2:13" ht="18" customHeight="1" x14ac:dyDescent="0.25">
      <c r="B15" s="5" t="s">
        <v>5</v>
      </c>
      <c r="C15" s="7">
        <v>0</v>
      </c>
    </row>
    <row r="16" spans="2:13" ht="18" customHeight="1" x14ac:dyDescent="0.25">
      <c r="B16" s="5" t="s">
        <v>7</v>
      </c>
      <c r="C16" s="7">
        <f>C14+C15</f>
        <v>31739.7</v>
      </c>
    </row>
    <row r="17" spans="2:9" ht="18" customHeight="1" x14ac:dyDescent="0.25">
      <c r="B17" s="5" t="s">
        <v>1</v>
      </c>
      <c r="C17" s="20">
        <f>C16*C19</f>
        <v>3808.7640000000001</v>
      </c>
      <c r="D17" s="3" t="s">
        <v>16</v>
      </c>
    </row>
    <row r="18" spans="2:9" ht="18" customHeight="1" x14ac:dyDescent="0.25">
      <c r="B18" s="5" t="s">
        <v>2</v>
      </c>
      <c r="C18" s="7">
        <v>0.18</v>
      </c>
    </row>
    <row r="19" spans="2:9" ht="18" customHeight="1" x14ac:dyDescent="0.25">
      <c r="B19" s="5" t="s">
        <v>3</v>
      </c>
      <c r="C19" s="7">
        <v>0.12</v>
      </c>
    </row>
    <row r="20" spans="2:9" ht="18" customHeight="1" x14ac:dyDescent="0.25">
      <c r="B20" s="5" t="s">
        <v>12</v>
      </c>
      <c r="C20" s="7">
        <f>(C16-C17)/(1-C18)</f>
        <v>34062.117073170732</v>
      </c>
    </row>
    <row r="21" spans="2:9" ht="18" customHeight="1" x14ac:dyDescent="0.25">
      <c r="B21" s="5" t="s">
        <v>13</v>
      </c>
      <c r="C21" s="20">
        <f>C20*C18</f>
        <v>6131.1810731707319</v>
      </c>
      <c r="D21" s="3" t="s">
        <v>15</v>
      </c>
    </row>
    <row r="22" spans="2:9" x14ac:dyDescent="0.25">
      <c r="C22" s="8"/>
    </row>
    <row r="23" spans="2:9" hidden="1" x14ac:dyDescent="0.25">
      <c r="C23" s="8"/>
      <c r="E23" s="2"/>
    </row>
    <row r="24" spans="2:9" ht="33" customHeight="1" x14ac:dyDescent="0.25">
      <c r="B24" s="18" t="s">
        <v>14</v>
      </c>
      <c r="C24" s="19">
        <f>C21-C17</f>
        <v>2322.4170731707318</v>
      </c>
    </row>
    <row r="25" spans="2:9" ht="29.25" customHeight="1" x14ac:dyDescent="0.25"/>
    <row r="26" spans="2:9" x14ac:dyDescent="0.25">
      <c r="B26" s="1" t="s">
        <v>11</v>
      </c>
    </row>
    <row r="27" spans="2:9" ht="27" customHeight="1" x14ac:dyDescent="0.25">
      <c r="B27" s="1" t="s">
        <v>17</v>
      </c>
    </row>
    <row r="29" spans="2:9" x14ac:dyDescent="0.25">
      <c r="B29" s="4"/>
      <c r="C29" s="4"/>
      <c r="D29" s="4"/>
      <c r="E29" s="4"/>
      <c r="F29" s="4"/>
      <c r="G29" s="4"/>
      <c r="H29" s="4"/>
      <c r="I29" s="4"/>
    </row>
    <row r="30" spans="2:9" x14ac:dyDescent="0.25">
      <c r="D30" s="21" t="s">
        <v>19</v>
      </c>
    </row>
  </sheetData>
  <mergeCells count="1">
    <mergeCell ref="B13:C13"/>
  </mergeCells>
  <pageMargins left="0.25" right="0.25" top="0.75" bottom="0.75" header="0.3" footer="0.3"/>
  <pageSetup paperSize="9" scale="5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15B1-7B58-40F5-9B05-E274CA776D07}">
  <dimension ref="A1:H28"/>
  <sheetViews>
    <sheetView workbookViewId="0">
      <selection activeCell="H4" sqref="H4"/>
    </sheetView>
  </sheetViews>
  <sheetFormatPr defaultRowHeight="15" x14ac:dyDescent="0.25"/>
  <cols>
    <col min="1" max="1" width="16.42578125" bestFit="1" customWidth="1"/>
    <col min="8" max="8" width="9.5703125" bestFit="1" customWidth="1"/>
  </cols>
  <sheetData>
    <row r="1" spans="1:8" x14ac:dyDescent="0.25">
      <c r="A1" s="41" t="s">
        <v>22</v>
      </c>
      <c r="B1" s="41"/>
      <c r="C1" s="41"/>
      <c r="D1" s="41"/>
      <c r="E1" s="41"/>
      <c r="F1" s="41"/>
      <c r="G1" s="41"/>
      <c r="H1" s="41"/>
    </row>
    <row r="2" spans="1:8" ht="15.75" x14ac:dyDescent="0.25">
      <c r="A2" s="22" t="s">
        <v>16</v>
      </c>
      <c r="B2" s="20">
        <v>341.03999999999996</v>
      </c>
      <c r="C2" s="26"/>
      <c r="D2" s="26"/>
      <c r="E2" s="26"/>
      <c r="F2" s="26"/>
      <c r="G2" s="26"/>
      <c r="H2" s="23">
        <f>SUM(B2:G2)</f>
        <v>341.03999999999996</v>
      </c>
    </row>
    <row r="3" spans="1:8" ht="15.75" x14ac:dyDescent="0.25">
      <c r="A3" s="22" t="s">
        <v>15</v>
      </c>
      <c r="B3" s="20">
        <v>548.99121951219502</v>
      </c>
      <c r="C3" s="26"/>
      <c r="D3" s="26"/>
      <c r="E3" s="26"/>
      <c r="F3" s="26"/>
      <c r="G3" s="26"/>
      <c r="H3" s="23">
        <f>SUM(B3:G3)</f>
        <v>548.99121951219502</v>
      </c>
    </row>
    <row r="4" spans="1:8" x14ac:dyDescent="0.25">
      <c r="A4" s="24" t="s">
        <v>21</v>
      </c>
      <c r="B4" s="27">
        <f t="shared" ref="B4:G4" si="0">SUM(B2-B3)</f>
        <v>-207.95121951219505</v>
      </c>
      <c r="C4" s="27">
        <f t="shared" si="0"/>
        <v>0</v>
      </c>
      <c r="D4" s="27">
        <f t="shared" si="0"/>
        <v>0</v>
      </c>
      <c r="E4" s="27">
        <f t="shared" si="0"/>
        <v>0</v>
      </c>
      <c r="F4" s="27">
        <f t="shared" si="0"/>
        <v>0</v>
      </c>
      <c r="G4" s="27">
        <f t="shared" si="0"/>
        <v>0</v>
      </c>
      <c r="H4" s="25">
        <f>SUM(H2-H3)</f>
        <v>-207.95121951219505</v>
      </c>
    </row>
    <row r="5" spans="1:8" x14ac:dyDescent="0.25">
      <c r="A5" s="41" t="s">
        <v>25</v>
      </c>
      <c r="B5" s="41"/>
      <c r="C5" s="41"/>
      <c r="D5" s="41"/>
      <c r="E5" s="41"/>
      <c r="F5" s="41"/>
      <c r="G5" s="41"/>
      <c r="H5" s="41"/>
    </row>
    <row r="6" spans="1:8" ht="15.75" x14ac:dyDescent="0.25">
      <c r="A6" s="22" t="s">
        <v>16</v>
      </c>
      <c r="B6" s="20">
        <v>49.708800000000004</v>
      </c>
      <c r="C6" s="20">
        <v>28</v>
      </c>
      <c r="D6" s="20">
        <v>28</v>
      </c>
      <c r="E6" s="26"/>
      <c r="F6" s="26"/>
      <c r="G6" s="26"/>
      <c r="H6" s="23">
        <f>SUM(B6:G6)</f>
        <v>105.7088</v>
      </c>
    </row>
    <row r="7" spans="1:8" ht="15.75" x14ac:dyDescent="0.25">
      <c r="A7" s="22" t="s">
        <v>15</v>
      </c>
      <c r="B7" s="20">
        <v>261.88050731707312</v>
      </c>
      <c r="C7" s="20">
        <v>147.51219512195121</v>
      </c>
      <c r="D7" s="20">
        <v>147.51219512195121</v>
      </c>
      <c r="E7" s="26"/>
      <c r="F7" s="26"/>
      <c r="G7" s="26"/>
      <c r="H7" s="23">
        <f>SUM(B7:G7)</f>
        <v>556.90489756097554</v>
      </c>
    </row>
    <row r="8" spans="1:8" x14ac:dyDescent="0.25">
      <c r="A8" s="24" t="s">
        <v>21</v>
      </c>
      <c r="B8" s="27">
        <f t="shared" ref="B8:G8" si="1">SUM(B6-B7)</f>
        <v>-212.17170731707313</v>
      </c>
      <c r="C8" s="27">
        <f t="shared" si="1"/>
        <v>-119.51219512195121</v>
      </c>
      <c r="D8" s="27">
        <f t="shared" si="1"/>
        <v>-119.51219512195121</v>
      </c>
      <c r="E8" s="27">
        <f t="shared" si="1"/>
        <v>0</v>
      </c>
      <c r="F8" s="27">
        <f t="shared" si="1"/>
        <v>0</v>
      </c>
      <c r="G8" s="27">
        <f t="shared" si="1"/>
        <v>0</v>
      </c>
      <c r="H8" s="25">
        <f>SUM(H6-H7)</f>
        <v>-451.19609756097555</v>
      </c>
    </row>
    <row r="9" spans="1:8" x14ac:dyDescent="0.25">
      <c r="A9" s="41" t="s">
        <v>24</v>
      </c>
      <c r="B9" s="41"/>
      <c r="C9" s="41"/>
      <c r="D9" s="41"/>
      <c r="E9" s="41"/>
      <c r="F9" s="41"/>
      <c r="G9" s="41"/>
      <c r="H9" s="41"/>
    </row>
    <row r="10" spans="1:8" ht="15.75" x14ac:dyDescent="0.25">
      <c r="A10" s="22" t="s">
        <v>16</v>
      </c>
      <c r="B10" s="20">
        <v>52</v>
      </c>
      <c r="C10" s="20"/>
      <c r="D10" s="20"/>
      <c r="E10" s="26"/>
      <c r="F10" s="26"/>
      <c r="G10" s="26"/>
      <c r="H10" s="23">
        <f>SUM(B10:G10)</f>
        <v>52</v>
      </c>
    </row>
    <row r="11" spans="1:8" ht="15.75" x14ac:dyDescent="0.25">
      <c r="A11" s="22" t="s">
        <v>15</v>
      </c>
      <c r="B11" s="20">
        <v>273.95121951219505</v>
      </c>
      <c r="C11" s="20"/>
      <c r="D11" s="20"/>
      <c r="E11" s="26"/>
      <c r="F11" s="26"/>
      <c r="G11" s="26"/>
      <c r="H11" s="23">
        <f>SUM(B11:G11)</f>
        <v>273.95121951219505</v>
      </c>
    </row>
    <row r="12" spans="1:8" x14ac:dyDescent="0.25">
      <c r="A12" s="24" t="s">
        <v>21</v>
      </c>
      <c r="B12" s="27">
        <f t="shared" ref="B12:G12" si="2">SUM(B10-B11)</f>
        <v>-221.95121951219505</v>
      </c>
      <c r="C12" s="27">
        <f t="shared" si="2"/>
        <v>0</v>
      </c>
      <c r="D12" s="27">
        <f t="shared" si="2"/>
        <v>0</v>
      </c>
      <c r="E12" s="27">
        <f t="shared" si="2"/>
        <v>0</v>
      </c>
      <c r="F12" s="27">
        <f t="shared" si="2"/>
        <v>0</v>
      </c>
      <c r="G12" s="27">
        <f t="shared" si="2"/>
        <v>0</v>
      </c>
      <c r="H12" s="25">
        <f>SUM(H10-H11)</f>
        <v>-221.95121951219505</v>
      </c>
    </row>
    <row r="13" spans="1:8" x14ac:dyDescent="0.25">
      <c r="A13" s="41" t="s">
        <v>26</v>
      </c>
      <c r="B13" s="41"/>
      <c r="C13" s="41"/>
      <c r="D13" s="41"/>
      <c r="E13" s="41"/>
      <c r="F13" s="41"/>
      <c r="G13" s="41"/>
      <c r="H13" s="41"/>
    </row>
    <row r="14" spans="1:8" ht="15.75" x14ac:dyDescent="0.25">
      <c r="A14" s="22" t="s">
        <v>16</v>
      </c>
      <c r="B14" s="20">
        <v>19.2</v>
      </c>
      <c r="C14" s="20"/>
      <c r="D14" s="20"/>
      <c r="E14" s="26"/>
      <c r="F14" s="26"/>
      <c r="G14" s="26"/>
      <c r="H14" s="23">
        <f>SUM(B14:G14)</f>
        <v>19.2</v>
      </c>
    </row>
    <row r="15" spans="1:8" ht="15.75" x14ac:dyDescent="0.25">
      <c r="A15" s="22" t="s">
        <v>15</v>
      </c>
      <c r="B15" s="20">
        <v>101.15121951219511</v>
      </c>
      <c r="C15" s="20"/>
      <c r="D15" s="20"/>
      <c r="E15" s="26"/>
      <c r="F15" s="26"/>
      <c r="G15" s="26"/>
      <c r="H15" s="23">
        <f>SUM(B15:G15)</f>
        <v>101.15121951219511</v>
      </c>
    </row>
    <row r="16" spans="1:8" x14ac:dyDescent="0.25">
      <c r="A16" s="24" t="s">
        <v>21</v>
      </c>
      <c r="B16" s="27">
        <f t="shared" ref="B16:G16" si="3">SUM(B14-B15)</f>
        <v>-81.951219512195109</v>
      </c>
      <c r="C16" s="27">
        <f t="shared" si="3"/>
        <v>0</v>
      </c>
      <c r="D16" s="27">
        <f t="shared" si="3"/>
        <v>0</v>
      </c>
      <c r="E16" s="27">
        <f t="shared" si="3"/>
        <v>0</v>
      </c>
      <c r="F16" s="27">
        <f t="shared" si="3"/>
        <v>0</v>
      </c>
      <c r="G16" s="27">
        <f t="shared" si="3"/>
        <v>0</v>
      </c>
      <c r="H16" s="25">
        <f>SUM(H14-H15)</f>
        <v>-81.951219512195109</v>
      </c>
    </row>
    <row r="17" spans="1:8" x14ac:dyDescent="0.25">
      <c r="A17" s="41" t="s">
        <v>27</v>
      </c>
      <c r="B17" s="41"/>
      <c r="C17" s="41"/>
      <c r="D17" s="41"/>
      <c r="E17" s="41"/>
      <c r="F17" s="41"/>
      <c r="G17" s="41"/>
      <c r="H17" s="41"/>
    </row>
    <row r="18" spans="1:8" ht="15.75" x14ac:dyDescent="0.25">
      <c r="A18" s="22" t="s">
        <v>16</v>
      </c>
      <c r="B18" s="20">
        <v>30</v>
      </c>
      <c r="C18" s="20"/>
      <c r="D18" s="20"/>
      <c r="E18" s="26"/>
      <c r="F18" s="26"/>
      <c r="G18" s="26"/>
      <c r="H18" s="23">
        <f>SUM(B18:G18)</f>
        <v>30</v>
      </c>
    </row>
    <row r="19" spans="1:8" ht="15.75" x14ac:dyDescent="0.25">
      <c r="A19" s="22" t="s">
        <v>15</v>
      </c>
      <c r="B19" s="20">
        <v>158.04878048780486</v>
      </c>
      <c r="C19" s="20"/>
      <c r="D19" s="20"/>
      <c r="E19" s="26"/>
      <c r="F19" s="26"/>
      <c r="G19" s="26"/>
      <c r="H19" s="23">
        <f>SUM(B19:G19)</f>
        <v>158.04878048780486</v>
      </c>
    </row>
    <row r="20" spans="1:8" x14ac:dyDescent="0.25">
      <c r="A20" s="24" t="s">
        <v>21</v>
      </c>
      <c r="B20" s="27">
        <f t="shared" ref="B20:G20" si="4">SUM(B18-B19)</f>
        <v>-128.04878048780486</v>
      </c>
      <c r="C20" s="27">
        <f t="shared" si="4"/>
        <v>0</v>
      </c>
      <c r="D20" s="27">
        <f t="shared" si="4"/>
        <v>0</v>
      </c>
      <c r="E20" s="27">
        <f t="shared" si="4"/>
        <v>0</v>
      </c>
      <c r="F20" s="27">
        <f t="shared" si="4"/>
        <v>0</v>
      </c>
      <c r="G20" s="27">
        <f t="shared" si="4"/>
        <v>0</v>
      </c>
      <c r="H20" s="25">
        <f>SUM(H18-H19)</f>
        <v>-128.04878048780486</v>
      </c>
    </row>
    <row r="21" spans="1:8" x14ac:dyDescent="0.25">
      <c r="A21" s="41" t="s">
        <v>28</v>
      </c>
      <c r="B21" s="41"/>
      <c r="C21" s="41"/>
      <c r="D21" s="41"/>
      <c r="E21" s="41"/>
      <c r="F21" s="41"/>
      <c r="G21" s="41"/>
      <c r="H21" s="41"/>
    </row>
    <row r="22" spans="1:8" ht="15.75" x14ac:dyDescent="0.25">
      <c r="A22" s="22" t="s">
        <v>16</v>
      </c>
      <c r="B22" s="20">
        <v>172</v>
      </c>
      <c r="C22" s="20"/>
      <c r="D22" s="20"/>
      <c r="E22" s="26"/>
      <c r="F22" s="26"/>
      <c r="G22" s="26"/>
      <c r="H22" s="23">
        <f>SUM(B22:G22)</f>
        <v>172</v>
      </c>
    </row>
    <row r="23" spans="1:8" ht="15.75" x14ac:dyDescent="0.25">
      <c r="A23" s="22" t="s">
        <v>15</v>
      </c>
      <c r="B23" s="20">
        <v>906.14634146341461</v>
      </c>
      <c r="C23" s="20"/>
      <c r="D23" s="20"/>
      <c r="E23" s="26"/>
      <c r="F23" s="26"/>
      <c r="G23" s="26"/>
      <c r="H23" s="23">
        <f>SUM(B23:G23)</f>
        <v>906.14634146341461</v>
      </c>
    </row>
    <row r="24" spans="1:8" x14ac:dyDescent="0.25">
      <c r="A24" s="24" t="s">
        <v>21</v>
      </c>
      <c r="B24" s="27">
        <f t="shared" ref="B24:G24" si="5">SUM(B22-B23)</f>
        <v>-734.14634146341461</v>
      </c>
      <c r="C24" s="27">
        <f t="shared" si="5"/>
        <v>0</v>
      </c>
      <c r="D24" s="27">
        <f t="shared" si="5"/>
        <v>0</v>
      </c>
      <c r="E24" s="27">
        <f t="shared" si="5"/>
        <v>0</v>
      </c>
      <c r="F24" s="27">
        <f t="shared" si="5"/>
        <v>0</v>
      </c>
      <c r="G24" s="27">
        <f t="shared" si="5"/>
        <v>0</v>
      </c>
      <c r="H24" s="25">
        <f>SUM(H22-H23)</f>
        <v>-734.14634146341461</v>
      </c>
    </row>
    <row r="25" spans="1:8" x14ac:dyDescent="0.25">
      <c r="A25" s="41" t="s">
        <v>29</v>
      </c>
      <c r="B25" s="41"/>
      <c r="C25" s="41"/>
      <c r="D25" s="41"/>
      <c r="E25" s="41"/>
      <c r="F25" s="41"/>
      <c r="G25" s="41"/>
      <c r="H25" s="41"/>
    </row>
    <row r="26" spans="1:8" ht="15.75" x14ac:dyDescent="0.25">
      <c r="A26" s="22" t="s">
        <v>16</v>
      </c>
      <c r="B26" s="20">
        <v>28</v>
      </c>
      <c r="C26" s="20">
        <v>78.399600000000007</v>
      </c>
      <c r="D26" s="20"/>
      <c r="E26" s="26"/>
      <c r="F26" s="26"/>
      <c r="G26" s="26"/>
      <c r="H26" s="23">
        <f>SUM(B26:G26)</f>
        <v>106.39960000000001</v>
      </c>
    </row>
    <row r="27" spans="1:8" ht="15.75" x14ac:dyDescent="0.25">
      <c r="A27" s="22" t="s">
        <v>15</v>
      </c>
      <c r="B27" s="20">
        <v>147.51219512195121</v>
      </c>
      <c r="C27" s="20">
        <v>413.0320390243902</v>
      </c>
      <c r="D27" s="20"/>
      <c r="E27" s="26"/>
      <c r="F27" s="26"/>
      <c r="G27" s="26"/>
      <c r="H27" s="23">
        <f>SUM(B27:G27)</f>
        <v>560.54423414634141</v>
      </c>
    </row>
    <row r="28" spans="1:8" x14ac:dyDescent="0.25">
      <c r="A28" s="24" t="s">
        <v>21</v>
      </c>
      <c r="B28" s="27">
        <f t="shared" ref="B28:G28" si="6">SUM(B26-B27)</f>
        <v>-119.51219512195121</v>
      </c>
      <c r="C28" s="27">
        <f t="shared" si="6"/>
        <v>-334.63243902439018</v>
      </c>
      <c r="D28" s="27">
        <f t="shared" si="6"/>
        <v>0</v>
      </c>
      <c r="E28" s="27">
        <f t="shared" si="6"/>
        <v>0</v>
      </c>
      <c r="F28" s="27">
        <f t="shared" si="6"/>
        <v>0</v>
      </c>
      <c r="G28" s="27">
        <f t="shared" si="6"/>
        <v>0</v>
      </c>
      <c r="H28" s="25">
        <f>SUM(H26-H27)</f>
        <v>-454.14463414634139</v>
      </c>
    </row>
  </sheetData>
  <mergeCells count="7">
    <mergeCell ref="A21:H21"/>
    <mergeCell ref="A25:H25"/>
    <mergeCell ref="A1:H1"/>
    <mergeCell ref="A5:H5"/>
    <mergeCell ref="A9:H9"/>
    <mergeCell ref="A13:H13"/>
    <mergeCell ref="A17:H1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DCF8-3352-4D51-9B4B-D44A8DB02002}">
  <dimension ref="A1:H28"/>
  <sheetViews>
    <sheetView topLeftCell="A14" workbookViewId="0">
      <selection activeCell="K21" sqref="K21"/>
    </sheetView>
  </sheetViews>
  <sheetFormatPr defaultRowHeight="15" x14ac:dyDescent="0.25"/>
  <cols>
    <col min="1" max="1" width="16.42578125" bestFit="1" customWidth="1"/>
    <col min="8" max="8" width="9.5703125" bestFit="1" customWidth="1"/>
  </cols>
  <sheetData>
    <row r="1" spans="1:8" x14ac:dyDescent="0.25">
      <c r="A1" s="41" t="s">
        <v>24</v>
      </c>
      <c r="B1" s="41"/>
      <c r="C1" s="41"/>
      <c r="D1" s="41"/>
      <c r="E1" s="41"/>
      <c r="F1" s="41"/>
      <c r="G1" s="41"/>
      <c r="H1" s="41"/>
    </row>
    <row r="2" spans="1:8" ht="15.75" x14ac:dyDescent="0.25">
      <c r="A2" s="22" t="s">
        <v>16</v>
      </c>
      <c r="B2" s="20">
        <v>52</v>
      </c>
      <c r="C2" s="26"/>
      <c r="D2" s="26"/>
      <c r="E2" s="26"/>
      <c r="F2" s="26"/>
      <c r="G2" s="26"/>
      <c r="H2" s="23">
        <f>SUM(B2:G2)</f>
        <v>52</v>
      </c>
    </row>
    <row r="3" spans="1:8" ht="15.75" x14ac:dyDescent="0.25">
      <c r="A3" s="22" t="s">
        <v>15</v>
      </c>
      <c r="B3" s="20">
        <v>273.95121951219505</v>
      </c>
      <c r="C3" s="26"/>
      <c r="D3" s="26"/>
      <c r="E3" s="26"/>
      <c r="F3" s="26"/>
      <c r="G3" s="26"/>
      <c r="H3" s="23">
        <f>SUM(B3:G3)</f>
        <v>273.95121951219505</v>
      </c>
    </row>
    <row r="4" spans="1:8" x14ac:dyDescent="0.25">
      <c r="A4" s="24" t="s">
        <v>21</v>
      </c>
      <c r="B4" s="29">
        <f t="shared" ref="B4:G4" si="0">SUM(B2-B3)</f>
        <v>-221.95121951219505</v>
      </c>
      <c r="C4" s="29">
        <f t="shared" si="0"/>
        <v>0</v>
      </c>
      <c r="D4" s="29">
        <f t="shared" si="0"/>
        <v>0</v>
      </c>
      <c r="E4" s="29">
        <f t="shared" si="0"/>
        <v>0</v>
      </c>
      <c r="F4" s="29">
        <f t="shared" si="0"/>
        <v>0</v>
      </c>
      <c r="G4" s="29">
        <f t="shared" si="0"/>
        <v>0</v>
      </c>
      <c r="H4" s="25">
        <f>SUM(H2-H3)</f>
        <v>-221.95121951219505</v>
      </c>
    </row>
    <row r="5" spans="1:8" x14ac:dyDescent="0.25">
      <c r="A5" s="41" t="s">
        <v>26</v>
      </c>
      <c r="B5" s="41"/>
      <c r="C5" s="41"/>
      <c r="D5" s="41"/>
      <c r="E5" s="41"/>
      <c r="F5" s="41"/>
      <c r="G5" s="41"/>
      <c r="H5" s="41"/>
    </row>
    <row r="6" spans="1:8" ht="15.75" x14ac:dyDescent="0.25">
      <c r="A6" s="22" t="s">
        <v>16</v>
      </c>
      <c r="B6" s="20">
        <v>19.2</v>
      </c>
      <c r="C6" s="26"/>
      <c r="D6" s="26"/>
      <c r="E6" s="26"/>
      <c r="F6" s="26"/>
      <c r="G6" s="26"/>
      <c r="H6" s="23">
        <f>SUM(B6:G6)</f>
        <v>19.2</v>
      </c>
    </row>
    <row r="7" spans="1:8" ht="15.75" x14ac:dyDescent="0.25">
      <c r="A7" s="22" t="s">
        <v>15</v>
      </c>
      <c r="B7" s="20">
        <v>101.15121951219511</v>
      </c>
      <c r="C7" s="26"/>
      <c r="D7" s="26"/>
      <c r="E7" s="26"/>
      <c r="F7" s="26"/>
      <c r="G7" s="26"/>
      <c r="H7" s="23">
        <f>SUM(B7:G7)</f>
        <v>101.15121951219511</v>
      </c>
    </row>
    <row r="8" spans="1:8" x14ac:dyDescent="0.25">
      <c r="A8" s="24" t="s">
        <v>21</v>
      </c>
      <c r="B8" s="29">
        <f t="shared" ref="B8:G8" si="1">SUM(B6-B7)</f>
        <v>-81.951219512195109</v>
      </c>
      <c r="C8" s="29">
        <f t="shared" si="1"/>
        <v>0</v>
      </c>
      <c r="D8" s="29">
        <f t="shared" si="1"/>
        <v>0</v>
      </c>
      <c r="E8" s="29">
        <f t="shared" si="1"/>
        <v>0</v>
      </c>
      <c r="F8" s="29">
        <f t="shared" si="1"/>
        <v>0</v>
      </c>
      <c r="G8" s="29">
        <f t="shared" si="1"/>
        <v>0</v>
      </c>
      <c r="H8" s="25">
        <f>SUM(H6-H7)</f>
        <v>-81.951219512195109</v>
      </c>
    </row>
    <row r="9" spans="1:8" x14ac:dyDescent="0.25">
      <c r="A9" s="41" t="s">
        <v>27</v>
      </c>
      <c r="B9" s="41"/>
      <c r="C9" s="41"/>
      <c r="D9" s="41"/>
      <c r="E9" s="41"/>
      <c r="F9" s="41"/>
      <c r="G9" s="41"/>
      <c r="H9" s="41"/>
    </row>
    <row r="10" spans="1:8" ht="15.75" x14ac:dyDescent="0.25">
      <c r="A10" s="22" t="s">
        <v>16</v>
      </c>
      <c r="B10" s="20">
        <v>30</v>
      </c>
      <c r="C10" s="26"/>
      <c r="D10" s="26"/>
      <c r="E10" s="26"/>
      <c r="F10" s="26"/>
      <c r="G10" s="26"/>
      <c r="H10" s="23">
        <f>SUM(B10:G10)</f>
        <v>30</v>
      </c>
    </row>
    <row r="11" spans="1:8" ht="15.75" x14ac:dyDescent="0.25">
      <c r="A11" s="22" t="s">
        <v>15</v>
      </c>
      <c r="B11" s="20">
        <v>158.04878048780486</v>
      </c>
      <c r="C11" s="26"/>
      <c r="D11" s="26"/>
      <c r="E11" s="26"/>
      <c r="F11" s="26"/>
      <c r="G11" s="26"/>
      <c r="H11" s="23">
        <f>SUM(B11:G11)</f>
        <v>158.04878048780486</v>
      </c>
    </row>
    <row r="12" spans="1:8" x14ac:dyDescent="0.25">
      <c r="A12" s="24" t="s">
        <v>21</v>
      </c>
      <c r="B12" s="29">
        <f t="shared" ref="B12:G12" si="2">SUM(B10-B11)</f>
        <v>-128.04878048780486</v>
      </c>
      <c r="C12" s="29">
        <f t="shared" si="2"/>
        <v>0</v>
      </c>
      <c r="D12" s="29">
        <f t="shared" si="2"/>
        <v>0</v>
      </c>
      <c r="E12" s="29">
        <f t="shared" si="2"/>
        <v>0</v>
      </c>
      <c r="F12" s="29">
        <f t="shared" si="2"/>
        <v>0</v>
      </c>
      <c r="G12" s="29">
        <f t="shared" si="2"/>
        <v>0</v>
      </c>
      <c r="H12" s="25">
        <f>SUM(H10-H11)</f>
        <v>-128.04878048780486</v>
      </c>
    </row>
    <row r="13" spans="1:8" x14ac:dyDescent="0.25">
      <c r="A13" s="41" t="s">
        <v>28</v>
      </c>
      <c r="B13" s="41"/>
      <c r="C13" s="41"/>
      <c r="D13" s="41"/>
      <c r="E13" s="41"/>
      <c r="F13" s="41"/>
      <c r="G13" s="41"/>
      <c r="H13" s="41"/>
    </row>
    <row r="14" spans="1:8" ht="15.75" x14ac:dyDescent="0.25">
      <c r="A14" s="22" t="s">
        <v>16</v>
      </c>
      <c r="B14" s="20">
        <v>172</v>
      </c>
      <c r="C14" s="26"/>
      <c r="D14" s="26"/>
      <c r="E14" s="26"/>
      <c r="F14" s="26"/>
      <c r="G14" s="26"/>
      <c r="H14" s="23">
        <f>SUM(B14:G14)</f>
        <v>172</v>
      </c>
    </row>
    <row r="15" spans="1:8" ht="15.75" x14ac:dyDescent="0.25">
      <c r="A15" s="22" t="s">
        <v>15</v>
      </c>
      <c r="B15" s="20">
        <v>906.14634146341461</v>
      </c>
      <c r="C15" s="26"/>
      <c r="D15" s="26"/>
      <c r="E15" s="26"/>
      <c r="F15" s="26"/>
      <c r="G15" s="26"/>
      <c r="H15" s="23">
        <f>SUM(B15:G15)</f>
        <v>906.14634146341461</v>
      </c>
    </row>
    <row r="16" spans="1:8" x14ac:dyDescent="0.25">
      <c r="A16" s="24" t="s">
        <v>21</v>
      </c>
      <c r="B16" s="29">
        <f t="shared" ref="B16:G16" si="3">SUM(B14-B15)</f>
        <v>-734.14634146341461</v>
      </c>
      <c r="C16" s="29">
        <f t="shared" si="3"/>
        <v>0</v>
      </c>
      <c r="D16" s="29">
        <f t="shared" si="3"/>
        <v>0</v>
      </c>
      <c r="E16" s="29">
        <f t="shared" si="3"/>
        <v>0</v>
      </c>
      <c r="F16" s="29">
        <f t="shared" si="3"/>
        <v>0</v>
      </c>
      <c r="G16" s="29">
        <f t="shared" si="3"/>
        <v>0</v>
      </c>
      <c r="H16" s="25">
        <f>SUM(H14-H15)</f>
        <v>-734.14634146341461</v>
      </c>
    </row>
    <row r="17" spans="1:8" x14ac:dyDescent="0.25">
      <c r="A17" s="41" t="s">
        <v>29</v>
      </c>
      <c r="B17" s="41"/>
      <c r="C17" s="41"/>
      <c r="D17" s="41"/>
      <c r="E17" s="41"/>
      <c r="F17" s="41"/>
      <c r="G17" s="41"/>
      <c r="H17" s="41"/>
    </row>
    <row r="18" spans="1:8" ht="15.75" x14ac:dyDescent="0.25">
      <c r="A18" s="22" t="s">
        <v>16</v>
      </c>
      <c r="B18" s="20">
        <v>78.399600000000007</v>
      </c>
      <c r="C18" s="20">
        <v>28</v>
      </c>
      <c r="D18" s="26"/>
      <c r="E18" s="26"/>
      <c r="F18" s="26"/>
      <c r="G18" s="26"/>
      <c r="H18" s="23">
        <f>SUM(B18:G18)</f>
        <v>106.39960000000001</v>
      </c>
    </row>
    <row r="19" spans="1:8" ht="15.75" x14ac:dyDescent="0.25">
      <c r="A19" s="22" t="s">
        <v>15</v>
      </c>
      <c r="B19" s="20">
        <v>413.0320390243902</v>
      </c>
      <c r="C19" s="20">
        <v>147.51219512195121</v>
      </c>
      <c r="D19" s="26"/>
      <c r="E19" s="26"/>
      <c r="F19" s="26"/>
      <c r="G19" s="26"/>
      <c r="H19" s="23">
        <f>SUM(B19:G19)</f>
        <v>560.54423414634141</v>
      </c>
    </row>
    <row r="20" spans="1:8" x14ac:dyDescent="0.25">
      <c r="A20" s="24" t="s">
        <v>21</v>
      </c>
      <c r="B20" s="29">
        <f t="shared" ref="B20:G20" si="4">SUM(B18-B19)</f>
        <v>-334.63243902439018</v>
      </c>
      <c r="C20" s="29">
        <f t="shared" si="4"/>
        <v>-119.51219512195121</v>
      </c>
      <c r="D20" s="29">
        <f t="shared" si="4"/>
        <v>0</v>
      </c>
      <c r="E20" s="29">
        <f t="shared" si="4"/>
        <v>0</v>
      </c>
      <c r="F20" s="29">
        <f t="shared" si="4"/>
        <v>0</v>
      </c>
      <c r="G20" s="29">
        <f t="shared" si="4"/>
        <v>0</v>
      </c>
      <c r="H20" s="25">
        <f>SUM(H18-H19)</f>
        <v>-454.14463414634139</v>
      </c>
    </row>
    <row r="21" spans="1:8" x14ac:dyDescent="0.25">
      <c r="A21" s="41" t="s">
        <v>25</v>
      </c>
      <c r="B21" s="41"/>
      <c r="C21" s="41"/>
      <c r="D21" s="41"/>
      <c r="E21" s="41"/>
      <c r="F21" s="41"/>
      <c r="G21" s="41"/>
      <c r="H21" s="41"/>
    </row>
    <row r="22" spans="1:8" ht="15.75" x14ac:dyDescent="0.25">
      <c r="A22" s="22" t="s">
        <v>16</v>
      </c>
      <c r="B22" s="20">
        <v>28</v>
      </c>
      <c r="C22" s="20">
        <v>28</v>
      </c>
      <c r="D22" s="20">
        <v>49.708800000000004</v>
      </c>
      <c r="E22" s="26"/>
      <c r="F22" s="26"/>
      <c r="G22" s="26"/>
      <c r="H22" s="23">
        <f>SUM(B22:G22)</f>
        <v>105.7088</v>
      </c>
    </row>
    <row r="23" spans="1:8" ht="15.75" x14ac:dyDescent="0.25">
      <c r="A23" s="22" t="s">
        <v>15</v>
      </c>
      <c r="B23" s="20">
        <v>147.51219512195121</v>
      </c>
      <c r="C23" s="20">
        <v>147.51219512195121</v>
      </c>
      <c r="D23" s="20">
        <v>261.88050731707312</v>
      </c>
      <c r="E23" s="26"/>
      <c r="F23" s="26"/>
      <c r="G23" s="26"/>
      <c r="H23" s="23">
        <f>SUM(B23:G23)</f>
        <v>556.90489756097554</v>
      </c>
    </row>
    <row r="24" spans="1:8" x14ac:dyDescent="0.25">
      <c r="A24" s="24" t="s">
        <v>21</v>
      </c>
      <c r="B24" s="29">
        <f t="shared" ref="B24:G24" si="5">SUM(B22-B23)</f>
        <v>-119.51219512195121</v>
      </c>
      <c r="C24" s="29">
        <f t="shared" si="5"/>
        <v>-119.51219512195121</v>
      </c>
      <c r="D24" s="29">
        <f t="shared" si="5"/>
        <v>-212.17170731707313</v>
      </c>
      <c r="E24" s="29">
        <f t="shared" si="5"/>
        <v>0</v>
      </c>
      <c r="F24" s="29">
        <f t="shared" si="5"/>
        <v>0</v>
      </c>
      <c r="G24" s="29">
        <f t="shared" si="5"/>
        <v>0</v>
      </c>
      <c r="H24" s="25">
        <f>SUM(H22-H23)</f>
        <v>-451.19609756097555</v>
      </c>
    </row>
    <row r="25" spans="1:8" x14ac:dyDescent="0.25">
      <c r="A25" s="41" t="s">
        <v>22</v>
      </c>
      <c r="B25" s="41"/>
      <c r="C25" s="41"/>
      <c r="D25" s="41"/>
      <c r="E25" s="41"/>
      <c r="F25" s="41"/>
      <c r="G25" s="41"/>
      <c r="H25" s="41"/>
    </row>
    <row r="26" spans="1:8" ht="15.75" x14ac:dyDescent="0.25">
      <c r="A26" s="22" t="s">
        <v>16</v>
      </c>
      <c r="B26" s="20">
        <v>341.03999999999996</v>
      </c>
      <c r="C26" s="20"/>
      <c r="D26" s="20"/>
      <c r="E26" s="26"/>
      <c r="F26" s="26"/>
      <c r="G26" s="26"/>
      <c r="H26" s="23">
        <f>SUM(B26:G26)</f>
        <v>341.03999999999996</v>
      </c>
    </row>
    <row r="27" spans="1:8" ht="15.75" x14ac:dyDescent="0.25">
      <c r="A27" s="22" t="s">
        <v>15</v>
      </c>
      <c r="B27" s="20">
        <v>548.99121951219502</v>
      </c>
      <c r="C27" s="20"/>
      <c r="D27" s="20"/>
      <c r="E27" s="26"/>
      <c r="F27" s="26"/>
      <c r="G27" s="26"/>
      <c r="H27" s="23">
        <f>SUM(B27:G27)</f>
        <v>548.99121951219502</v>
      </c>
    </row>
    <row r="28" spans="1:8" x14ac:dyDescent="0.25">
      <c r="A28" s="24" t="s">
        <v>21</v>
      </c>
      <c r="B28" s="29">
        <f t="shared" ref="B28:G28" si="6">SUM(B26-B27)</f>
        <v>-207.95121951219505</v>
      </c>
      <c r="C28" s="29">
        <f t="shared" si="6"/>
        <v>0</v>
      </c>
      <c r="D28" s="29">
        <f t="shared" si="6"/>
        <v>0</v>
      </c>
      <c r="E28" s="29">
        <f t="shared" si="6"/>
        <v>0</v>
      </c>
      <c r="F28" s="29">
        <f t="shared" si="6"/>
        <v>0</v>
      </c>
      <c r="G28" s="29">
        <f t="shared" si="6"/>
        <v>0</v>
      </c>
      <c r="H28" s="25">
        <f>SUM(H26-H27)</f>
        <v>-207.95121951219505</v>
      </c>
    </row>
  </sheetData>
  <mergeCells count="7">
    <mergeCell ref="A25:H25"/>
    <mergeCell ref="A21:H21"/>
    <mergeCell ref="A1:H1"/>
    <mergeCell ref="A5:H5"/>
    <mergeCell ref="A9:H9"/>
    <mergeCell ref="A13:H13"/>
    <mergeCell ref="A17:H1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C90E0-6626-42AD-8F5E-F089F79377C0}">
  <dimension ref="A1:H8"/>
  <sheetViews>
    <sheetView workbookViewId="0">
      <selection activeCell="E6" sqref="E6"/>
    </sheetView>
  </sheetViews>
  <sheetFormatPr defaultRowHeight="15" x14ac:dyDescent="0.25"/>
  <cols>
    <col min="1" max="1" width="16.42578125" bestFit="1" customWidth="1"/>
    <col min="3" max="3" width="10.42578125" bestFit="1" customWidth="1"/>
    <col min="8" max="8" width="12.140625" bestFit="1" customWidth="1"/>
  </cols>
  <sheetData>
    <row r="1" spans="1:8" x14ac:dyDescent="0.25">
      <c r="A1" s="41" t="s">
        <v>29</v>
      </c>
      <c r="B1" s="41"/>
      <c r="C1" s="41"/>
      <c r="D1" s="41"/>
      <c r="E1" s="41"/>
      <c r="F1" s="41"/>
      <c r="G1" s="41"/>
      <c r="H1" s="41"/>
    </row>
    <row r="2" spans="1:8" ht="15.75" x14ac:dyDescent="0.25">
      <c r="A2" s="22" t="s">
        <v>16</v>
      </c>
      <c r="B2" s="20">
        <v>34.800000000000004</v>
      </c>
      <c r="C2" s="20">
        <v>3343.9524000000001</v>
      </c>
      <c r="D2" s="26"/>
      <c r="E2" s="26"/>
      <c r="F2" s="26"/>
      <c r="G2" s="26"/>
      <c r="H2" s="30">
        <f>SUM(B2:G2)</f>
        <v>3378.7524000000003</v>
      </c>
    </row>
    <row r="3" spans="1:8" ht="15.75" x14ac:dyDescent="0.25">
      <c r="A3" s="22" t="s">
        <v>15</v>
      </c>
      <c r="B3" s="20">
        <v>183.33658536585364</v>
      </c>
      <c r="C3" s="20">
        <v>5382.947765853658</v>
      </c>
      <c r="D3" s="26"/>
      <c r="E3" s="26"/>
      <c r="F3" s="26"/>
      <c r="G3" s="26"/>
      <c r="H3" s="30">
        <f>SUM(B3:G3)+0.01</f>
        <v>5566.2943512195116</v>
      </c>
    </row>
    <row r="4" spans="1:8" x14ac:dyDescent="0.25">
      <c r="A4" s="24" t="s">
        <v>21</v>
      </c>
      <c r="B4" s="29">
        <f t="shared" ref="B4:G4" si="0">SUM(B2-B3)</f>
        <v>-148.53658536585363</v>
      </c>
      <c r="C4" s="29">
        <f t="shared" si="0"/>
        <v>-2038.9953658536579</v>
      </c>
      <c r="D4" s="29">
        <f t="shared" si="0"/>
        <v>0</v>
      </c>
      <c r="E4" s="29">
        <f t="shared" si="0"/>
        <v>0</v>
      </c>
      <c r="F4" s="29">
        <f t="shared" si="0"/>
        <v>0</v>
      </c>
      <c r="G4" s="29">
        <f t="shared" si="0"/>
        <v>0</v>
      </c>
      <c r="H4" s="31">
        <f>SUM(H2-H3)</f>
        <v>-2187.5419512195112</v>
      </c>
    </row>
    <row r="5" spans="1:8" x14ac:dyDescent="0.25">
      <c r="A5" s="41" t="s">
        <v>25</v>
      </c>
      <c r="B5" s="41"/>
      <c r="C5" s="41"/>
      <c r="D5" s="41"/>
      <c r="E5" s="41"/>
      <c r="F5" s="41"/>
      <c r="G5" s="41"/>
      <c r="H5" s="41"/>
    </row>
    <row r="6" spans="1:8" ht="15.75" x14ac:dyDescent="0.25">
      <c r="A6" s="22" t="s">
        <v>16</v>
      </c>
      <c r="B6" s="20">
        <v>32</v>
      </c>
      <c r="C6" s="20">
        <v>479.988</v>
      </c>
      <c r="D6" s="20">
        <v>479.988</v>
      </c>
      <c r="E6" s="26"/>
      <c r="F6" s="26"/>
      <c r="G6" s="26"/>
      <c r="H6" s="23">
        <f>SUM(B6:G6)</f>
        <v>991.976</v>
      </c>
    </row>
    <row r="7" spans="1:8" ht="15.75" x14ac:dyDescent="0.25">
      <c r="A7" s="22" t="s">
        <v>15</v>
      </c>
      <c r="B7" s="20">
        <v>104.72727272727272</v>
      </c>
      <c r="C7" s="20">
        <v>772.66360975609757</v>
      </c>
      <c r="D7" s="20">
        <v>772.66360975609757</v>
      </c>
      <c r="E7" s="26"/>
      <c r="F7" s="26"/>
      <c r="G7" s="26"/>
      <c r="H7" s="23">
        <f>SUM(B7:G7)</f>
        <v>1650.0544922394679</v>
      </c>
    </row>
    <row r="8" spans="1:8" x14ac:dyDescent="0.25">
      <c r="A8" s="24" t="s">
        <v>21</v>
      </c>
      <c r="B8" s="29">
        <f t="shared" ref="B8:G8" si="1">SUM(B6-B7)</f>
        <v>-72.72727272727272</v>
      </c>
      <c r="C8" s="29">
        <f t="shared" si="1"/>
        <v>-292.67560975609757</v>
      </c>
      <c r="D8" s="29">
        <f t="shared" si="1"/>
        <v>-292.67560975609757</v>
      </c>
      <c r="E8" s="29">
        <f t="shared" si="1"/>
        <v>0</v>
      </c>
      <c r="F8" s="29">
        <f t="shared" si="1"/>
        <v>0</v>
      </c>
      <c r="G8" s="29">
        <f t="shared" si="1"/>
        <v>0</v>
      </c>
      <c r="H8" s="25">
        <f>SUM(H6-H7)</f>
        <v>-658.07849223946789</v>
      </c>
    </row>
  </sheetData>
  <mergeCells count="2">
    <mergeCell ref="A1:H1"/>
    <mergeCell ref="A5:H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6B48-242D-49D4-AB19-F228DB817C0B}">
  <dimension ref="A1:L52"/>
  <sheetViews>
    <sheetView tabSelected="1" topLeftCell="A15" workbookViewId="0">
      <selection activeCell="O24" sqref="O24"/>
    </sheetView>
  </sheetViews>
  <sheetFormatPr defaultRowHeight="15" x14ac:dyDescent="0.25"/>
  <cols>
    <col min="1" max="1" width="16.42578125" bestFit="1" customWidth="1"/>
    <col min="2" max="6" width="10.42578125" bestFit="1" customWidth="1"/>
    <col min="10" max="10" width="10.42578125" bestFit="1" customWidth="1"/>
    <col min="11" max="11" width="13.28515625" bestFit="1" customWidth="1"/>
  </cols>
  <sheetData>
    <row r="1" spans="1:12" x14ac:dyDescent="0.25">
      <c r="A1" s="41" t="s">
        <v>23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36" t="s">
        <v>34</v>
      </c>
    </row>
    <row r="2" spans="1:12" ht="15.75" x14ac:dyDescent="0.25">
      <c r="A2" s="37" t="s">
        <v>16</v>
      </c>
      <c r="B2" s="38">
        <v>461.10120000000001</v>
      </c>
      <c r="C2" s="38"/>
      <c r="D2" s="38"/>
      <c r="E2" s="38"/>
      <c r="F2" s="38"/>
      <c r="G2" s="38"/>
      <c r="H2" s="38"/>
      <c r="I2" s="38"/>
      <c r="J2" s="38"/>
      <c r="K2" s="39">
        <f>SUM(B2:G2)</f>
        <v>461.10120000000001</v>
      </c>
    </row>
    <row r="3" spans="1:12" ht="15.75" x14ac:dyDescent="0.25">
      <c r="A3" s="37" t="s">
        <v>15</v>
      </c>
      <c r="B3" s="38">
        <v>742.26046829268296</v>
      </c>
      <c r="C3" s="38"/>
      <c r="D3" s="38"/>
      <c r="E3" s="38"/>
      <c r="F3" s="38"/>
      <c r="G3" s="38"/>
      <c r="H3" s="38"/>
      <c r="I3" s="38"/>
      <c r="J3" s="38"/>
      <c r="K3" s="39">
        <f>SUM(B3:G3)</f>
        <v>742.26046829268296</v>
      </c>
    </row>
    <row r="4" spans="1:12" x14ac:dyDescent="0.25">
      <c r="A4" s="32" t="s">
        <v>21</v>
      </c>
      <c r="B4" s="33">
        <f t="shared" ref="B4:G4" si="0">SUM(B2-B3)</f>
        <v>-281.15926829268295</v>
      </c>
      <c r="C4" s="33">
        <f t="shared" si="0"/>
        <v>0</v>
      </c>
      <c r="D4" s="33">
        <f t="shared" si="0"/>
        <v>0</v>
      </c>
      <c r="E4" s="33">
        <f t="shared" si="0"/>
        <v>0</v>
      </c>
      <c r="F4" s="33">
        <f t="shared" si="0"/>
        <v>0</v>
      </c>
      <c r="G4" s="33">
        <f t="shared" si="0"/>
        <v>0</v>
      </c>
      <c r="H4" s="33"/>
      <c r="I4" s="33"/>
      <c r="J4" s="33"/>
      <c r="K4" s="34">
        <f>SUM(K2-K3)</f>
        <v>-281.15926829268295</v>
      </c>
    </row>
    <row r="5" spans="1:12" x14ac:dyDescent="0.25">
      <c r="A5" s="41" t="s">
        <v>30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36" t="s">
        <v>34</v>
      </c>
    </row>
    <row r="6" spans="1:12" ht="15.75" x14ac:dyDescent="0.25">
      <c r="A6" s="37" t="s">
        <v>16</v>
      </c>
      <c r="B6" s="38">
        <v>563.56919999999991</v>
      </c>
      <c r="C6" s="38"/>
      <c r="D6" s="38"/>
      <c r="E6" s="38"/>
      <c r="F6" s="38"/>
      <c r="G6" s="38"/>
      <c r="H6" s="38"/>
      <c r="I6" s="38"/>
      <c r="J6" s="38"/>
      <c r="K6" s="39">
        <f>SUM(B6:G6)</f>
        <v>563.56919999999991</v>
      </c>
    </row>
    <row r="7" spans="1:12" ht="15.75" x14ac:dyDescent="0.25">
      <c r="A7" s="37" t="s">
        <v>15</v>
      </c>
      <c r="B7" s="38">
        <v>907.20895609756099</v>
      </c>
      <c r="C7" s="38"/>
      <c r="D7" s="38"/>
      <c r="E7" s="38"/>
      <c r="F7" s="38"/>
      <c r="G7" s="38"/>
      <c r="H7" s="38"/>
      <c r="I7" s="38"/>
      <c r="J7" s="38"/>
      <c r="K7" s="39">
        <f>SUM(B7:G7)</f>
        <v>907.20895609756099</v>
      </c>
    </row>
    <row r="8" spans="1:12" x14ac:dyDescent="0.25">
      <c r="A8" s="32" t="s">
        <v>21</v>
      </c>
      <c r="B8" s="33">
        <f t="shared" ref="B8:G8" si="1">SUM(B6-B7)</f>
        <v>-343.63975609756108</v>
      </c>
      <c r="C8" s="33">
        <f t="shared" si="1"/>
        <v>0</v>
      </c>
      <c r="D8" s="33">
        <f t="shared" si="1"/>
        <v>0</v>
      </c>
      <c r="E8" s="33">
        <f t="shared" si="1"/>
        <v>0</v>
      </c>
      <c r="F8" s="33">
        <f t="shared" si="1"/>
        <v>0</v>
      </c>
      <c r="G8" s="33">
        <f t="shared" si="1"/>
        <v>0</v>
      </c>
      <c r="H8" s="33"/>
      <c r="I8" s="33"/>
      <c r="J8" s="33"/>
      <c r="K8" s="35">
        <f>SUM(K6-K7)</f>
        <v>-343.63975609756108</v>
      </c>
    </row>
    <row r="9" spans="1:12" x14ac:dyDescent="0.25">
      <c r="A9" s="41" t="s">
        <v>24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36" t="s">
        <v>34</v>
      </c>
    </row>
    <row r="10" spans="1:12" ht="15.75" x14ac:dyDescent="0.25">
      <c r="A10" s="37" t="s">
        <v>16</v>
      </c>
      <c r="B10" s="38">
        <v>30.8</v>
      </c>
      <c r="C10" s="38"/>
      <c r="D10" s="38"/>
      <c r="E10" s="38"/>
      <c r="F10" s="38"/>
      <c r="G10" s="38"/>
      <c r="H10" s="38"/>
      <c r="I10" s="38"/>
      <c r="J10" s="38"/>
      <c r="K10" s="39">
        <f>SUM(B10:G10)</f>
        <v>30.8</v>
      </c>
    </row>
    <row r="11" spans="1:12" ht="15.75" x14ac:dyDescent="0.25">
      <c r="A11" s="37" t="s">
        <v>15</v>
      </c>
      <c r="B11" s="38">
        <v>162.26341463414633</v>
      </c>
      <c r="C11" s="38"/>
      <c r="D11" s="38"/>
      <c r="E11" s="38"/>
      <c r="F11" s="38"/>
      <c r="G11" s="38"/>
      <c r="H11" s="38"/>
      <c r="I11" s="38"/>
      <c r="J11" s="38"/>
      <c r="K11" s="39">
        <f>SUM(B11:G11)</f>
        <v>162.26341463414633</v>
      </c>
    </row>
    <row r="12" spans="1:12" x14ac:dyDescent="0.25">
      <c r="A12" s="32" t="s">
        <v>21</v>
      </c>
      <c r="B12" s="33">
        <f t="shared" ref="B12:G12" si="2">SUM(B10-B11)</f>
        <v>-131.46341463414632</v>
      </c>
      <c r="C12" s="33">
        <f t="shared" si="2"/>
        <v>0</v>
      </c>
      <c r="D12" s="33">
        <f t="shared" si="2"/>
        <v>0</v>
      </c>
      <c r="E12" s="33">
        <f t="shared" si="2"/>
        <v>0</v>
      </c>
      <c r="F12" s="33">
        <f t="shared" si="2"/>
        <v>0</v>
      </c>
      <c r="G12" s="33">
        <f t="shared" si="2"/>
        <v>0</v>
      </c>
      <c r="H12" s="33"/>
      <c r="I12" s="33"/>
      <c r="J12" s="33"/>
      <c r="K12" s="34">
        <f>SUM(K10-K11)</f>
        <v>-131.46341463414632</v>
      </c>
    </row>
    <row r="13" spans="1:12" x14ac:dyDescent="0.25">
      <c r="A13" s="41" t="s">
        <v>31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36" t="s">
        <v>34</v>
      </c>
    </row>
    <row r="14" spans="1:12" ht="15.75" x14ac:dyDescent="0.25">
      <c r="A14" s="37" t="s">
        <v>16</v>
      </c>
      <c r="B14" s="38">
        <v>1904.3820000000001</v>
      </c>
      <c r="C14" s="38"/>
      <c r="D14" s="38"/>
      <c r="E14" s="38"/>
      <c r="F14" s="38"/>
      <c r="G14" s="38"/>
      <c r="H14" s="38"/>
      <c r="I14" s="38"/>
      <c r="J14" s="38"/>
      <c r="K14" s="39">
        <f>SUM(B14:G14)</f>
        <v>1904.3820000000001</v>
      </c>
    </row>
    <row r="15" spans="1:12" ht="15.75" x14ac:dyDescent="0.25">
      <c r="A15" s="37" t="s">
        <v>15</v>
      </c>
      <c r="B15" s="38">
        <v>3065.590536585366</v>
      </c>
      <c r="C15" s="38"/>
      <c r="D15" s="38"/>
      <c r="E15" s="38"/>
      <c r="F15" s="38"/>
      <c r="G15" s="38"/>
      <c r="H15" s="38"/>
      <c r="I15" s="38"/>
      <c r="J15" s="38"/>
      <c r="K15" s="39">
        <f>SUM(B15:G15)</f>
        <v>3065.590536585366</v>
      </c>
    </row>
    <row r="16" spans="1:12" x14ac:dyDescent="0.25">
      <c r="A16" s="32" t="s">
        <v>21</v>
      </c>
      <c r="B16" s="33">
        <f t="shared" ref="B16:G16" si="3">SUM(B14-B15)</f>
        <v>-1161.2085365853659</v>
      </c>
      <c r="C16" s="33">
        <f t="shared" si="3"/>
        <v>0</v>
      </c>
      <c r="D16" s="33">
        <f t="shared" si="3"/>
        <v>0</v>
      </c>
      <c r="E16" s="33">
        <f t="shared" si="3"/>
        <v>0</v>
      </c>
      <c r="F16" s="33">
        <f t="shared" si="3"/>
        <v>0</v>
      </c>
      <c r="G16" s="33">
        <f t="shared" si="3"/>
        <v>0</v>
      </c>
      <c r="H16" s="33"/>
      <c r="I16" s="33"/>
      <c r="J16" s="33"/>
      <c r="K16" s="34">
        <f>SUM(K14-K15)</f>
        <v>-1161.2085365853659</v>
      </c>
    </row>
    <row r="17" spans="1:12" x14ac:dyDescent="0.25">
      <c r="A17" s="41" t="s">
        <v>26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36" t="s">
        <v>34</v>
      </c>
    </row>
    <row r="18" spans="1:12" ht="15.75" x14ac:dyDescent="0.25">
      <c r="A18" s="37" t="s">
        <v>16</v>
      </c>
      <c r="B18" s="38">
        <v>1904.3820000000001</v>
      </c>
      <c r="C18" s="38"/>
      <c r="D18" s="38"/>
      <c r="E18" s="38"/>
      <c r="F18" s="38"/>
      <c r="G18" s="38"/>
      <c r="H18" s="38"/>
      <c r="I18" s="38"/>
      <c r="J18" s="38"/>
      <c r="K18" s="39">
        <f>SUM(B18:G18)</f>
        <v>1904.3820000000001</v>
      </c>
    </row>
    <row r="19" spans="1:12" ht="15.75" x14ac:dyDescent="0.25">
      <c r="A19" s="37" t="s">
        <v>15</v>
      </c>
      <c r="B19" s="38">
        <v>3065.590536585366</v>
      </c>
      <c r="C19" s="38"/>
      <c r="D19" s="38"/>
      <c r="E19" s="38"/>
      <c r="F19" s="38"/>
      <c r="G19" s="38"/>
      <c r="H19" s="38"/>
      <c r="I19" s="38"/>
      <c r="J19" s="38"/>
      <c r="K19" s="39">
        <f>SUM(B19:G19)</f>
        <v>3065.590536585366</v>
      </c>
    </row>
    <row r="20" spans="1:12" x14ac:dyDescent="0.25">
      <c r="A20" s="32" t="s">
        <v>21</v>
      </c>
      <c r="B20" s="33">
        <f t="shared" ref="B20:G20" si="4">SUM(B18-B19)</f>
        <v>-1161.2085365853659</v>
      </c>
      <c r="C20" s="33">
        <f t="shared" si="4"/>
        <v>0</v>
      </c>
      <c r="D20" s="33">
        <f t="shared" si="4"/>
        <v>0</v>
      </c>
      <c r="E20" s="33">
        <f t="shared" si="4"/>
        <v>0</v>
      </c>
      <c r="F20" s="33">
        <f t="shared" si="4"/>
        <v>0</v>
      </c>
      <c r="G20" s="33">
        <f t="shared" si="4"/>
        <v>0</v>
      </c>
      <c r="H20" s="33"/>
      <c r="I20" s="33"/>
      <c r="J20" s="33"/>
      <c r="K20" s="34">
        <f>SUM(K18-K19)</f>
        <v>-1161.2085365853659</v>
      </c>
    </row>
    <row r="21" spans="1:12" x14ac:dyDescent="0.25">
      <c r="A21" s="41" t="s">
        <v>27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36" t="s">
        <v>34</v>
      </c>
    </row>
    <row r="22" spans="1:12" ht="15.75" x14ac:dyDescent="0.25">
      <c r="A22" s="37" t="s">
        <v>16</v>
      </c>
      <c r="B22" s="38">
        <v>30.8</v>
      </c>
      <c r="C22" s="38">
        <v>226.79999999999998</v>
      </c>
      <c r="D22" s="38">
        <v>3173.97</v>
      </c>
      <c r="E22" s="38"/>
      <c r="F22" s="38"/>
      <c r="G22" s="38"/>
      <c r="H22" s="38"/>
      <c r="I22" s="38"/>
      <c r="J22" s="38"/>
      <c r="K22" s="39">
        <f>SUM(B22:G22)</f>
        <v>3431.5699999999997</v>
      </c>
    </row>
    <row r="23" spans="1:12" ht="15.75" x14ac:dyDescent="0.25">
      <c r="A23" s="37" t="s">
        <v>15</v>
      </c>
      <c r="B23" s="38">
        <v>162.26341463414633</v>
      </c>
      <c r="C23" s="38">
        <v>365.09268292682924</v>
      </c>
      <c r="D23" s="38">
        <v>5109.317560975609</v>
      </c>
      <c r="E23" s="38"/>
      <c r="F23" s="38"/>
      <c r="G23" s="38"/>
      <c r="H23" s="38"/>
      <c r="I23" s="38"/>
      <c r="J23" s="38"/>
      <c r="K23" s="39">
        <f>SUM(B23:G23)</f>
        <v>5636.6736585365843</v>
      </c>
    </row>
    <row r="24" spans="1:12" x14ac:dyDescent="0.25">
      <c r="A24" s="32" t="s">
        <v>21</v>
      </c>
      <c r="B24" s="33">
        <f t="shared" ref="B24:G24" si="5">SUM(B22-B23)</f>
        <v>-131.46341463414632</v>
      </c>
      <c r="C24" s="33">
        <f t="shared" si="5"/>
        <v>-138.29268292682926</v>
      </c>
      <c r="D24" s="33">
        <f t="shared" si="5"/>
        <v>-1935.3475609756092</v>
      </c>
      <c r="E24" s="33">
        <f t="shared" si="5"/>
        <v>0</v>
      </c>
      <c r="F24" s="33">
        <f t="shared" si="5"/>
        <v>0</v>
      </c>
      <c r="G24" s="33">
        <f t="shared" si="5"/>
        <v>0</v>
      </c>
      <c r="H24" s="33"/>
      <c r="I24" s="33"/>
      <c r="J24" s="33"/>
      <c r="K24" s="34">
        <f>SUM(K22-K23)</f>
        <v>-2205.1036585365846</v>
      </c>
    </row>
    <row r="25" spans="1:12" x14ac:dyDescent="0.25">
      <c r="A25" s="41" t="s">
        <v>28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6" t="s">
        <v>34</v>
      </c>
    </row>
    <row r="26" spans="1:12" ht="15.75" x14ac:dyDescent="0.25">
      <c r="A26" s="37" t="s">
        <v>16</v>
      </c>
      <c r="B26" s="38">
        <v>2221.7796000000003</v>
      </c>
      <c r="C26" s="38"/>
      <c r="D26" s="38"/>
      <c r="E26" s="38"/>
      <c r="F26" s="38"/>
      <c r="G26" s="38"/>
      <c r="H26" s="38"/>
      <c r="I26" s="38"/>
      <c r="J26" s="38"/>
      <c r="K26" s="39">
        <f>SUM(B26:J26)</f>
        <v>2221.7796000000003</v>
      </c>
    </row>
    <row r="27" spans="1:12" ht="15.75" x14ac:dyDescent="0.25">
      <c r="A27" s="37" t="s">
        <v>15</v>
      </c>
      <c r="B27" s="38">
        <v>3576.5232585365852</v>
      </c>
      <c r="C27" s="38"/>
      <c r="D27" s="38"/>
      <c r="E27" s="38"/>
      <c r="F27" s="38"/>
      <c r="G27" s="38"/>
      <c r="H27" s="38"/>
      <c r="I27" s="38"/>
      <c r="J27" s="38"/>
      <c r="K27" s="39">
        <f>SUM(B27:J27)</f>
        <v>3576.5232585365852</v>
      </c>
    </row>
    <row r="28" spans="1:12" x14ac:dyDescent="0.25">
      <c r="A28" s="32" t="s">
        <v>21</v>
      </c>
      <c r="B28" s="33">
        <f t="shared" ref="B28:G28" si="6">SUM(B26-B27)</f>
        <v>-1354.7436585365849</v>
      </c>
      <c r="C28" s="33">
        <f t="shared" si="6"/>
        <v>0</v>
      </c>
      <c r="D28" s="33">
        <f t="shared" si="6"/>
        <v>0</v>
      </c>
      <c r="E28" s="33">
        <f t="shared" si="6"/>
        <v>0</v>
      </c>
      <c r="F28" s="33">
        <f t="shared" si="6"/>
        <v>0</v>
      </c>
      <c r="G28" s="33">
        <f t="shared" si="6"/>
        <v>0</v>
      </c>
      <c r="H28" s="33"/>
      <c r="I28" s="33"/>
      <c r="J28" s="33"/>
      <c r="K28" s="34">
        <f>SUM(K26-K27)</f>
        <v>-1354.7436585365849</v>
      </c>
    </row>
    <row r="29" spans="1:12" x14ac:dyDescent="0.25">
      <c r="A29" s="41" t="s">
        <v>29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36" t="s">
        <v>34</v>
      </c>
    </row>
    <row r="30" spans="1:12" ht="15.75" x14ac:dyDescent="0.25">
      <c r="A30" s="37" t="s">
        <v>16</v>
      </c>
      <c r="B30" s="38">
        <v>30.8</v>
      </c>
      <c r="C30" s="38">
        <v>1397.3172</v>
      </c>
      <c r="D30" s="38">
        <v>3808.7640000000001</v>
      </c>
      <c r="E30" s="38"/>
      <c r="F30" s="38"/>
      <c r="G30" s="38"/>
      <c r="H30" s="38"/>
      <c r="I30" s="38"/>
      <c r="J30" s="38"/>
      <c r="K30" s="39">
        <f>SUM(B30:J30)</f>
        <v>5236.8811999999998</v>
      </c>
    </row>
    <row r="31" spans="1:12" ht="15.75" x14ac:dyDescent="0.25">
      <c r="A31" s="37" t="s">
        <v>15</v>
      </c>
      <c r="B31" s="38">
        <v>162.26341463414633</v>
      </c>
      <c r="C31" s="38">
        <v>2249.339882926829</v>
      </c>
      <c r="D31" s="38">
        <v>6131.1810731707319</v>
      </c>
      <c r="E31" s="38"/>
      <c r="F31" s="38"/>
      <c r="G31" s="38"/>
      <c r="H31" s="38"/>
      <c r="I31" s="38"/>
      <c r="J31" s="38"/>
      <c r="K31" s="39">
        <f>SUM(B31:J31)</f>
        <v>8542.7843707317079</v>
      </c>
    </row>
    <row r="32" spans="1:12" x14ac:dyDescent="0.25">
      <c r="A32" s="32" t="s">
        <v>21</v>
      </c>
      <c r="B32" s="33">
        <f t="shared" ref="B32:G32" si="7">SUM(B30-B31)</f>
        <v>-131.46341463414632</v>
      </c>
      <c r="C32" s="33">
        <f t="shared" si="7"/>
        <v>-852.02268292682902</v>
      </c>
      <c r="D32" s="33">
        <f t="shared" si="7"/>
        <v>-2322.4170731707318</v>
      </c>
      <c r="E32" s="33">
        <f t="shared" si="7"/>
        <v>0</v>
      </c>
      <c r="F32" s="33">
        <f t="shared" si="7"/>
        <v>0</v>
      </c>
      <c r="G32" s="33">
        <f t="shared" si="7"/>
        <v>0</v>
      </c>
      <c r="H32" s="33"/>
      <c r="I32" s="33"/>
      <c r="J32" s="33"/>
      <c r="K32" s="34">
        <f>SUM(K30-K31)</f>
        <v>-3305.9031707317081</v>
      </c>
    </row>
    <row r="33" spans="1:12" x14ac:dyDescent="0.25">
      <c r="A33" s="41" t="s">
        <v>32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36" t="s">
        <v>34</v>
      </c>
    </row>
    <row r="34" spans="1:12" ht="15.75" x14ac:dyDescent="0.25">
      <c r="A34" s="37" t="s">
        <v>16</v>
      </c>
      <c r="B34" s="38">
        <v>810.84479999999996</v>
      </c>
      <c r="C34" s="38">
        <v>732.15359999999998</v>
      </c>
      <c r="D34" s="38">
        <v>459.35999999999996</v>
      </c>
      <c r="E34" s="38">
        <v>676.67640000000006</v>
      </c>
      <c r="F34" s="38">
        <v>706.06079999999997</v>
      </c>
      <c r="G34" s="38">
        <v>422.86559999999997</v>
      </c>
      <c r="H34" s="38">
        <v>30.8</v>
      </c>
      <c r="I34" s="38"/>
      <c r="J34" s="38"/>
      <c r="K34" s="39">
        <f>SUM(B34:J34)</f>
        <v>3838.7611999999999</v>
      </c>
    </row>
    <row r="35" spans="1:12" ht="15.75" x14ac:dyDescent="0.25">
      <c r="A35" s="37" t="s">
        <v>15</v>
      </c>
      <c r="B35" s="38">
        <v>1305.2623609756097</v>
      </c>
      <c r="C35" s="38">
        <v>1178.5887219512194</v>
      </c>
      <c r="D35" s="38">
        <v>739.45756097560968</v>
      </c>
      <c r="E35" s="38">
        <v>1089.2839609756097</v>
      </c>
      <c r="F35" s="38">
        <v>1136.5856780487804</v>
      </c>
      <c r="G35" s="38">
        <v>680.71047804878037</v>
      </c>
      <c r="H35" s="38">
        <v>162.26341463414633</v>
      </c>
      <c r="I35" s="38"/>
      <c r="J35" s="38"/>
      <c r="K35" s="39">
        <f>SUM(B35:J35)</f>
        <v>6292.1521756097554</v>
      </c>
    </row>
    <row r="36" spans="1:12" x14ac:dyDescent="0.25">
      <c r="A36" s="32" t="s">
        <v>21</v>
      </c>
      <c r="B36" s="33">
        <f t="shared" ref="B36:J36" si="8">SUM(B34-B35)</f>
        <v>-494.41756097560972</v>
      </c>
      <c r="C36" s="33">
        <f t="shared" si="8"/>
        <v>-446.43512195121946</v>
      </c>
      <c r="D36" s="33">
        <f t="shared" si="8"/>
        <v>-280.09756097560972</v>
      </c>
      <c r="E36" s="33">
        <f t="shared" si="8"/>
        <v>-412.60756097560966</v>
      </c>
      <c r="F36" s="33">
        <f t="shared" si="8"/>
        <v>-430.52487804878047</v>
      </c>
      <c r="G36" s="33">
        <f t="shared" si="8"/>
        <v>-257.8448780487804</v>
      </c>
      <c r="H36" s="33">
        <f t="shared" si="8"/>
        <v>-131.46341463414632</v>
      </c>
      <c r="I36" s="33"/>
      <c r="J36" s="33">
        <f t="shared" si="8"/>
        <v>0</v>
      </c>
      <c r="K36" s="34">
        <f>SUM(K34-K35)</f>
        <v>-2453.3909756097555</v>
      </c>
    </row>
    <row r="37" spans="1:12" x14ac:dyDescent="0.25">
      <c r="A37" s="41" t="s">
        <v>22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36" t="s">
        <v>34</v>
      </c>
    </row>
    <row r="38" spans="1:12" ht="15.75" x14ac:dyDescent="0.25">
      <c r="A38" s="37" t="s">
        <v>16</v>
      </c>
      <c r="B38" s="38">
        <v>15.479600000000001</v>
      </c>
      <c r="C38" s="40">
        <v>1283.52</v>
      </c>
      <c r="D38" s="40">
        <v>30.96</v>
      </c>
      <c r="E38" s="38">
        <v>46.787999999999997</v>
      </c>
      <c r="F38" s="38">
        <v>187.15199999999999</v>
      </c>
      <c r="G38" s="38">
        <v>93.575999999999993</v>
      </c>
      <c r="H38" s="38">
        <v>187.15199999999999</v>
      </c>
      <c r="I38" s="38">
        <v>46.787999999999997</v>
      </c>
      <c r="J38" s="38">
        <v>4443.558</v>
      </c>
      <c r="K38" s="39">
        <f>SUM(B38:J38)</f>
        <v>6334.9736000000003</v>
      </c>
    </row>
    <row r="39" spans="1:12" ht="15.75" x14ac:dyDescent="0.25">
      <c r="A39" s="37" t="s">
        <v>15</v>
      </c>
      <c r="B39" s="38">
        <v>50.660509090909088</v>
      </c>
      <c r="C39" s="40">
        <v>2066.1541463414633</v>
      </c>
      <c r="D39" s="40">
        <v>163.10634146341459</v>
      </c>
      <c r="E39" s="38">
        <v>75.317268292682911</v>
      </c>
      <c r="F39" s="38">
        <v>301.26907317073164</v>
      </c>
      <c r="G39" s="38">
        <v>150.63453658536582</v>
      </c>
      <c r="H39" s="38">
        <v>301.26907317073164</v>
      </c>
      <c r="I39" s="38">
        <v>75.317268292682911</v>
      </c>
      <c r="J39" s="38">
        <v>7153.044585365853</v>
      </c>
      <c r="K39" s="39">
        <f>SUM(B39:J39)</f>
        <v>10336.772801773835</v>
      </c>
    </row>
    <row r="40" spans="1:12" x14ac:dyDescent="0.25">
      <c r="A40" s="32" t="s">
        <v>21</v>
      </c>
      <c r="B40" s="33">
        <f t="shared" ref="B40:J40" si="9">SUM(B38-B39)</f>
        <v>-35.180909090909083</v>
      </c>
      <c r="C40" s="33">
        <f t="shared" si="9"/>
        <v>-782.63414634146329</v>
      </c>
      <c r="D40" s="33">
        <f t="shared" si="9"/>
        <v>-132.14634146341459</v>
      </c>
      <c r="E40" s="33">
        <f t="shared" si="9"/>
        <v>-28.529268292682914</v>
      </c>
      <c r="F40" s="33">
        <f t="shared" si="9"/>
        <v>-114.11707317073166</v>
      </c>
      <c r="G40" s="33">
        <f t="shared" si="9"/>
        <v>-57.058536585365829</v>
      </c>
      <c r="H40" s="33">
        <f t="shared" si="9"/>
        <v>-114.11707317073166</v>
      </c>
      <c r="I40" s="33">
        <f t="shared" si="9"/>
        <v>-28.529268292682914</v>
      </c>
      <c r="J40" s="33">
        <f t="shared" si="9"/>
        <v>-2709.486585365853</v>
      </c>
      <c r="K40" s="34">
        <f>SUM(K38-K39)</f>
        <v>-4001.7992017738352</v>
      </c>
    </row>
    <row r="41" spans="1:12" x14ac:dyDescent="0.25">
      <c r="A41" s="44" t="s">
        <v>25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36" t="s">
        <v>34</v>
      </c>
    </row>
    <row r="42" spans="1:12" ht="15.75" x14ac:dyDescent="0.25">
      <c r="A42" s="37" t="s">
        <v>16</v>
      </c>
      <c r="B42" s="38">
        <v>479.988</v>
      </c>
      <c r="C42" s="38"/>
      <c r="D42" s="38"/>
      <c r="E42" s="38"/>
      <c r="F42" s="38"/>
      <c r="G42" s="38"/>
      <c r="H42" s="38"/>
      <c r="I42" s="38"/>
      <c r="J42" s="38"/>
      <c r="K42" s="39">
        <f>SUM(B42:G42)</f>
        <v>479.988</v>
      </c>
    </row>
    <row r="43" spans="1:12" ht="15.75" x14ac:dyDescent="0.25">
      <c r="A43" s="37" t="s">
        <v>15</v>
      </c>
      <c r="B43" s="38">
        <v>772.66360975609757</v>
      </c>
      <c r="C43" s="38"/>
      <c r="D43" s="38"/>
      <c r="E43" s="38"/>
      <c r="F43" s="38"/>
      <c r="G43" s="38"/>
      <c r="H43" s="38"/>
      <c r="I43" s="38"/>
      <c r="J43" s="38"/>
      <c r="K43" s="39">
        <f>SUM(B43:G43)</f>
        <v>772.66360975609757</v>
      </c>
    </row>
    <row r="44" spans="1:12" x14ac:dyDescent="0.25">
      <c r="A44" s="32" t="s">
        <v>21</v>
      </c>
      <c r="B44" s="33">
        <f t="shared" ref="B44:G44" si="10">SUM(B42-B43)</f>
        <v>-292.67560975609757</v>
      </c>
      <c r="C44" s="33">
        <f t="shared" si="10"/>
        <v>0</v>
      </c>
      <c r="D44" s="33">
        <f t="shared" si="10"/>
        <v>0</v>
      </c>
      <c r="E44" s="33">
        <f t="shared" si="10"/>
        <v>0</v>
      </c>
      <c r="F44" s="33">
        <f t="shared" si="10"/>
        <v>0</v>
      </c>
      <c r="G44" s="33">
        <f t="shared" si="10"/>
        <v>0</v>
      </c>
      <c r="H44" s="33"/>
      <c r="I44" s="33"/>
      <c r="J44" s="33"/>
      <c r="K44" s="34">
        <f>SUM(K42-K43)</f>
        <v>-292.67560975609757</v>
      </c>
    </row>
    <row r="45" spans="1:12" x14ac:dyDescent="0.25">
      <c r="A45" s="41" t="s">
        <v>33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36" t="s">
        <v>34</v>
      </c>
    </row>
    <row r="46" spans="1:12" ht="15.75" x14ac:dyDescent="0.25">
      <c r="A46" s="37" t="s">
        <v>16</v>
      </c>
      <c r="B46" s="38">
        <v>1904.3820000000001</v>
      </c>
      <c r="C46" s="38"/>
      <c r="D46" s="38"/>
      <c r="E46" s="38"/>
      <c r="F46" s="38"/>
      <c r="G46" s="38"/>
      <c r="H46" s="38"/>
      <c r="I46" s="38"/>
      <c r="J46" s="38"/>
      <c r="K46" s="39">
        <f>SUM(B46:G46)</f>
        <v>1904.3820000000001</v>
      </c>
    </row>
    <row r="47" spans="1:12" ht="15.75" x14ac:dyDescent="0.25">
      <c r="A47" s="37" t="s">
        <v>15</v>
      </c>
      <c r="B47" s="38">
        <v>3065.590536585366</v>
      </c>
      <c r="C47" s="38"/>
      <c r="D47" s="38"/>
      <c r="E47" s="38"/>
      <c r="F47" s="38"/>
      <c r="G47" s="38"/>
      <c r="H47" s="38"/>
      <c r="I47" s="38"/>
      <c r="J47" s="38"/>
      <c r="K47" s="39">
        <f>SUM(B47:G47)</f>
        <v>3065.590536585366</v>
      </c>
    </row>
    <row r="48" spans="1:12" x14ac:dyDescent="0.25">
      <c r="A48" s="32" t="s">
        <v>21</v>
      </c>
      <c r="B48" s="33">
        <f t="shared" ref="B48:G48" si="11">SUM(B46-B47)</f>
        <v>-1161.2085365853659</v>
      </c>
      <c r="C48" s="33">
        <f t="shared" si="11"/>
        <v>0</v>
      </c>
      <c r="D48" s="33">
        <f t="shared" si="11"/>
        <v>0</v>
      </c>
      <c r="E48" s="33">
        <f t="shared" si="11"/>
        <v>0</v>
      </c>
      <c r="F48" s="33">
        <f t="shared" si="11"/>
        <v>0</v>
      </c>
      <c r="G48" s="33">
        <f t="shared" si="11"/>
        <v>0</v>
      </c>
      <c r="H48" s="33"/>
      <c r="I48" s="33"/>
      <c r="J48" s="33"/>
      <c r="K48" s="34">
        <f>SUM(K46-K47)</f>
        <v>-1161.2085365853659</v>
      </c>
    </row>
    <row r="49" spans="1:11" x14ac:dyDescent="0.25">
      <c r="A49" s="41" t="s">
        <v>35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</row>
    <row r="50" spans="1:11" ht="15.75" x14ac:dyDescent="0.25">
      <c r="A50" s="37" t="s">
        <v>16</v>
      </c>
      <c r="B50" s="38"/>
      <c r="C50" s="38"/>
      <c r="D50" s="38"/>
      <c r="E50" s="38"/>
      <c r="F50" s="38"/>
      <c r="G50" s="38"/>
      <c r="H50" s="38"/>
      <c r="I50" s="38"/>
      <c r="J50" s="38"/>
      <c r="K50" s="39">
        <f>SUM(B50:G50)</f>
        <v>0</v>
      </c>
    </row>
    <row r="51" spans="1:11" ht="15.75" x14ac:dyDescent="0.25">
      <c r="A51" s="37" t="s">
        <v>15</v>
      </c>
      <c r="B51" s="38"/>
      <c r="C51" s="38"/>
      <c r="D51" s="38"/>
      <c r="E51" s="38"/>
      <c r="F51" s="38"/>
      <c r="G51" s="38"/>
      <c r="H51" s="38"/>
      <c r="I51" s="38"/>
      <c r="J51" s="38"/>
      <c r="K51" s="39">
        <f>SUM(B51:G51)</f>
        <v>0</v>
      </c>
    </row>
    <row r="52" spans="1:11" x14ac:dyDescent="0.25">
      <c r="A52" s="32" t="s">
        <v>21</v>
      </c>
      <c r="B52" s="33">
        <f t="shared" ref="B52:G52" si="12">SUM(B50-B51)</f>
        <v>0</v>
      </c>
      <c r="C52" s="33">
        <f t="shared" si="12"/>
        <v>0</v>
      </c>
      <c r="D52" s="33">
        <f t="shared" si="12"/>
        <v>0</v>
      </c>
      <c r="E52" s="33">
        <f t="shared" si="12"/>
        <v>0</v>
      </c>
      <c r="F52" s="33">
        <f t="shared" si="12"/>
        <v>0</v>
      </c>
      <c r="G52" s="33">
        <f t="shared" si="12"/>
        <v>0</v>
      </c>
      <c r="H52" s="33"/>
      <c r="I52" s="33"/>
      <c r="J52" s="33"/>
      <c r="K52" s="34">
        <f>SUM(K50-K51)</f>
        <v>0</v>
      </c>
    </row>
  </sheetData>
  <mergeCells count="13">
    <mergeCell ref="A49:K49"/>
    <mergeCell ref="A1:K1"/>
    <mergeCell ref="A5:K5"/>
    <mergeCell ref="A9:K9"/>
    <mergeCell ref="A13:K13"/>
    <mergeCell ref="A17:K17"/>
    <mergeCell ref="A41:K41"/>
    <mergeCell ref="A45:K45"/>
    <mergeCell ref="A21:K21"/>
    <mergeCell ref="A25:K25"/>
    <mergeCell ref="A29:K29"/>
    <mergeCell ref="A33:K33"/>
    <mergeCell ref="A37:K3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4628-91BD-4E07-9D94-9CB681E521D0}">
  <sheetPr>
    <tabColor theme="7" tint="0.59999389629810485"/>
    <pageSetUpPr fitToPage="1"/>
  </sheetPr>
  <dimension ref="B1:M29"/>
  <sheetViews>
    <sheetView showGridLines="0" topLeftCell="A6" zoomScale="90" zoomScaleNormal="90" workbookViewId="0">
      <selection activeCell="L20" sqref="L20"/>
    </sheetView>
  </sheetViews>
  <sheetFormatPr defaultRowHeight="15" x14ac:dyDescent="0.25"/>
  <cols>
    <col min="1" max="1" width="4.42578125" customWidth="1"/>
    <col min="2" max="2" width="40.5703125" customWidth="1"/>
    <col min="3" max="3" width="51.7109375" bestFit="1" customWidth="1"/>
    <col min="6" max="6" width="9.7109375" customWidth="1"/>
  </cols>
  <sheetData>
    <row r="1" spans="2:13" ht="72" customHeight="1" x14ac:dyDescent="0.25"/>
    <row r="2" spans="2:13" ht="29.25" customHeight="1" x14ac:dyDescent="0.25">
      <c r="B2" s="10" t="s">
        <v>8</v>
      </c>
      <c r="C2" s="6"/>
      <c r="D2" s="6"/>
      <c r="E2" s="6"/>
      <c r="F2" s="6"/>
      <c r="G2" s="6"/>
      <c r="H2" s="9"/>
      <c r="I2" s="12"/>
    </row>
    <row r="4" spans="2:13" x14ac:dyDescent="0.25">
      <c r="B4" s="1" t="s">
        <v>0</v>
      </c>
    </row>
    <row r="9" spans="2:13" ht="9.75" customHeight="1" x14ac:dyDescent="0.25">
      <c r="M9" t="s">
        <v>18</v>
      </c>
    </row>
    <row r="10" spans="2:13" ht="20.25" customHeight="1" x14ac:dyDescent="0.25">
      <c r="B10" s="11" t="s">
        <v>9</v>
      </c>
      <c r="C10" s="16">
        <v>34</v>
      </c>
      <c r="D10" s="14"/>
      <c r="E10" s="14"/>
      <c r="F10" s="14"/>
      <c r="G10" s="15"/>
    </row>
    <row r="11" spans="2:13" ht="19.5" customHeight="1" x14ac:dyDescent="0.25">
      <c r="B11" s="11" t="s">
        <v>10</v>
      </c>
      <c r="C11" s="17" t="s">
        <v>20</v>
      </c>
      <c r="D11" s="12"/>
      <c r="E11" s="12"/>
      <c r="F11" s="12"/>
      <c r="G11" s="13"/>
    </row>
    <row r="13" spans="2:13" ht="18.75" x14ac:dyDescent="0.3">
      <c r="B13" s="42" t="s">
        <v>4</v>
      </c>
      <c r="C13" s="43"/>
    </row>
    <row r="14" spans="2:13" ht="18" customHeight="1" x14ac:dyDescent="0.25">
      <c r="B14" s="5" t="s">
        <v>6</v>
      </c>
      <c r="C14" s="7">
        <v>540</v>
      </c>
    </row>
    <row r="15" spans="2:13" ht="18" customHeight="1" x14ac:dyDescent="0.25">
      <c r="B15" s="5" t="s">
        <v>5</v>
      </c>
      <c r="C15" s="7">
        <v>0</v>
      </c>
    </row>
    <row r="16" spans="2:13" ht="18" customHeight="1" x14ac:dyDescent="0.25">
      <c r="B16" s="5" t="s">
        <v>7</v>
      </c>
      <c r="C16" s="7">
        <f>C14+C15</f>
        <v>540</v>
      </c>
    </row>
    <row r="17" spans="2:9" ht="18" customHeight="1" x14ac:dyDescent="0.25">
      <c r="B17" s="5" t="s">
        <v>1</v>
      </c>
      <c r="C17" s="20">
        <f>C16*C19</f>
        <v>64.8</v>
      </c>
      <c r="D17" s="3" t="s">
        <v>16</v>
      </c>
    </row>
    <row r="18" spans="2:9" ht="18" customHeight="1" x14ac:dyDescent="0.25">
      <c r="B18" s="5" t="s">
        <v>2</v>
      </c>
      <c r="C18" s="7">
        <v>0.17</v>
      </c>
    </row>
    <row r="19" spans="2:9" ht="18" customHeight="1" x14ac:dyDescent="0.25">
      <c r="B19" s="5" t="s">
        <v>3</v>
      </c>
      <c r="C19" s="7">
        <v>0.12</v>
      </c>
    </row>
    <row r="20" spans="2:9" ht="18" customHeight="1" x14ac:dyDescent="0.25">
      <c r="B20" s="5" t="s">
        <v>12</v>
      </c>
      <c r="C20" s="7">
        <f>(C16-C17)/(1-C18)</f>
        <v>572.53012048192772</v>
      </c>
    </row>
    <row r="21" spans="2:9" ht="18" customHeight="1" x14ac:dyDescent="0.25">
      <c r="B21" s="5" t="s">
        <v>13</v>
      </c>
      <c r="C21" s="20">
        <f>C20*C18</f>
        <v>97.330120481927722</v>
      </c>
      <c r="D21" s="3" t="s">
        <v>15</v>
      </c>
    </row>
    <row r="22" spans="2:9" x14ac:dyDescent="0.25">
      <c r="C22" s="8"/>
    </row>
    <row r="23" spans="2:9" hidden="1" x14ac:dyDescent="0.25">
      <c r="C23" s="8"/>
      <c r="E23" s="2"/>
    </row>
    <row r="24" spans="2:9" ht="33" customHeight="1" x14ac:dyDescent="0.25">
      <c r="B24" s="18" t="s">
        <v>14</v>
      </c>
      <c r="C24" s="19">
        <f>C21-C17</f>
        <v>32.530120481927725</v>
      </c>
    </row>
    <row r="25" spans="2:9" ht="29.25" customHeight="1" x14ac:dyDescent="0.25"/>
    <row r="26" spans="2:9" x14ac:dyDescent="0.25">
      <c r="B26" s="1" t="s">
        <v>11</v>
      </c>
    </row>
    <row r="27" spans="2:9" ht="27" customHeight="1" x14ac:dyDescent="0.25">
      <c r="B27" s="1" t="s">
        <v>17</v>
      </c>
    </row>
    <row r="29" spans="2:9" x14ac:dyDescent="0.25">
      <c r="B29" s="4"/>
      <c r="C29" s="4"/>
      <c r="D29" s="4"/>
      <c r="E29" s="4"/>
      <c r="F29" s="4"/>
      <c r="G29" s="4"/>
      <c r="H29" s="4"/>
      <c r="I29" s="4"/>
    </row>
  </sheetData>
  <mergeCells count="1">
    <mergeCell ref="B13:C13"/>
  </mergeCells>
  <pageMargins left="0.25" right="0.25" top="0.75" bottom="0.75" header="0.3" footer="0.3"/>
  <pageSetup paperSize="9" scale="5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NOVEMBRO_2024</vt:lpstr>
      <vt:lpstr>Cálculo Dif. Alíquotas - SP</vt:lpstr>
      <vt:lpstr>DEZEMBRO_2024</vt:lpstr>
      <vt:lpstr>JANEIRO_2025</vt:lpstr>
      <vt:lpstr>FEVEREIRO_2025 (2)</vt:lpstr>
      <vt:lpstr>MAIO_2025</vt:lpstr>
      <vt:lpstr>Cálculo Dif. Alíquotas - 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vdallacostaa@gmail.com</dc:creator>
  <cp:lastModifiedBy>OFFICE365</cp:lastModifiedBy>
  <cp:lastPrinted>2024-06-10T13:05:14Z</cp:lastPrinted>
  <dcterms:created xsi:type="dcterms:W3CDTF">2020-11-03T17:05:42Z</dcterms:created>
  <dcterms:modified xsi:type="dcterms:W3CDTF">2025-05-29T11:10:44Z</dcterms:modified>
</cp:coreProperties>
</file>