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Copias_Seguranca\(9) EMPRESAS\Grupo RedePas - Nilton\001. ARROZ\01. FISCAL\02. FECHAMENTO\2024\"/>
    </mc:Choice>
  </mc:AlternateContent>
  <xr:revisionPtr revIDLastSave="0" documentId="13_ncr:1_{5E7C4E0F-7984-4DCD-98BC-7508B8D7459A}" xr6:coauthVersionLast="47" xr6:coauthVersionMax="47" xr10:uidLastSave="{00000000-0000-0000-0000-000000000000}"/>
  <bookViews>
    <workbookView xWindow="-120" yWindow="-120" windowWidth="20730" windowHeight="11310" xr2:uid="{25F51DF8-F48D-4722-ABCE-8EF12CAB30EC}"/>
  </bookViews>
  <sheets>
    <sheet name="Energia Mercado Livre - SP" sheetId="1" r:id="rId1"/>
    <sheet name="Informações N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K11" i="1" s="1"/>
  <c r="M11" i="1" s="1"/>
  <c r="G12" i="1"/>
  <c r="K12" i="1" s="1"/>
  <c r="M12" i="1" s="1"/>
  <c r="N12" i="1" s="1"/>
  <c r="I11" i="3" s="1"/>
  <c r="G13" i="1"/>
  <c r="K13" i="1" s="1"/>
  <c r="M13" i="1" s="1"/>
  <c r="G10" i="1"/>
  <c r="K10" i="1" s="1"/>
  <c r="M10" i="1" s="1"/>
  <c r="N10" i="1" s="1"/>
  <c r="J13" i="1"/>
  <c r="D12" i="3" s="1"/>
  <c r="J12" i="1"/>
  <c r="D11" i="3" s="1"/>
  <c r="J11" i="1"/>
  <c r="D10" i="3" s="1"/>
  <c r="J10" i="1"/>
  <c r="D9" i="3" s="1"/>
  <c r="E14" i="1"/>
  <c r="L11" i="1" l="1"/>
  <c r="N11" i="1"/>
  <c r="I10" i="3" s="1"/>
  <c r="L10" i="1"/>
  <c r="E9" i="3" s="1"/>
  <c r="L13" i="1"/>
  <c r="E12" i="3" s="1"/>
  <c r="N13" i="1"/>
  <c r="I12" i="3" s="1"/>
  <c r="L12" i="1"/>
  <c r="E11" i="3" s="1"/>
  <c r="E10" i="3"/>
  <c r="G14" i="1"/>
  <c r="I9" i="3"/>
  <c r="F9" i="3"/>
  <c r="G9" i="3"/>
  <c r="F12" i="3"/>
  <c r="F11" i="3"/>
  <c r="G12" i="3"/>
  <c r="F10" i="3"/>
  <c r="G11" i="3"/>
  <c r="G10" i="3"/>
  <c r="J14" i="1"/>
  <c r="K14" i="1" l="1"/>
  <c r="M14" i="1" l="1"/>
  <c r="N14" i="1" l="1"/>
</calcChain>
</file>

<file path=xl/sharedStrings.xml><?xml version="1.0" encoding="utf-8"?>
<sst xmlns="http://schemas.openxmlformats.org/spreadsheetml/2006/main" count="50" uniqueCount="40">
  <si>
    <t>Unidade</t>
  </si>
  <si>
    <t>CNPJ</t>
  </si>
  <si>
    <t>Quantidade</t>
  </si>
  <si>
    <t>Valor</t>
  </si>
  <si>
    <t>Operações Interestaduais de Energia Elétrica - SP</t>
  </si>
  <si>
    <t>Empresa:</t>
  </si>
  <si>
    <t>Cálculo ICMS</t>
  </si>
  <si>
    <t>ICMS a Recolher</t>
  </si>
  <si>
    <t>Preço Unitário do Contrato (Sem ICMS)</t>
  </si>
  <si>
    <t>Rateios dos Contratos</t>
  </si>
  <si>
    <t>Totais</t>
  </si>
  <si>
    <t>Bases legais:</t>
  </si>
  <si>
    <t xml:space="preserve"> - Artigo 116 do RICMS-SP</t>
  </si>
  <si>
    <t xml:space="preserve"> - Artigo 15, Portaria SER 14/2022</t>
  </si>
  <si>
    <t xml:space="preserve"> - Decreto 66.373/2021</t>
  </si>
  <si>
    <t>Valor da Operação</t>
  </si>
  <si>
    <t>Valor do ICMS</t>
  </si>
  <si>
    <t>Preço Unitário (Com ICMS)</t>
  </si>
  <si>
    <t>Compra de Energia Elétrica por Estabelecimento Comercial</t>
  </si>
  <si>
    <t>Base de Cálculo do ICMS</t>
  </si>
  <si>
    <t>Alíquota</t>
  </si>
  <si>
    <t>Informações da Nota Fiscal</t>
  </si>
  <si>
    <t>Valor Unitário</t>
  </si>
  <si>
    <t>CNPJ do Destinatário</t>
  </si>
  <si>
    <t>Valor da Operação (Base de Cálculo )</t>
  </si>
  <si>
    <t>Emissão Nota Fiscal:</t>
  </si>
  <si>
    <t xml:space="preserve">Ref. </t>
  </si>
  <si>
    <t>Destinatário</t>
  </si>
  <si>
    <t>CFOP 1.253</t>
  </si>
  <si>
    <t>Arroz - Loja 2</t>
  </si>
  <si>
    <t>Arroz - Loja 4</t>
  </si>
  <si>
    <t>Arroz - Loja 6</t>
  </si>
  <si>
    <t>Arroz - Loja 7</t>
  </si>
  <si>
    <t>52.397.650/0002-05</t>
  </si>
  <si>
    <t>52.397.650/0004-69</t>
  </si>
  <si>
    <t>52.397.650/0006-20</t>
  </si>
  <si>
    <t>52.397.650/0007-01</t>
  </si>
  <si>
    <t>Arroz Estrela Eireli</t>
  </si>
  <si>
    <t>ARROZ ALIMENTOS LTDA</t>
  </si>
  <si>
    <t>ANEMUS WIND (RN)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</si>
</sst>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m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0" fontId="5" fillId="2" borderId="1" xfId="0" applyFont="1" applyFill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166" fontId="5" fillId="0" borderId="6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16</xdr:row>
      <xdr:rowOff>39261</xdr:rowOff>
    </xdr:from>
    <xdr:to>
      <xdr:col>17</xdr:col>
      <xdr:colOff>85725</xdr:colOff>
      <xdr:row>26</xdr:row>
      <xdr:rowOff>56909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F69AD8-55C5-4A7E-BE1F-B43BC3BD1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4849386"/>
          <a:ext cx="5276850" cy="1941698"/>
        </a:xfrm>
        <a:prstGeom prst="rect">
          <a:avLst/>
        </a:prstGeom>
      </xdr:spPr>
    </xdr:pic>
    <xdr:clientData/>
  </xdr:twoCellAnchor>
  <xdr:twoCellAnchor>
    <xdr:from>
      <xdr:col>5</xdr:col>
      <xdr:colOff>219075</xdr:colOff>
      <xdr:row>13</xdr:row>
      <xdr:rowOff>57150</xdr:rowOff>
    </xdr:from>
    <xdr:to>
      <xdr:col>5</xdr:col>
      <xdr:colOff>704850</xdr:colOff>
      <xdr:row>17</xdr:row>
      <xdr:rowOff>0</xdr:rowOff>
    </xdr:to>
    <xdr:sp macro="" textlink="">
      <xdr:nvSpPr>
        <xdr:cNvPr id="17" name="Seta: para Baixo 16">
          <a:extLst>
            <a:ext uri="{FF2B5EF4-FFF2-40B4-BE49-F238E27FC236}">
              <a16:creationId xmlns:a16="http://schemas.microsoft.com/office/drawing/2014/main" id="{CA2A24CF-46EE-3FEB-36EA-F914144D6CB4}"/>
            </a:ext>
          </a:extLst>
        </xdr:cNvPr>
        <xdr:cNvSpPr/>
      </xdr:nvSpPr>
      <xdr:spPr>
        <a:xfrm>
          <a:off x="3209925" y="4210050"/>
          <a:ext cx="485775" cy="790575"/>
        </a:xfrm>
        <a:prstGeom prst="downArrow">
          <a:avLst/>
        </a:prstGeom>
        <a:gradFill flip="none" rotWithShape="1">
          <a:gsLst>
            <a:gs pos="0">
              <a:schemeClr val="accent4">
                <a:lumMod val="75000"/>
                <a:shade val="30000"/>
                <a:satMod val="115000"/>
              </a:schemeClr>
            </a:gs>
            <a:gs pos="50000">
              <a:schemeClr val="accent4">
                <a:lumMod val="75000"/>
                <a:shade val="67500"/>
                <a:satMod val="115000"/>
              </a:schemeClr>
            </a:gs>
            <a:gs pos="100000">
              <a:schemeClr val="accent4">
                <a:lumMod val="75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390525</xdr:colOff>
      <xdr:row>17</xdr:row>
      <xdr:rowOff>142875</xdr:rowOff>
    </xdr:from>
    <xdr:to>
      <xdr:col>6</xdr:col>
      <xdr:colOff>466725</xdr:colOff>
      <xdr:row>22</xdr:row>
      <xdr:rowOff>76200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E0BC1CAD-6F96-018C-3FAC-E0F4585BD873}"/>
            </a:ext>
          </a:extLst>
        </xdr:cNvPr>
        <xdr:cNvSpPr txBox="1"/>
      </xdr:nvSpPr>
      <xdr:spPr>
        <a:xfrm>
          <a:off x="2590800" y="5143500"/>
          <a:ext cx="1771650" cy="904875"/>
        </a:xfrm>
        <a:prstGeom prst="rect">
          <a:avLst/>
        </a:prstGeom>
        <a:gradFill flip="none" rotWithShape="1">
          <a:gsLst>
            <a:gs pos="0">
              <a:schemeClr val="accent4">
                <a:lumMod val="75000"/>
                <a:tint val="66000"/>
                <a:satMod val="160000"/>
              </a:schemeClr>
            </a:gs>
            <a:gs pos="50000">
              <a:schemeClr val="accent4">
                <a:lumMod val="75000"/>
                <a:tint val="44500"/>
                <a:satMod val="160000"/>
              </a:schemeClr>
            </a:gs>
            <a:gs pos="100000">
              <a:schemeClr val="accent4">
                <a:lumMod val="75000"/>
                <a:tint val="23500"/>
                <a:satMod val="160000"/>
              </a:schemeClr>
            </a:gs>
          </a:gsLst>
          <a:lin ang="162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INSERIR A QUANTIDADE E O PREÇO UNITARIO INFORMADO</a:t>
          </a:r>
          <a:r>
            <a:rPr lang="pt-BR" sz="1100" b="1" baseline="0"/>
            <a:t> NA NOTA FISCAL ORIGINAL.</a:t>
          </a:r>
          <a:endParaRPr lang="pt-BR" sz="1100" b="1"/>
        </a:p>
      </xdr:txBody>
    </xdr:sp>
    <xdr:clientData/>
  </xdr:twoCellAnchor>
  <xdr:twoCellAnchor>
    <xdr:from>
      <xdr:col>14</xdr:col>
      <xdr:colOff>66675</xdr:colOff>
      <xdr:row>11</xdr:row>
      <xdr:rowOff>28575</xdr:rowOff>
    </xdr:from>
    <xdr:to>
      <xdr:col>15</xdr:col>
      <xdr:colOff>238125</xdr:colOff>
      <xdr:row>13</xdr:row>
      <xdr:rowOff>0</xdr:rowOff>
    </xdr:to>
    <xdr:sp macro="" textlink="">
      <xdr:nvSpPr>
        <xdr:cNvPr id="19" name="Seta: para Baixo 18">
          <a:extLst>
            <a:ext uri="{FF2B5EF4-FFF2-40B4-BE49-F238E27FC236}">
              <a16:creationId xmlns:a16="http://schemas.microsoft.com/office/drawing/2014/main" id="{6A6D0220-475B-487E-8AAC-F46D3B836828}"/>
            </a:ext>
          </a:extLst>
        </xdr:cNvPr>
        <xdr:cNvSpPr/>
      </xdr:nvSpPr>
      <xdr:spPr>
        <a:xfrm rot="16200000">
          <a:off x="9791700" y="3009900"/>
          <a:ext cx="485775" cy="771525"/>
        </a:xfrm>
        <a:prstGeom prst="downArrow">
          <a:avLst/>
        </a:prstGeom>
        <a:gradFill flip="none" rotWithShape="1">
          <a:gsLst>
            <a:gs pos="0">
              <a:schemeClr val="accent5">
                <a:lumMod val="75000"/>
                <a:shade val="30000"/>
                <a:satMod val="115000"/>
              </a:schemeClr>
            </a:gs>
            <a:gs pos="50000">
              <a:schemeClr val="accent5">
                <a:lumMod val="75000"/>
                <a:shade val="67500"/>
                <a:satMod val="115000"/>
              </a:schemeClr>
            </a:gs>
            <a:gs pos="100000">
              <a:schemeClr val="accent5">
                <a:lumMod val="75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314325</xdr:colOff>
      <xdr:row>10</xdr:row>
      <xdr:rowOff>85725</xdr:rowOff>
    </xdr:from>
    <xdr:to>
      <xdr:col>18</xdr:col>
      <xdr:colOff>257175</xdr:colOff>
      <xdr:row>13</xdr:row>
      <xdr:rowOff>200025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9130A71-5D18-4131-B906-629261BDD203}"/>
            </a:ext>
          </a:extLst>
        </xdr:cNvPr>
        <xdr:cNvSpPr txBox="1"/>
      </xdr:nvSpPr>
      <xdr:spPr>
        <a:xfrm>
          <a:off x="10496550" y="2952750"/>
          <a:ext cx="1771650" cy="885825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  <a:tint val="66000"/>
                <a:satMod val="160000"/>
              </a:schemeClr>
            </a:gs>
            <a:gs pos="50000">
              <a:schemeClr val="accent5">
                <a:lumMod val="75000"/>
                <a:tint val="44500"/>
                <a:satMod val="160000"/>
              </a:schemeClr>
            </a:gs>
            <a:gs pos="100000">
              <a:schemeClr val="accent5">
                <a:lumMod val="75000"/>
                <a:tint val="23500"/>
                <a:satMod val="160000"/>
              </a:schemeClr>
            </a:gs>
          </a:gsLst>
          <a:lin ang="54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VALORES QUE SERÃO INFORMADOS NA EMISSÃO</a:t>
          </a:r>
          <a:r>
            <a:rPr lang="pt-BR" sz="1100" b="1" baseline="0"/>
            <a:t> DA NOTA FISCAL DE ENTRADA, CGO 212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9002-2176-414B-B5E4-892C9D722B90}">
  <sheetPr>
    <pageSetUpPr fitToPage="1"/>
  </sheetPr>
  <dimension ref="B2:N25"/>
  <sheetViews>
    <sheetView showGridLines="0" tabSelected="1" topLeftCell="A5" zoomScale="85" zoomScaleNormal="85" workbookViewId="0">
      <selection activeCell="M11" sqref="M11:N11"/>
    </sheetView>
  </sheetViews>
  <sheetFormatPr defaultRowHeight="15" x14ac:dyDescent="0.25"/>
  <cols>
    <col min="1" max="1" width="1.42578125" style="4" customWidth="1"/>
    <col min="2" max="2" width="12.5703125" style="4" bestFit="1" customWidth="1"/>
    <col min="3" max="3" width="17.85546875" style="4" customWidth="1"/>
    <col min="4" max="4" width="1.5703125" style="4" customWidth="1"/>
    <col min="5" max="5" width="11.85546875" style="4" customWidth="1"/>
    <col min="6" max="6" width="13.5703125" style="4" customWidth="1"/>
    <col min="7" max="7" width="12.28515625" style="4" customWidth="1"/>
    <col min="8" max="8" width="1.85546875" style="4" customWidth="1"/>
    <col min="9" max="9" width="2.28515625" style="4" customWidth="1"/>
    <col min="10" max="10" width="11.85546875" style="4" customWidth="1"/>
    <col min="11" max="11" width="12.28515625" style="4" customWidth="1"/>
    <col min="12" max="12" width="12.7109375" style="4" customWidth="1"/>
    <col min="13" max="13" width="14.85546875" style="4" customWidth="1"/>
    <col min="14" max="14" width="17.140625" style="4" customWidth="1"/>
    <col min="15" max="15" width="9" style="4" customWidth="1"/>
    <col min="16" max="16384" width="9.140625" style="4"/>
  </cols>
  <sheetData>
    <row r="2" spans="2:14" ht="31.5" customHeight="1" x14ac:dyDescent="0.25">
      <c r="B2" s="50" t="s">
        <v>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ht="10.5" customHeight="1" x14ac:dyDescent="0.25"/>
    <row r="4" spans="2:14" ht="20.25" customHeight="1" x14ac:dyDescent="0.25">
      <c r="B4" s="23" t="s">
        <v>5</v>
      </c>
      <c r="C4" s="51" t="s">
        <v>38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2:14" ht="20.25" customHeight="1" x14ac:dyDescent="0.25">
      <c r="B5" s="26" t="s">
        <v>26</v>
      </c>
      <c r="C5" s="39">
        <v>45505</v>
      </c>
      <c r="D5" s="24"/>
      <c r="E5" s="25"/>
    </row>
    <row r="6" spans="2:14" ht="9.75" customHeight="1" x14ac:dyDescent="0.25">
      <c r="B6" s="27"/>
      <c r="C6" s="28"/>
      <c r="D6" s="28"/>
    </row>
    <row r="7" spans="2:14" ht="18.75" x14ac:dyDescent="0.25">
      <c r="E7" s="52" t="s">
        <v>9</v>
      </c>
      <c r="F7" s="52"/>
      <c r="G7" s="52"/>
      <c r="H7" s="28"/>
      <c r="J7" s="28"/>
      <c r="K7" s="1"/>
      <c r="L7" s="1"/>
      <c r="M7" s="1"/>
      <c r="N7" s="1"/>
    </row>
    <row r="8" spans="2:14" ht="18.75" x14ac:dyDescent="0.25">
      <c r="E8" s="53" t="s">
        <v>39</v>
      </c>
      <c r="F8" s="54"/>
      <c r="G8" s="55"/>
      <c r="J8" s="5" t="s">
        <v>10</v>
      </c>
      <c r="K8" s="5"/>
      <c r="L8" s="5"/>
      <c r="M8" s="5" t="s">
        <v>6</v>
      </c>
      <c r="N8" s="29"/>
    </row>
    <row r="9" spans="2:14" ht="60" x14ac:dyDescent="0.25">
      <c r="B9" s="5" t="s">
        <v>0</v>
      </c>
      <c r="C9" s="5" t="s">
        <v>1</v>
      </c>
      <c r="D9" s="1"/>
      <c r="E9" s="19" t="s">
        <v>2</v>
      </c>
      <c r="F9" s="20" t="s">
        <v>8</v>
      </c>
      <c r="G9" s="5" t="s">
        <v>3</v>
      </c>
      <c r="H9" s="1"/>
      <c r="J9" s="21" t="s">
        <v>2</v>
      </c>
      <c r="K9" s="22" t="s">
        <v>3</v>
      </c>
      <c r="L9" s="22" t="s">
        <v>17</v>
      </c>
      <c r="M9" s="20" t="s">
        <v>24</v>
      </c>
      <c r="N9" s="20" t="s">
        <v>7</v>
      </c>
    </row>
    <row r="10" spans="2:14" ht="20.25" customHeight="1" x14ac:dyDescent="0.25">
      <c r="B10" s="30" t="s">
        <v>29</v>
      </c>
      <c r="C10" s="30" t="s">
        <v>33</v>
      </c>
      <c r="E10" s="40">
        <v>70.397000000000006</v>
      </c>
      <c r="F10" s="40">
        <v>354.20003693339999</v>
      </c>
      <c r="G10" s="31">
        <f>E10*F10</f>
        <v>24934.620000000559</v>
      </c>
      <c r="J10" s="41">
        <f t="shared" ref="J10:J13" si="0">E10</f>
        <v>70.397000000000006</v>
      </c>
      <c r="K10" s="42">
        <f t="shared" ref="K10:K13" si="1">G10</f>
        <v>24934.620000000559</v>
      </c>
      <c r="L10" s="43">
        <f t="shared" ref="L10:L12" si="2">M10/J10</f>
        <v>431.95126455292677</v>
      </c>
      <c r="M10" s="44">
        <f>K10/0.82</f>
        <v>30408.07317073239</v>
      </c>
      <c r="N10" s="45">
        <f>M10*0.18</f>
        <v>5473.4531707318301</v>
      </c>
    </row>
    <row r="11" spans="2:14" ht="20.25" customHeight="1" x14ac:dyDescent="0.25">
      <c r="B11" s="30" t="s">
        <v>30</v>
      </c>
      <c r="C11" s="30" t="s">
        <v>34</v>
      </c>
      <c r="E11" s="40">
        <v>61.161000000000001</v>
      </c>
      <c r="F11" s="40">
        <v>348.38001340720001</v>
      </c>
      <c r="G11" s="31">
        <f>E11*F11</f>
        <v>21307.269999997759</v>
      </c>
      <c r="J11" s="41">
        <f t="shared" si="0"/>
        <v>61.161000000000001</v>
      </c>
      <c r="K11" s="42">
        <f>G11</f>
        <v>21307.269999997759</v>
      </c>
      <c r="L11" s="43">
        <f>M11/J11</f>
        <v>424.85367488682931</v>
      </c>
      <c r="M11" s="44">
        <f>K11/0.82</f>
        <v>25984.475609753368</v>
      </c>
      <c r="N11" s="45">
        <f>M11*0.18</f>
        <v>4677.205609755606</v>
      </c>
    </row>
    <row r="12" spans="2:14" ht="20.25" customHeight="1" x14ac:dyDescent="0.25">
      <c r="B12" s="30" t="s">
        <v>31</v>
      </c>
      <c r="C12" s="30" t="s">
        <v>35</v>
      </c>
      <c r="E12" s="40">
        <v>0</v>
      </c>
      <c r="F12" s="40">
        <v>0</v>
      </c>
      <c r="G12" s="31">
        <f t="shared" ref="G12:G13" si="3">E12*F12</f>
        <v>0</v>
      </c>
      <c r="J12" s="41">
        <f t="shared" si="0"/>
        <v>0</v>
      </c>
      <c r="K12" s="42">
        <f t="shared" si="1"/>
        <v>0</v>
      </c>
      <c r="L12" s="43" t="e">
        <f t="shared" si="2"/>
        <v>#DIV/0!</v>
      </c>
      <c r="M12" s="44">
        <f t="shared" ref="M12" si="4">K12/0.82</f>
        <v>0</v>
      </c>
      <c r="N12" s="45">
        <f t="shared" ref="N12" si="5">M12*0.18</f>
        <v>0</v>
      </c>
    </row>
    <row r="13" spans="2:14" ht="20.25" customHeight="1" x14ac:dyDescent="0.25">
      <c r="B13" s="30" t="s">
        <v>32</v>
      </c>
      <c r="C13" s="30" t="s">
        <v>36</v>
      </c>
      <c r="E13" s="40">
        <v>70.078000000000003</v>
      </c>
      <c r="F13" s="40">
        <v>305.33006078940002</v>
      </c>
      <c r="G13" s="31">
        <f t="shared" si="3"/>
        <v>21396.919999999576</v>
      </c>
      <c r="J13" s="41">
        <f t="shared" si="0"/>
        <v>70.078000000000003</v>
      </c>
      <c r="K13" s="42">
        <f t="shared" si="1"/>
        <v>21396.919999999576</v>
      </c>
      <c r="L13" s="43">
        <f>M13/J13</f>
        <v>372.35373267000006</v>
      </c>
      <c r="M13" s="44">
        <f>K13/0.82</f>
        <v>26093.804878048264</v>
      </c>
      <c r="N13" s="45">
        <f>M13*0.18</f>
        <v>4696.8848780486869</v>
      </c>
    </row>
    <row r="14" spans="2:14" ht="20.25" customHeight="1" x14ac:dyDescent="0.25">
      <c r="E14" s="32">
        <f>SUM(E10:E13)</f>
        <v>201.636</v>
      </c>
      <c r="G14" s="33">
        <f>SUM(G10:G13)</f>
        <v>67638.809999997902</v>
      </c>
      <c r="J14" s="32">
        <f>SUM(J10:J13)</f>
        <v>201.636</v>
      </c>
      <c r="K14" s="35">
        <f>SUM(K10:K13)</f>
        <v>67638.809999997902</v>
      </c>
      <c r="L14" s="34"/>
      <c r="M14" s="35">
        <f>SUM(M10:M13)</f>
        <v>82486.353658534019</v>
      </c>
      <c r="N14" s="36">
        <f>SUM(N10:N13)</f>
        <v>14847.543658536124</v>
      </c>
    </row>
    <row r="15" spans="2:14" ht="20.25" customHeight="1" thickBot="1" x14ac:dyDescent="0.3"/>
    <row r="16" spans="2:14" ht="20.25" customHeight="1" thickTop="1" x14ac:dyDescent="0.25">
      <c r="B16" s="56" t="s">
        <v>11</v>
      </c>
      <c r="C16" s="57"/>
    </row>
    <row r="17" spans="2:7" x14ac:dyDescent="0.25">
      <c r="B17" s="46" t="s">
        <v>14</v>
      </c>
      <c r="C17" s="47"/>
    </row>
    <row r="18" spans="2:7" x14ac:dyDescent="0.25">
      <c r="B18" s="46" t="s">
        <v>12</v>
      </c>
      <c r="C18" s="47"/>
      <c r="F18" s="37"/>
      <c r="G18" s="38"/>
    </row>
    <row r="19" spans="2:7" ht="15.75" thickBot="1" x14ac:dyDescent="0.3">
      <c r="B19" s="48" t="s">
        <v>13</v>
      </c>
      <c r="C19" s="49"/>
      <c r="G19" s="38"/>
    </row>
    <row r="20" spans="2:7" ht="15.75" thickTop="1" x14ac:dyDescent="0.25">
      <c r="F20" s="38"/>
      <c r="G20" s="38"/>
    </row>
    <row r="21" spans="2:7" x14ac:dyDescent="0.25">
      <c r="G21" s="38"/>
    </row>
    <row r="22" spans="2:7" x14ac:dyDescent="0.25">
      <c r="G22" s="38"/>
    </row>
    <row r="23" spans="2:7" x14ac:dyDescent="0.25">
      <c r="F23" s="38"/>
      <c r="G23" s="38"/>
    </row>
    <row r="24" spans="2:7" x14ac:dyDescent="0.25">
      <c r="F24" s="38"/>
    </row>
    <row r="25" spans="2:7" x14ac:dyDescent="0.25">
      <c r="F25" s="38"/>
    </row>
  </sheetData>
  <mergeCells count="8">
    <mergeCell ref="B18:C18"/>
    <mergeCell ref="B19:C19"/>
    <mergeCell ref="B2:N2"/>
    <mergeCell ref="C4:N4"/>
    <mergeCell ref="E7:G7"/>
    <mergeCell ref="E8:G8"/>
    <mergeCell ref="B16:C16"/>
    <mergeCell ref="B17:C17"/>
  </mergeCells>
  <phoneticPr fontId="2" type="noConversion"/>
  <pageMargins left="0.25" right="0.25" top="0.75" bottom="0.75" header="0.3" footer="0.3"/>
  <pageSetup paperSize="9" scale="78" orientation="landscape" r:id="rId1"/>
  <ignoredErrors>
    <ignoredError sqref="L10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D152-D01E-4002-B8D2-BFCE4F669236}">
  <dimension ref="B2:I12"/>
  <sheetViews>
    <sheetView showGridLines="0" topLeftCell="A4" workbookViewId="0">
      <selection activeCell="D16" sqref="D16"/>
    </sheetView>
  </sheetViews>
  <sheetFormatPr defaultRowHeight="15" x14ac:dyDescent="0.25"/>
  <cols>
    <col min="1" max="1" width="3" customWidth="1"/>
    <col min="2" max="2" width="22" customWidth="1"/>
    <col min="3" max="3" width="19.5703125" customWidth="1"/>
    <col min="4" max="4" width="12.85546875" customWidth="1"/>
    <col min="5" max="5" width="17.28515625" customWidth="1"/>
    <col min="6" max="6" width="17.42578125" bestFit="1" customWidth="1"/>
    <col min="7" max="7" width="17.42578125" customWidth="1"/>
    <col min="8" max="8" width="12.7109375" customWidth="1"/>
    <col min="9" max="9" width="17.28515625" customWidth="1"/>
  </cols>
  <sheetData>
    <row r="2" spans="2:9" ht="21" x14ac:dyDescent="0.25">
      <c r="B2" s="12" t="s">
        <v>21</v>
      </c>
      <c r="C2" s="12"/>
      <c r="D2" s="12"/>
      <c r="E2" s="12"/>
      <c r="F2" s="12"/>
      <c r="G2" s="12"/>
      <c r="H2" s="12"/>
      <c r="I2" s="12"/>
    </row>
    <row r="3" spans="2:9" ht="21" x14ac:dyDescent="0.25">
      <c r="B3" s="11"/>
      <c r="C3" s="11"/>
      <c r="D3" s="11"/>
      <c r="E3" s="11"/>
      <c r="F3" s="11"/>
      <c r="G3" s="11"/>
      <c r="H3" s="11"/>
      <c r="I3" s="11"/>
    </row>
    <row r="4" spans="2:9" ht="32.25" customHeight="1" x14ac:dyDescent="0.25">
      <c r="B4" s="14" t="s">
        <v>25</v>
      </c>
      <c r="C4" s="15"/>
      <c r="D4" s="16"/>
      <c r="E4" s="13"/>
      <c r="F4" s="11"/>
      <c r="G4" s="11"/>
      <c r="H4" s="11"/>
      <c r="I4" s="11"/>
    </row>
    <row r="5" spans="2:9" ht="22.5" customHeight="1" x14ac:dyDescent="0.25">
      <c r="B5" s="17"/>
      <c r="C5" s="13"/>
      <c r="D5" s="18"/>
      <c r="E5" s="13"/>
      <c r="F5" s="11"/>
      <c r="G5" s="11"/>
      <c r="H5" s="11"/>
      <c r="I5" s="11"/>
    </row>
    <row r="6" spans="2:9" ht="25.5" customHeight="1" x14ac:dyDescent="0.25">
      <c r="B6" s="3" t="s">
        <v>28</v>
      </c>
      <c r="C6" s="3" t="s">
        <v>18</v>
      </c>
    </row>
    <row r="7" spans="2:9" ht="6.75" customHeight="1" x14ac:dyDescent="0.25"/>
    <row r="8" spans="2:9" ht="30" x14ac:dyDescent="0.25">
      <c r="B8" s="5" t="s">
        <v>27</v>
      </c>
      <c r="C8" s="5" t="s">
        <v>23</v>
      </c>
      <c r="D8" s="5" t="s">
        <v>2</v>
      </c>
      <c r="E8" s="5" t="s">
        <v>22</v>
      </c>
      <c r="F8" s="5" t="s">
        <v>15</v>
      </c>
      <c r="G8" s="6" t="s">
        <v>19</v>
      </c>
      <c r="H8" s="5" t="s">
        <v>20</v>
      </c>
      <c r="I8" s="5" t="s">
        <v>16</v>
      </c>
    </row>
    <row r="9" spans="2:9" s="2" customFormat="1" ht="22.5" customHeight="1" x14ac:dyDescent="0.25">
      <c r="B9" s="7" t="s">
        <v>37</v>
      </c>
      <c r="C9" s="7" t="s">
        <v>33</v>
      </c>
      <c r="D9" s="10">
        <f>'Energia Mercado Livre - SP'!J10</f>
        <v>70.397000000000006</v>
      </c>
      <c r="E9" s="10">
        <f>'Energia Mercado Livre - SP'!L10</f>
        <v>431.95126455292677</v>
      </c>
      <c r="F9" s="8">
        <f>'Energia Mercado Livre - SP'!M10</f>
        <v>30408.07317073239</v>
      </c>
      <c r="G9" s="8">
        <f>'Energia Mercado Livre - SP'!M10</f>
        <v>30408.07317073239</v>
      </c>
      <c r="H9" s="9">
        <v>0.18</v>
      </c>
      <c r="I9" s="8">
        <f>'Energia Mercado Livre - SP'!N10</f>
        <v>5473.4531707318301</v>
      </c>
    </row>
    <row r="10" spans="2:9" s="2" customFormat="1" ht="22.5" customHeight="1" x14ac:dyDescent="0.25">
      <c r="B10" s="7" t="s">
        <v>37</v>
      </c>
      <c r="C10" s="7" t="s">
        <v>34</v>
      </c>
      <c r="D10" s="10">
        <f>'Energia Mercado Livre - SP'!J11</f>
        <v>61.161000000000001</v>
      </c>
      <c r="E10" s="10">
        <f>'Energia Mercado Livre - SP'!L11</f>
        <v>424.85367488682931</v>
      </c>
      <c r="F10" s="8">
        <f>'Energia Mercado Livre - SP'!M11</f>
        <v>25984.475609753368</v>
      </c>
      <c r="G10" s="8">
        <f>'Energia Mercado Livre - SP'!M11</f>
        <v>25984.475609753368</v>
      </c>
      <c r="H10" s="9">
        <v>0.18</v>
      </c>
      <c r="I10" s="8">
        <f>'Energia Mercado Livre - SP'!N11</f>
        <v>4677.205609755606</v>
      </c>
    </row>
    <row r="11" spans="2:9" s="2" customFormat="1" ht="22.5" customHeight="1" x14ac:dyDescent="0.25">
      <c r="B11" s="7" t="s">
        <v>37</v>
      </c>
      <c r="C11" s="7" t="s">
        <v>35</v>
      </c>
      <c r="D11" s="10">
        <f>'Energia Mercado Livre - SP'!J12</f>
        <v>0</v>
      </c>
      <c r="E11" s="10" t="e">
        <f>'Energia Mercado Livre - SP'!L12</f>
        <v>#DIV/0!</v>
      </c>
      <c r="F11" s="8">
        <f>'Energia Mercado Livre - SP'!M12</f>
        <v>0</v>
      </c>
      <c r="G11" s="8">
        <f>'Energia Mercado Livre - SP'!M12</f>
        <v>0</v>
      </c>
      <c r="H11" s="9">
        <v>0.18</v>
      </c>
      <c r="I11" s="8">
        <f>'Energia Mercado Livre - SP'!N12</f>
        <v>0</v>
      </c>
    </row>
    <row r="12" spans="2:9" s="2" customFormat="1" ht="22.5" customHeight="1" x14ac:dyDescent="0.25">
      <c r="B12" s="7" t="s">
        <v>37</v>
      </c>
      <c r="C12" s="7" t="s">
        <v>36</v>
      </c>
      <c r="D12" s="10">
        <f>'Energia Mercado Livre - SP'!J13</f>
        <v>70.078000000000003</v>
      </c>
      <c r="E12" s="10">
        <f>'Energia Mercado Livre - SP'!L13</f>
        <v>372.35373267000006</v>
      </c>
      <c r="F12" s="8">
        <f>'Energia Mercado Livre - SP'!M13</f>
        <v>26093.804878048264</v>
      </c>
      <c r="G12" s="8">
        <f>'Energia Mercado Livre - SP'!M13</f>
        <v>26093.804878048264</v>
      </c>
      <c r="H12" s="9">
        <v>0.18</v>
      </c>
      <c r="I12" s="8">
        <f>'Energia Mercado Livre - SP'!N13</f>
        <v>4696.8848780486869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Energia Mercado Livre - SP</vt:lpstr>
      <vt:lpstr>Informações 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vdallacostaa@gmail.com</dc:creator>
  <cp:lastModifiedBy>Natalia Brambilla</cp:lastModifiedBy>
  <cp:lastPrinted>2022-05-23T14:15:04Z</cp:lastPrinted>
  <dcterms:created xsi:type="dcterms:W3CDTF">2022-05-23T10:36:52Z</dcterms:created>
  <dcterms:modified xsi:type="dcterms:W3CDTF">2024-11-05T19:04:36Z</dcterms:modified>
</cp:coreProperties>
</file>