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C6F39D80-7614-4533-811E-7ECB5541ACCD}" xr6:coauthVersionLast="47" xr6:coauthVersionMax="47" xr10:uidLastSave="{00000000-0000-0000-0000-000000000000}"/>
  <bookViews>
    <workbookView xWindow="12615" yWindow="6255" windowWidth="22320" windowHeight="15300" activeTab="1" xr2:uid="{702DC5E7-951B-4331-8240-E292C0DE46CB}"/>
  </bookViews>
  <sheets>
    <sheet name="Sheet1" sheetId="1" r:id="rId1"/>
    <sheet name="Alocacao Ordem Cliente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L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K31" i="3" l="1"/>
  <c r="O31" i="3" s="1"/>
  <c r="K11" i="3"/>
  <c r="O11" i="3" s="1"/>
  <c r="K34" i="3"/>
  <c r="O34" i="3" s="1"/>
  <c r="K30" i="3"/>
  <c r="O30" i="3" s="1"/>
  <c r="K26" i="3"/>
  <c r="O26" i="3" s="1"/>
  <c r="K22" i="3"/>
  <c r="O22" i="3" s="1"/>
  <c r="K18" i="3"/>
  <c r="O18" i="3" s="1"/>
  <c r="K14" i="3"/>
  <c r="O14" i="3" s="1"/>
  <c r="K10" i="3"/>
  <c r="O10" i="3" s="1"/>
  <c r="K35" i="3"/>
  <c r="O35" i="3" s="1"/>
  <c r="K23" i="3"/>
  <c r="O23" i="3" s="1"/>
  <c r="K19" i="3"/>
  <c r="O19" i="3" s="1"/>
  <c r="K37" i="3"/>
  <c r="O37" i="3" s="1"/>
  <c r="K33" i="3"/>
  <c r="O33" i="3" s="1"/>
  <c r="K29" i="3"/>
  <c r="O29" i="3" s="1"/>
  <c r="K25" i="3"/>
  <c r="O25" i="3" s="1"/>
  <c r="K21" i="3"/>
  <c r="O21" i="3" s="1"/>
  <c r="K17" i="3"/>
  <c r="O17" i="3" s="1"/>
  <c r="K13" i="3"/>
  <c r="O13" i="3" s="1"/>
  <c r="K9" i="3"/>
  <c r="O9" i="3" s="1"/>
  <c r="K27" i="3"/>
  <c r="O27" i="3" s="1"/>
  <c r="K15" i="3"/>
  <c r="O15" i="3" s="1"/>
  <c r="K36" i="3"/>
  <c r="O36" i="3" s="1"/>
  <c r="K32" i="3"/>
  <c r="O32" i="3" s="1"/>
  <c r="K28" i="3"/>
  <c r="O28" i="3" s="1"/>
  <c r="K24" i="3"/>
  <c r="O24" i="3" s="1"/>
  <c r="K20" i="3"/>
  <c r="O20" i="3" s="1"/>
  <c r="K16" i="3"/>
  <c r="O16" i="3" s="1"/>
  <c r="K12" i="3"/>
  <c r="O12" i="3" s="1"/>
  <c r="K8" i="3"/>
  <c r="O8" i="3" s="1"/>
  <c r="K7" i="3"/>
  <c r="O7" i="3" s="1"/>
  <c r="M22" i="3" l="1"/>
  <c r="N22" i="3" s="1"/>
  <c r="P22" i="3" s="1"/>
  <c r="M12" i="3"/>
  <c r="N12" i="3" s="1"/>
  <c r="P12" i="3" s="1"/>
  <c r="M28" i="3"/>
  <c r="N28" i="3" s="1"/>
  <c r="P28" i="3" s="1"/>
  <c r="M15" i="3"/>
  <c r="N15" i="3" s="1"/>
  <c r="P15" i="3" s="1"/>
  <c r="M13" i="3"/>
  <c r="N13" i="3" s="1"/>
  <c r="P13" i="3" s="1"/>
  <c r="M29" i="3"/>
  <c r="N29" i="3" s="1"/>
  <c r="P29" i="3" s="1"/>
  <c r="M19" i="3"/>
  <c r="N19" i="3" s="1"/>
  <c r="P19" i="3" s="1"/>
  <c r="M14" i="3"/>
  <c r="N14" i="3" s="1"/>
  <c r="P14" i="3" s="1"/>
  <c r="M30" i="3"/>
  <c r="N30" i="3" s="1"/>
  <c r="P30" i="3" s="1"/>
  <c r="M11" i="3"/>
  <c r="N11" i="3" s="1"/>
  <c r="P11" i="3" s="1"/>
  <c r="M16" i="3"/>
  <c r="N16" i="3" s="1"/>
  <c r="P16" i="3" s="1"/>
  <c r="M32" i="3"/>
  <c r="N32" i="3" s="1"/>
  <c r="P32" i="3" s="1"/>
  <c r="M27" i="3"/>
  <c r="N27" i="3" s="1"/>
  <c r="P27" i="3" s="1"/>
  <c r="M17" i="3"/>
  <c r="N17" i="3" s="1"/>
  <c r="P17" i="3" s="1"/>
  <c r="M33" i="3"/>
  <c r="N33" i="3" s="1"/>
  <c r="P33" i="3" s="1"/>
  <c r="M23" i="3"/>
  <c r="N23" i="3" s="1"/>
  <c r="P23" i="3" s="1"/>
  <c r="M18" i="3"/>
  <c r="N18" i="3" s="1"/>
  <c r="P18" i="3" s="1"/>
  <c r="M34" i="3"/>
  <c r="N34" i="3" s="1"/>
  <c r="P34" i="3" s="1"/>
  <c r="M31" i="3"/>
  <c r="N31" i="3" s="1"/>
  <c r="P31" i="3" s="1"/>
  <c r="M20" i="3"/>
  <c r="N20" i="3" s="1"/>
  <c r="P20" i="3" s="1"/>
  <c r="M36" i="3"/>
  <c r="N36" i="3" s="1"/>
  <c r="P36" i="3" s="1"/>
  <c r="M21" i="3"/>
  <c r="N21" i="3" s="1"/>
  <c r="P21" i="3" s="1"/>
  <c r="M37" i="3"/>
  <c r="N37" i="3" s="1"/>
  <c r="P37" i="3" s="1"/>
  <c r="M35" i="3"/>
  <c r="N35" i="3" s="1"/>
  <c r="P35" i="3" s="1"/>
  <c r="M8" i="3"/>
  <c r="N8" i="3" s="1"/>
  <c r="P8" i="3" s="1"/>
  <c r="M24" i="3"/>
  <c r="N24" i="3" s="1"/>
  <c r="P24" i="3" s="1"/>
  <c r="M9" i="3"/>
  <c r="N9" i="3" s="1"/>
  <c r="P9" i="3" s="1"/>
  <c r="M25" i="3"/>
  <c r="N25" i="3" s="1"/>
  <c r="P25" i="3" s="1"/>
  <c r="M10" i="3"/>
  <c r="N10" i="3" s="1"/>
  <c r="P10" i="3" s="1"/>
  <c r="M26" i="3"/>
  <c r="N26" i="3" s="1"/>
  <c r="P26" i="3" s="1"/>
  <c r="M7" i="3"/>
  <c r="N7" i="3" l="1"/>
  <c r="P7" i="3" s="1"/>
</calcChain>
</file>

<file path=xl/sharedStrings.xml><?xml version="1.0" encoding="utf-8"?>
<sst xmlns="http://schemas.openxmlformats.org/spreadsheetml/2006/main" count="3068" uniqueCount="661">
  <si>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</si>
  <si>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</si>
  <si>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</si>
  <si>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</si>
  <si>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</si>
  <si>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</si>
  <si>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</si>
  <si>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</si>
  <si>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</si>
  <si>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</si>
  <si>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</si>
  <si>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</si>
  <si>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</si>
  <si>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</si>
  <si>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</si>
  <si>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</si>
  <si>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</si>
  <si>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</si>
  <si>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</si>
  <si>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</si>
  <si>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</si>
  <si>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</si>
  <si>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</si>
  <si>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</si>
  <si>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</si>
  <si>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</si>
  <si>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</si>
  <si>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</si>
  <si>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</si>
  <si>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</si>
  <si>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</si>
  <si>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</si>
  <si>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</si>
  <si>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</si>
  <si>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</si>
  <si>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</si>
  <si>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</si>
  <si>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</si>
  <si>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</si>
  <si>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</si>
  <si>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</si>
  <si>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</si>
  <si>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</si>
  <si>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</si>
  <si>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</si>
  <si>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</si>
  <si>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</si>
  <si>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</si>
  <si>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</si>
  <si>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</si>
  <si>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</si>
  <si>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</si>
  <si>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</si>
  <si>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</si>
  <si>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</si>
  <si>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</si>
  <si>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</si>
  <si>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</si>
  <si>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</si>
  <si>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</si>
  <si>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</si>
  <si>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</si>
  <si>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</si>
  <si>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</si>
  <si>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</si>
  <si>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</si>
  <si>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</si>
  <si>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</si>
  <si>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</si>
  <si>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</si>
  <si>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</si>
  <si>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</si>
  <si>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</si>
  <si>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</si>
  <si>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</si>
  <si>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</si>
  <si>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</si>
  <si>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</si>
  <si>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</si>
  <si>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</si>
  <si>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</si>
  <si>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</si>
  <si>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</si>
  <si>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</si>
  <si>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</si>
  <si>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</si>
  <si>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</si>
  <si>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</si>
  <si>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</si>
  <si>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</si>
  <si>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</si>
  <si>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</si>
  <si>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</si>
  <si>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</si>
  <si>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</si>
  <si>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</si>
  <si>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</si>
  <si>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</si>
  <si>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</si>
  <si>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</si>
  <si>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</si>
  <si>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</si>
  <si>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</si>
  <si>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</si>
  <si>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</si>
  <si>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</si>
  <si>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</si>
  <si>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</si>
  <si>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</si>
  <si>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</si>
  <si>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</si>
  <si>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</si>
  <si>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</si>
  <si>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</si>
  <si>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</si>
  <si>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</si>
  <si>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</si>
  <si>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</si>
  <si>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</si>
  <si>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</si>
  <si>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</si>
  <si>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</si>
  <si>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</si>
  <si>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</si>
  <si>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</si>
  <si>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</si>
  <si>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</si>
  <si>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</si>
  <si>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</si>
  <si>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</si>
  <si>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</si>
  <si>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</si>
  <si>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</si>
  <si>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</si>
  <si>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</si>
  <si>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</si>
  <si>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</si>
  <si>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</si>
  <si>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</si>
  <si>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</si>
  <si>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</si>
  <si>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</si>
  <si>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</si>
  <si>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</si>
  <si>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</si>
  <si>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</si>
  <si>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</si>
  <si>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</si>
  <si>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</si>
  <si>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</si>
  <si>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</si>
  <si>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</si>
  <si>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</si>
  <si>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</si>
  <si>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</si>
  <si>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</si>
  <si>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</si>
  <si>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</si>
  <si>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</si>
  <si>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</si>
  <si>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</si>
  <si>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</si>
  <si>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</si>
  <si>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</si>
  <si>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</si>
  <si>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</si>
  <si>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</si>
  <si>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</si>
  <si>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</si>
  <si>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</si>
  <si>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</si>
  <si>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</si>
  <si>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</si>
  <si>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</si>
  <si>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</si>
  <si>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</si>
  <si>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</si>
  <si>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</si>
  <si>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</si>
  <si>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</si>
  <si>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</si>
  <si>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</si>
  <si>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</si>
  <si>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</si>
  <si>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</si>
  <si>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</si>
  <si>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</si>
  <si>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</si>
  <si>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</si>
  <si>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</si>
  <si>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</si>
  <si>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</si>
  <si>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</si>
  <si>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</si>
  <si>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</si>
  <si>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</si>
  <si>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</si>
  <si>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</si>
  <si>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</si>
  <si>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</si>
  <si>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</si>
  <si>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</si>
  <si>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</si>
  <si>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</si>
  <si>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</si>
  <si>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</si>
  <si>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</si>
  <si>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</si>
  <si>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</si>
  <si>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</si>
  <si>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</si>
  <si>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</si>
  <si>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</si>
  <si>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</si>
  <si>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</si>
  <si>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</si>
  <si>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</si>
  <si>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</si>
  <si>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</si>
  <si>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</si>
  <si>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</si>
  <si>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</si>
  <si>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</si>
  <si>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</si>
  <si>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</si>
  <si>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</si>
  <si>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</si>
  <si>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</si>
  <si>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</si>
  <si>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</si>
  <si>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</si>
  <si>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</si>
  <si>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</si>
  <si>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</si>
  <si>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</si>
  <si>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</si>
  <si>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</si>
  <si>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</si>
  <si>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</si>
  <si>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</si>
  <si>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</si>
  <si>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</si>
  <si>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</si>
  <si>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</si>
  <si>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</si>
  <si>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</si>
  <si>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</si>
  <si>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</si>
  <si>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</si>
  <si>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</si>
  <si>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</si>
  <si>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</si>
  <si>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</si>
  <si>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</si>
  <si>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</si>
  <si>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</si>
  <si>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</si>
  <si>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</si>
  <si>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</si>
  <si>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</si>
  <si>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</si>
  <si>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</si>
  <si>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</si>
  <si>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</si>
  <si>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</si>
  <si>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</si>
  <si>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</si>
  <si>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</si>
  <si>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</si>
  <si>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</si>
  <si>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</si>
  <si>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</si>
  <si>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</si>
  <si>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</si>
  <si>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</si>
  <si>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</si>
  <si>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</si>
  <si>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</si>
  <si>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</si>
  <si>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</si>
  <si>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</si>
  <si>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</si>
  <si>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</si>
  <si>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</si>
  <si>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</si>
  <si>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</si>
  <si>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</si>
  <si>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</si>
  <si>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</si>
  <si>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</si>
  <si>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</si>
  <si>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</si>
  <si>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</si>
  <si>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</si>
  <si>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</si>
  <si>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</si>
  <si>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</si>
  <si>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</si>
  <si>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</si>
  <si>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</si>
  <si>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</si>
  <si>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</si>
  <si>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</si>
  <si>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</si>
  <si>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</si>
  <si>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</si>
  <si>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</si>
  <si>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</si>
  <si>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</si>
  <si>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</si>
  <si>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</si>
  <si>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</si>
  <si>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</si>
  <si>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</si>
  <si>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</si>
  <si>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</si>
  <si>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</si>
  <si>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</si>
  <si>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</si>
  <si>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</si>
  <si>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</si>
  <si>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</si>
  <si>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</si>
  <si>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</si>
  <si>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</si>
  <si>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</si>
  <si>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</si>
  <si>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</si>
  <si>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</si>
  <si>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</si>
  <si>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</si>
  <si>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</si>
  <si>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</si>
  <si>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</si>
  <si>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</si>
  <si>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</si>
  <si>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</si>
  <si>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</si>
  <si>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</si>
  <si>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</si>
  <si>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</si>
  <si>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</si>
  <si>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</si>
  <si>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</si>
  <si>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</si>
  <si>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</si>
  <si>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</si>
  <si>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</si>
  <si>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</si>
  <si>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</si>
  <si>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</si>
  <si>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</si>
  <si>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</si>
  <si>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</si>
  <si>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</si>
  <si>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</si>
  <si>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</si>
  <si>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</si>
  <si>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</si>
  <si>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</si>
  <si>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</si>
  <si>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</si>
  <si>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</si>
  <si>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</si>
  <si>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</si>
  <si>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</si>
  <si>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</si>
  <si>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</si>
  <si>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</si>
  <si>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</si>
  <si>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</si>
  <si>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</si>
  <si>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</si>
  <si>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</si>
  <si>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</si>
  <si>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</si>
  <si>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</si>
  <si>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</si>
  <si>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</si>
  <si>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</si>
  <si>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</si>
  <si>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</si>
  <si>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</si>
  <si>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</si>
  <si>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</si>
  <si>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</si>
  <si>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</si>
  <si>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</si>
  <si>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</si>
  <si>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</si>
  <si>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</si>
  <si>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</si>
  <si>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</si>
  <si>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</si>
  <si>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</si>
  <si>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</si>
  <si>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</si>
  <si>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</si>
  <si>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</si>
  <si>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</si>
  <si>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</si>
  <si>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</si>
  <si>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</si>
  <si>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</si>
  <si>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</si>
  <si>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</si>
  <si>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</si>
  <si>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</si>
  <si>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</si>
  <si>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</si>
  <si>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</si>
  <si>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</si>
  <si>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</si>
  <si>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</si>
  <si>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</si>
  <si>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</si>
  <si>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</si>
  <si>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</si>
  <si>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</si>
  <si>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</si>
  <si>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</si>
  <si>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</si>
  <si>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</si>
  <si>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</si>
  <si>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</si>
  <si>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</si>
  <si>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</si>
  <si>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</si>
  <si>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</si>
  <si>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</si>
  <si>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</si>
  <si>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</si>
  <si>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</si>
  <si>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</si>
  <si>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</si>
  <si>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</si>
  <si>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</si>
  <si>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</si>
  <si>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</si>
  <si>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</si>
  <si>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</si>
  <si>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</si>
  <si>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</si>
  <si>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</si>
  <si>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</si>
  <si>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</si>
  <si>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</si>
  <si>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</si>
  <si>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</si>
  <si>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</si>
  <si>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</si>
  <si>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</si>
  <si>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</si>
  <si>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</si>
  <si>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</si>
  <si>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</si>
  <si>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</si>
  <si>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</si>
  <si>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</si>
  <si>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</si>
  <si>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</si>
  <si>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</si>
  <si>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</si>
  <si>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</si>
  <si>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</si>
  <si>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</si>
  <si>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</si>
  <si>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</si>
  <si>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</si>
  <si>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</si>
  <si>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</si>
  <si>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</si>
  <si>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</si>
  <si>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</si>
  <si>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</si>
  <si>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</si>
  <si>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</si>
  <si>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</si>
  <si>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</si>
  <si>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</si>
  <si>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</si>
  <si>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</si>
  <si>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</si>
  <si>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</si>
  <si>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</si>
  <si>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</si>
  <si>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</si>
  <si>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</si>
  <si>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</si>
  <si>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</si>
  <si>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</si>
  <si>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</si>
  <si>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</si>
  <si>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</si>
  <si>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</si>
  <si>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</si>
  <si>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</si>
  <si>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</si>
  <si>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</si>
  <si>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</si>
  <si>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</si>
  <si>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</si>
  <si>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</si>
  <si>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</si>
  <si>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</si>
  <si>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</si>
  <si>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</si>
  <si>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</si>
  <si>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</si>
  <si>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</si>
  <si>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</si>
  <si>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</si>
  <si>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</si>
  <si>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</si>
  <si>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</si>
  <si>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</si>
  <si>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</si>
  <si>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</si>
  <si>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</si>
  <si>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</si>
  <si>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</si>
  <si>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</si>
  <si>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</si>
  <si>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</si>
  <si>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</si>
  <si>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</si>
  <si>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</si>
  <si>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</si>
  <si>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</si>
  <si>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</si>
  <si>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</si>
  <si>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</si>
  <si>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</si>
  <si>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</si>
  <si>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</si>
  <si>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</si>
  <si>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</si>
  <si>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</si>
  <si>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</si>
  <si>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</si>
  <si>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</si>
  <si>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</si>
  <si>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</si>
  <si>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</si>
  <si>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</si>
  <si>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</si>
  <si>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</si>
  <si>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</si>
  <si>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</si>
  <si>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</si>
  <si>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</si>
  <si>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</si>
  <si>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</si>
  <si>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</si>
  <si>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</si>
  <si>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</si>
  <si>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</si>
  <si>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</si>
  <si>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</si>
  <si>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</si>
  <si>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</si>
  <si>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</si>
  <si>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</si>
  <si>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</si>
  <si>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</si>
  <si>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</si>
  <si>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</si>
  <si>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</si>
  <si>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</si>
  <si>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</si>
  <si>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</si>
  <si>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</si>
  <si>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</si>
  <si>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</si>
  <si>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</si>
  <si>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</si>
  <si>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</si>
  <si>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</si>
  <si>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</si>
  <si>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</si>
  <si>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</si>
  <si>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</si>
  <si>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</si>
  <si>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</si>
  <si>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</si>
  <si>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</si>
  <si>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</si>
  <si>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</si>
  <si>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</si>
  <si>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</si>
  <si>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</si>
  <si>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</si>
  <si>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</si>
  <si>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</si>
  <si>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</si>
  <si>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</si>
  <si>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</si>
  <si>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</si>
  <si>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</si>
  <si>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</si>
  <si>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</si>
  <si>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</si>
  <si>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</si>
  <si>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</si>
  <si>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</si>
  <si>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</si>
  <si>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</si>
  <si>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</si>
  <si>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</si>
  <si>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</si>
  <si>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</si>
  <si>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</si>
  <si>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</si>
  <si>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</si>
  <si>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</si>
  <si>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</si>
  <si>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</si>
  <si>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</si>
  <si>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</si>
  <si>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</si>
  <si>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</si>
  <si>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</si>
  <si>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</si>
  <si>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</si>
  <si>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</si>
  <si>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</si>
  <si>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</si>
  <si>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</si>
  <si>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</si>
  <si>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</si>
  <si>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</si>
  <si>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</si>
  <si>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</si>
  <si>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</si>
  <si>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</si>
  <si>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</si>
  <si>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</si>
  <si>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</si>
  <si>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</si>
  <si>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</si>
  <si>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</si>
  <si>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Qtde Bob 15k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</si>
  <si>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</si>
  <si>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</si>
  <si>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</si>
  <si>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</si>
  <si>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</si>
  <si>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</si>
  <si>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</si>
  <si>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</si>
  <si>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</si>
  <si>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 e 2</t>
  </si>
  <si>
    <t>Velocidade Axe1/2 (ft/min)</t>
  </si>
  <si>
    <t>Velocidade ATLAS (ft/min)</t>
  </si>
  <si>
    <t>Veloc. Ponderada</t>
  </si>
  <si>
    <t>Ft total /dia</t>
  </si>
  <si>
    <t>Setup Total (min)</t>
  </si>
  <si>
    <t>Tempo total (min)</t>
  </si>
  <si>
    <t>Soma de LarguraOrdem (pol)</t>
  </si>
  <si>
    <t>Largura da Bobina Mãe (pol)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</si>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</sst>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62402118055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48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2T00:00:00" u="1"/>
        <d v="2025-08-03T00:00:00" u="1"/>
        <d v="2025-08-04T00:00:00" u="1"/>
        <d v="2025-08-05T00:00:00" u="1"/>
        <d v="2025-08-10T00:00:00" u="1"/>
        <d v="2025-08-11T00:00:00" u="1"/>
        <d v="2025-08-12T00:00:00" u="1"/>
        <d v="2025-08-13T00:00:00" u="1"/>
        <d v="2025-08-16T00:00:00" u="1"/>
        <d v="2025-08-17T00:00:00" u="1"/>
        <d v="2025-09-17T00:00:00" u="1"/>
        <d v="2025-09-20T00:00:00" u="1"/>
        <d v="2025-09-22T00:00:00" u="1"/>
        <d v="2025-09-27T00:00:00" u="1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2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157.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12"/>
    <n v="10"/>
    <s v="Ship"/>
    <n v="120"/>
  </r>
  <r>
    <s v="SM51445351"/>
    <n v="851952"/>
    <x v="0"/>
    <n v="79"/>
    <s v="DAY"/>
    <s v="MAIN"/>
    <s v="C"/>
    <x v="0"/>
    <n v="2"/>
    <n v="17.5"/>
    <s v="Stock"/>
    <n v="35"/>
  </r>
  <r>
    <s v="SM51445352"/>
    <n v="62018"/>
    <x v="0"/>
    <n v="26.5"/>
    <s v="DAY"/>
    <s v="MAIN"/>
    <s v="C"/>
    <x v="0"/>
    <n v="6"/>
    <n v="8.625"/>
    <s v="Ship"/>
    <n v="51.75"/>
  </r>
  <r>
    <s v="SM51445353"/>
    <n v="62018"/>
    <x v="0"/>
    <n v="6.75"/>
    <s v="DAY"/>
    <s v="MAIN"/>
    <s v="C"/>
    <x v="0"/>
    <n v="2"/>
    <n v="4.625"/>
    <s v="Ship"/>
    <n v="9.25"/>
  </r>
  <r>
    <s v="SM51445354"/>
    <n v="88020"/>
    <x v="0"/>
    <n v="79"/>
    <s v="DAY"/>
    <s v="MAIN"/>
    <s v="C"/>
    <x v="0"/>
    <n v="12"/>
    <n v="13"/>
    <s v="Ship"/>
    <n v="156"/>
  </r>
  <r>
    <s v="SM51445355"/>
    <n v="88020"/>
    <x v="0"/>
    <n v="13"/>
    <s v="DAY"/>
    <s v="MAIN"/>
    <s v="C"/>
    <x v="0"/>
    <n v="2"/>
    <n v="13"/>
    <s v="Ship"/>
    <n v="26"/>
  </r>
  <r>
    <s v="SM51445356"/>
    <n v="851952"/>
    <x v="0"/>
    <n v="26"/>
    <s v="DAY"/>
    <s v="MAIN"/>
    <s v="C"/>
    <x v="0"/>
    <n v="4"/>
    <n v="13"/>
    <s v="Ship"/>
    <n v="52"/>
  </r>
  <r>
    <s v="SM51445357"/>
    <n v="851952"/>
    <x v="0"/>
    <n v="17"/>
    <s v="DAY"/>
    <s v="MAIN"/>
    <s v="C"/>
    <x v="0"/>
    <n v="2"/>
    <n v="9"/>
    <s v="Ship"/>
    <n v="18"/>
  </r>
  <r>
    <s v="SM51445358"/>
    <n v="851952"/>
    <x v="0"/>
    <n v="17"/>
    <s v="DAY"/>
    <s v="MAIN"/>
    <s v="C"/>
    <x v="0"/>
    <n v="2"/>
    <n v="7"/>
    <s v="Ship"/>
    <n v="14"/>
  </r>
  <r>
    <s v="SM51445359"/>
    <n v="851952"/>
    <x v="0"/>
    <n v="79"/>
    <s v="DAY"/>
    <s v="MAIN"/>
    <s v="C"/>
    <x v="0"/>
    <n v="12"/>
    <n v="13"/>
    <s v="Ship"/>
    <n v="156"/>
  </r>
  <r>
    <s v="SM51445360"/>
    <n v="851952"/>
    <x v="0"/>
    <n v="79"/>
    <s v="DAY"/>
    <s v="MAIN"/>
    <s v="C"/>
    <x v="0"/>
    <n v="12"/>
    <n v="13"/>
    <s v="Ship"/>
    <n v="156"/>
  </r>
  <r>
    <s v="SM51445361"/>
    <n v="851952"/>
    <x v="0"/>
    <n v="13"/>
    <s v="DAY"/>
    <s v="MAIN"/>
    <s v="C"/>
    <x v="0"/>
    <n v="2"/>
    <n v="13"/>
    <s v="Ship"/>
    <n v="26"/>
  </r>
  <r>
    <s v="SM51445362"/>
    <n v="88020"/>
    <x v="0"/>
    <n v="9"/>
    <s v="DAY"/>
    <s v="MAIN"/>
    <s v="C"/>
    <x v="0"/>
    <n v="2"/>
    <n v="9"/>
    <s v="Ship"/>
    <n v="18"/>
  </r>
  <r>
    <s v="SM51445363"/>
    <n v="88020"/>
    <x v="0"/>
    <n v="11.25"/>
    <s v="DAY"/>
    <s v="MAIN"/>
    <s v="C"/>
    <x v="0"/>
    <n v="2"/>
    <n v="11"/>
    <s v="Ship"/>
    <n v="22"/>
  </r>
  <r>
    <s v="SM51445364"/>
    <n v="851952"/>
    <x v="1"/>
    <n v="79"/>
    <s v="DAY"/>
    <s v="MAIN"/>
    <s v="C"/>
    <x v="0"/>
    <n v="6"/>
    <n v="16.75"/>
    <s v="Ship"/>
    <n v="100.5"/>
  </r>
  <r>
    <s v="SM51445365"/>
    <n v="851952"/>
    <x v="1"/>
    <n v="18"/>
    <s v="DAY"/>
    <s v="MAIN"/>
    <s v="C"/>
    <x v="0"/>
    <n v="2"/>
    <n v="16.75"/>
    <s v="Ship"/>
    <n v="33.5"/>
  </r>
  <r>
    <s v="SM51445366"/>
    <n v="851952"/>
    <x v="1"/>
    <n v="17"/>
    <s v="DAY"/>
    <s v="MAIN"/>
    <s v="C"/>
    <x v="0"/>
    <n v="2"/>
    <n v="16.75"/>
    <s v="Ship"/>
    <n v="33.5"/>
  </r>
  <r>
    <s v="SM51445367"/>
    <n v="851952"/>
    <x v="1"/>
    <n v="16.75"/>
    <s v="DAY"/>
    <s v="MAIN"/>
    <s v="C"/>
    <x v="0"/>
    <n v="2"/>
    <n v="16.75"/>
    <s v="Ship"/>
    <n v="33.5"/>
  </r>
  <r>
    <s v="SM51445368"/>
    <n v="851952"/>
    <x v="1"/>
    <n v="79"/>
    <s v="DAY"/>
    <s v="MAIN"/>
    <s v="C"/>
    <x v="0"/>
    <n v="4"/>
    <n v="13.5"/>
    <s v="Stock"/>
    <n v="54"/>
  </r>
  <r>
    <s v="SM51445369"/>
    <n v="88020"/>
    <x v="0"/>
    <n v="79"/>
    <s v="DAY"/>
    <s v="MAIN"/>
    <s v="C"/>
    <x v="0"/>
    <n v="8"/>
    <n v="16.125"/>
    <s v="Ship"/>
    <n v="129"/>
  </r>
  <r>
    <s v="SM51445370"/>
    <n v="88020"/>
    <x v="0"/>
    <n v="79"/>
    <s v="DAY"/>
    <s v="MAIN"/>
    <s v="C"/>
    <x v="1"/>
    <n v="2"/>
    <n v="13"/>
    <s v="Stock"/>
    <n v="26"/>
  </r>
  <r>
    <s v="SM51445371"/>
    <n v="62018"/>
    <x v="1"/>
    <n v="12.75"/>
    <s v="DAY"/>
    <s v="MAIN"/>
    <s v="C"/>
    <x v="1"/>
    <n v="2"/>
    <n v="12.75"/>
    <s v="Ship"/>
    <n v="25.5"/>
  </r>
  <r>
    <s v="SM51445372"/>
    <n v="62018"/>
    <x v="1"/>
    <n v="79"/>
    <s v="DAY"/>
    <s v="MAIN"/>
    <s v="C"/>
    <x v="1"/>
    <n v="12"/>
    <n v="12.75"/>
    <s v="Ship"/>
    <n v="153"/>
  </r>
  <r>
    <s v="SM51445373"/>
    <n v="62018"/>
    <x v="1"/>
    <n v="79"/>
    <s v="DAY"/>
    <s v="MAIN"/>
    <s v="C"/>
    <x v="1"/>
    <n v="12"/>
    <n v="12.75"/>
    <s v="Ship"/>
    <n v="153"/>
  </r>
  <r>
    <s v="SM51445374"/>
    <n v="62018"/>
    <x v="1"/>
    <n v="79"/>
    <s v="DAY"/>
    <s v="MAIN"/>
    <s v="C"/>
    <x v="1"/>
    <n v="12"/>
    <n v="12.75"/>
    <s v="Ship"/>
    <n v="153"/>
  </r>
  <r>
    <s v="SM51445375"/>
    <n v="62018"/>
    <x v="1"/>
    <n v="40"/>
    <s v="DAY"/>
    <s v="MAIN"/>
    <s v="C"/>
    <x v="1"/>
    <n v="6"/>
    <n v="12.75"/>
    <s v="Ship"/>
    <n v="76.5"/>
  </r>
  <r>
    <s v="SM51445376"/>
    <n v="62018"/>
    <x v="1"/>
    <n v="79"/>
    <s v="DAY"/>
    <s v="MAIN"/>
    <s v="C"/>
    <x v="1"/>
    <n v="8"/>
    <n v="17"/>
    <s v="Ship"/>
    <n v="136"/>
  </r>
  <r>
    <s v="SM51445377"/>
    <n v="62018"/>
    <x v="1"/>
    <n v="17"/>
    <s v="DAY"/>
    <s v="MAIN"/>
    <s v="C"/>
    <x v="1"/>
    <n v="2"/>
    <n v="17"/>
    <s v="Ship"/>
    <n v="34"/>
  </r>
  <r>
    <s v="SM51445378"/>
    <n v="62018"/>
    <x v="1"/>
    <n v="79"/>
    <s v="DAY"/>
    <s v="MAIN"/>
    <s v="C"/>
    <x v="1"/>
    <n v="2"/>
    <n v="10"/>
    <s v="Stock"/>
    <n v="20"/>
  </r>
  <r>
    <s v="SM51445379"/>
    <n v="62018"/>
    <x v="0"/>
    <n v="35"/>
    <s v="DAY"/>
    <s v="MAIN"/>
    <s v="C"/>
    <x v="1"/>
    <n v="4"/>
    <n v="16.25"/>
    <s v="Ship"/>
    <n v="65"/>
  </r>
  <r>
    <s v="SM51445380"/>
    <n v="62018"/>
    <x v="0"/>
    <n v="79"/>
    <s v="DAY"/>
    <s v="MAIN"/>
    <s v="C"/>
    <x v="1"/>
    <n v="2"/>
    <n v="13"/>
    <s v="Stock"/>
    <n v="26"/>
  </r>
  <r>
    <s v="SM51445381"/>
    <n v="62018"/>
    <x v="0"/>
    <n v="17"/>
    <s v="DAY"/>
    <s v="MAIN"/>
    <s v="C"/>
    <x v="1"/>
    <n v="2"/>
    <n v="16.25"/>
    <s v="Ship"/>
    <n v="32.5"/>
  </r>
  <r>
    <s v="SM51445382"/>
    <n v="62018"/>
    <x v="0"/>
    <n v="79"/>
    <s v="DAY"/>
    <s v="MAIN"/>
    <s v="C"/>
    <x v="1"/>
    <n v="8"/>
    <n v="16.25"/>
    <s v="Ship"/>
    <n v="130"/>
  </r>
  <r>
    <s v="SM51445383"/>
    <n v="62018"/>
    <x v="0"/>
    <n v="79"/>
    <s v="DAY"/>
    <s v="MAIN"/>
    <s v="C"/>
    <x v="1"/>
    <n v="2"/>
    <n v="17"/>
    <s v="Stock"/>
    <n v="34"/>
  </r>
  <r>
    <s v="SM51445384"/>
    <n v="62018"/>
    <x v="0"/>
    <n v="21"/>
    <s v="DAY"/>
    <s v="MAIN"/>
    <s v="C"/>
    <x v="1"/>
    <n v="2"/>
    <n v="11.21"/>
    <s v="Ship"/>
    <n v="22.42"/>
  </r>
  <r>
    <s v="SM51445385"/>
    <n v="62018"/>
    <x v="0"/>
    <n v="21"/>
    <s v="DAY"/>
    <s v="MAIN"/>
    <s v="C"/>
    <x v="1"/>
    <n v="2"/>
    <n v="8.625"/>
    <s v="Ship"/>
    <n v="17.25"/>
  </r>
  <r>
    <s v="SM51445386"/>
    <n v="62018"/>
    <x v="0"/>
    <n v="79"/>
    <s v="DAY"/>
    <s v="MAIN"/>
    <s v="C"/>
    <x v="1"/>
    <n v="6"/>
    <n v="11.25"/>
    <s v="Ship"/>
    <n v="67.5"/>
  </r>
  <r>
    <s v="SM51445387"/>
    <n v="62018"/>
    <x v="0"/>
    <n v="79"/>
    <s v="DAY"/>
    <s v="MAIN"/>
    <s v="C"/>
    <x v="1"/>
    <n v="6"/>
    <n v="8.625"/>
    <s v="Ship"/>
    <n v="51.75"/>
  </r>
  <r>
    <s v="SM51445388"/>
    <n v="62018"/>
    <x v="0"/>
    <n v="10"/>
    <s v="DAY"/>
    <s v="MAIN"/>
    <s v="C"/>
    <x v="1"/>
    <n v="4"/>
    <n v="4.5"/>
    <s v="Ship"/>
    <n v="18"/>
  </r>
  <r>
    <s v="SM51445389"/>
    <n v="62018"/>
    <x v="0"/>
    <n v="79"/>
    <s v="DAY"/>
    <s v="MAIN"/>
    <s v="C"/>
    <x v="1"/>
    <n v="2"/>
    <n v="16"/>
    <s v="Stock"/>
    <n v="32"/>
  </r>
  <r>
    <s v="SM51445390"/>
    <n v="62018"/>
    <x v="0"/>
    <n v="79"/>
    <s v="DAY"/>
    <s v="MAIN"/>
    <s v="C"/>
    <x v="2"/>
    <n v="14"/>
    <n v="9"/>
    <s v="Ship"/>
    <n v="126"/>
  </r>
  <r>
    <s v="SM51445391"/>
    <n v="62018"/>
    <x v="0"/>
    <n v="10"/>
    <s v="DAY"/>
    <s v="MAIN"/>
    <s v="C"/>
    <x v="2"/>
    <n v="2"/>
    <n v="9"/>
    <s v="Ship"/>
    <n v="18"/>
  </r>
  <r>
    <s v="SM51445392"/>
    <n v="88020"/>
    <x v="0"/>
    <n v="13"/>
    <s v="DAY"/>
    <s v="MAIN"/>
    <s v="C"/>
    <x v="2"/>
    <n v="2"/>
    <n v="9"/>
    <s v="Ship"/>
    <n v="18"/>
  </r>
  <r>
    <s v="SM51445393"/>
    <n v="88020"/>
    <x v="0"/>
    <n v="11.25"/>
    <s v="DAY"/>
    <s v="MAIN"/>
    <s v="C"/>
    <x v="2"/>
    <n v="2"/>
    <n v="9"/>
    <s v="Ship"/>
    <n v="18"/>
  </r>
  <r>
    <s v="SM51445394"/>
    <n v="88516"/>
    <x v="0"/>
    <n v="52.5"/>
    <s v="DAY"/>
    <s v="MAIN"/>
    <s v="C"/>
    <x v="2"/>
    <n v="10"/>
    <n v="6.75"/>
    <s v="Ship"/>
    <n v="67.5"/>
  </r>
  <r>
    <s v="SM51445395"/>
    <n v="88516"/>
    <x v="0"/>
    <n v="52.5"/>
    <s v="DAY"/>
    <s v="MAIN"/>
    <s v="C"/>
    <x v="2"/>
    <n v="4"/>
    <n v="9"/>
    <s v="Ship"/>
    <n v="36"/>
  </r>
  <r>
    <s v="SM51445396"/>
    <n v="88516"/>
    <x v="0"/>
    <n v="52.5"/>
    <s v="DAY"/>
    <s v="MAIN"/>
    <s v="C"/>
    <x v="2"/>
    <n v="2"/>
    <n v="13"/>
    <s v="Ship"/>
    <n v="26"/>
  </r>
  <r>
    <s v="SM51445397"/>
    <n v="88516"/>
    <x v="0"/>
    <n v="52.5"/>
    <s v="DAY"/>
    <s v="MAIN"/>
    <s v="C"/>
    <x v="2"/>
    <n v="4"/>
    <n v="9.125"/>
    <s v="Ship"/>
    <n v="36.5"/>
  </r>
  <r>
    <s v="SM51445398"/>
    <n v="88516"/>
    <x v="0"/>
    <n v="52.5"/>
    <s v="DAY"/>
    <s v="MAIN"/>
    <s v="C"/>
    <x v="2"/>
    <n v="2"/>
    <n v="16"/>
    <s v="Ship"/>
    <n v="32"/>
  </r>
  <r>
    <s v="SM51445399"/>
    <n v="88516"/>
    <x v="0"/>
    <n v="52.5"/>
    <s v="DAY"/>
    <s v="MAIN"/>
    <s v="C"/>
    <x v="2"/>
    <n v="2"/>
    <n v="5"/>
    <s v="Ship"/>
    <n v="10"/>
  </r>
  <r>
    <s v="SM51445400"/>
    <n v="88020"/>
    <x v="0"/>
    <n v="15.25"/>
    <s v="DAY"/>
    <s v="MAIN"/>
    <s v="C"/>
    <x v="2"/>
    <n v="4"/>
    <n v="6.75"/>
    <s v="Ship"/>
    <n v="27"/>
  </r>
  <r>
    <s v="SM51445401"/>
    <n v="88020"/>
    <x v="0"/>
    <n v="79"/>
    <s v="DAY"/>
    <s v="MAIN"/>
    <s v="C"/>
    <x v="2"/>
    <n v="18"/>
    <n v="6.75"/>
    <s v="Ship"/>
    <n v="121.5"/>
  </r>
  <r>
    <s v="SM51445402"/>
    <n v="88020"/>
    <x v="0"/>
    <n v="79"/>
    <s v="DAY"/>
    <s v="MAIN"/>
    <s v="C"/>
    <x v="2"/>
    <n v="2"/>
    <n v="17"/>
    <s v="Stock"/>
    <n v="34"/>
  </r>
  <r>
    <s v="SM51445403"/>
    <n v="62018"/>
    <x v="1"/>
    <n v="79"/>
    <s v="DAY"/>
    <s v="MAIN"/>
    <s v="C"/>
    <x v="2"/>
    <n v="12"/>
    <n v="12.75"/>
    <s v="Ship"/>
    <n v="153"/>
  </r>
  <r>
    <s v="SM51445404"/>
    <n v="62018"/>
    <x v="0"/>
    <n v="13"/>
    <s v="DAY"/>
    <s v="MAIN"/>
    <s v="C"/>
    <x v="2"/>
    <n v="2"/>
    <n v="13"/>
    <s v="Ship"/>
    <n v="26"/>
  </r>
  <r>
    <s v="SM51445405"/>
    <n v="88512"/>
    <x v="0"/>
    <n v="7"/>
    <s v="DAY"/>
    <s v="MAIN"/>
    <s v="C"/>
    <x v="2"/>
    <n v="2"/>
    <n v="6"/>
    <s v="Ship"/>
    <n v="12"/>
  </r>
  <r>
    <s v="SM51445406"/>
    <n v="88512"/>
    <x v="0"/>
    <n v="52.5"/>
    <s v="DAY"/>
    <s v="MAIN"/>
    <s v="C"/>
    <x v="2"/>
    <n v="14"/>
    <n v="6"/>
    <s v="Ship"/>
    <n v="84"/>
  </r>
  <r>
    <s v="SM51445407"/>
    <n v="88512"/>
    <x v="0"/>
    <n v="52.5"/>
    <s v="DAY"/>
    <s v="MAIN"/>
    <s v="C"/>
    <x v="2"/>
    <n v="2"/>
    <n v="10"/>
    <s v="Stock"/>
    <n v="20"/>
  </r>
  <r>
    <s v="SM51445408"/>
    <n v="62018"/>
    <x v="0"/>
    <n v="79"/>
    <s v="DAY"/>
    <s v="MAIN"/>
    <s v="C"/>
    <x v="2"/>
    <n v="12"/>
    <n v="13"/>
    <s v="Ship"/>
    <n v="156"/>
  </r>
  <r>
    <s v="SM51445409"/>
    <n v="88512"/>
    <x v="0"/>
    <n v="52.5"/>
    <s v="DAY"/>
    <s v="MAIN"/>
    <s v="C"/>
    <x v="2"/>
    <n v="6"/>
    <n v="13.25"/>
    <s v="Ship"/>
    <n v="79.5"/>
  </r>
  <r>
    <s v="SM51445410"/>
    <n v="88512"/>
    <x v="0"/>
    <n v="52.5"/>
    <s v="DAY"/>
    <s v="MAIN"/>
    <s v="C"/>
    <x v="3"/>
    <n v="2"/>
    <n v="11.25"/>
    <s v="Stock"/>
    <n v="22.5"/>
  </r>
  <r>
    <s v="SM51445411"/>
    <n v="88512"/>
    <x v="0"/>
    <n v="17"/>
    <s v="DAY"/>
    <s v="MAIN"/>
    <s v="C"/>
    <x v="3"/>
    <n v="2"/>
    <n v="13.25"/>
    <s v="Ship"/>
    <n v="26.5"/>
  </r>
  <r>
    <s v="SM51445412"/>
    <n v="851952"/>
    <x v="0"/>
    <n v="79"/>
    <s v="DAY"/>
    <s v="MAIN"/>
    <s v="C"/>
    <x v="3"/>
    <n v="2"/>
    <n v="13"/>
    <s v="Stock"/>
    <n v="26"/>
  </r>
  <r>
    <s v="SM51445413"/>
    <n v="851952"/>
    <x v="0"/>
    <n v="79"/>
    <s v="DAY"/>
    <s v="MAIN"/>
    <s v="C"/>
    <x v="3"/>
    <n v="10"/>
    <n v="9"/>
    <s v="Ship"/>
    <n v="90"/>
  </r>
  <r>
    <s v="SM51445414"/>
    <n v="851952"/>
    <x v="0"/>
    <n v="79"/>
    <s v="DAY"/>
    <s v="MAIN"/>
    <s v="C"/>
    <x v="3"/>
    <n v="2"/>
    <n v="21"/>
    <s v="Stock"/>
    <n v="42"/>
  </r>
  <r>
    <s v="SM51445415"/>
    <n v="88020"/>
    <x v="0"/>
    <n v="79"/>
    <s v="DAY"/>
    <s v="MAIN"/>
    <s v="C"/>
    <x v="3"/>
    <n v="10"/>
    <n v="15"/>
    <s v="Ship"/>
    <n v="150"/>
  </r>
  <r>
    <s v="SM51445416"/>
    <n v="88020"/>
    <x v="0"/>
    <n v="79"/>
    <s v="DAY"/>
    <s v="MAIN"/>
    <s v="C"/>
    <x v="3"/>
    <n v="16"/>
    <n v="6.5"/>
    <s v="Ship"/>
    <n v="104"/>
  </r>
  <r>
    <s v="SM51445417"/>
    <n v="88020"/>
    <x v="0"/>
    <n v="79"/>
    <s v="DAY"/>
    <s v="MAIN"/>
    <s v="C"/>
    <x v="3"/>
    <n v="2"/>
    <n v="26.5"/>
    <s v="Stock"/>
    <n v="53"/>
  </r>
  <r>
    <s v="SM51445418"/>
    <n v="88020"/>
    <x v="0"/>
    <n v="26.5"/>
    <s v="DAY"/>
    <s v="MAIN"/>
    <s v="C"/>
    <x v="3"/>
    <n v="4"/>
    <n v="6.5"/>
    <s v="Ship"/>
    <n v="26"/>
  </r>
  <r>
    <s v="SM51445419"/>
    <n v="88020"/>
    <x v="0"/>
    <n v="26.5"/>
    <s v="DAY"/>
    <s v="MAIN"/>
    <s v="C"/>
    <x v="3"/>
    <n v="2"/>
    <n v="13"/>
    <s v="Stock"/>
    <n v="26"/>
  </r>
  <r>
    <s v="SM51445420"/>
    <n v="88020"/>
    <x v="0"/>
    <n v="17"/>
    <s v="DAY"/>
    <s v="MAIN"/>
    <s v="C"/>
    <x v="3"/>
    <n v="2"/>
    <n v="7"/>
    <s v="Ship"/>
    <n v="14"/>
  </r>
  <r>
    <s v="SM51445421"/>
    <n v="88020"/>
    <x v="0"/>
    <n v="17"/>
    <s v="DAY"/>
    <s v="MAIN"/>
    <s v="C"/>
    <x v="3"/>
    <n v="2"/>
    <n v="9"/>
    <s v="Ship"/>
    <n v="18"/>
  </r>
  <r>
    <s v="SM51445422"/>
    <n v="88020"/>
    <x v="0"/>
    <n v="17"/>
    <s v="DAY"/>
    <s v="MAIN"/>
    <s v="C"/>
    <x v="3"/>
    <n v="2"/>
    <n v="15"/>
    <s v="Ship"/>
    <n v="30"/>
  </r>
  <r>
    <s v="SM51445423"/>
    <n v="88020"/>
    <x v="0"/>
    <n v="79"/>
    <s v="DAY"/>
    <s v="MAIN"/>
    <s v="C"/>
    <x v="3"/>
    <n v="2"/>
    <n v="10"/>
    <s v="Ship"/>
    <n v="20"/>
  </r>
  <r>
    <s v="SM51445424"/>
    <n v="88020"/>
    <x v="0"/>
    <n v="79"/>
    <s v="DAY"/>
    <s v="MAIN"/>
    <s v="C"/>
    <x v="3"/>
    <n v="16"/>
    <n v="8.5"/>
    <s v="Ship"/>
    <n v="136"/>
  </r>
  <r>
    <s v="SM51445425"/>
    <n v="88020"/>
    <x v="0"/>
    <n v="11.25"/>
    <s v="DAY"/>
    <s v="MAIN"/>
    <s v="C"/>
    <x v="3"/>
    <n v="2"/>
    <n v="10"/>
    <s v="Ship"/>
    <n v="20"/>
  </r>
  <r>
    <s v="SM51445426"/>
    <n v="88020"/>
    <x v="0"/>
    <n v="9"/>
    <s v="DAY"/>
    <s v="MAIN"/>
    <s v="C"/>
    <x v="3"/>
    <n v="2"/>
    <n v="8.5"/>
    <s v="Ship"/>
    <n v="17"/>
  </r>
  <r>
    <s v="SM51445427"/>
    <n v="88020"/>
    <x v="0"/>
    <n v="8.5"/>
    <s v="DAY"/>
    <s v="MAIN"/>
    <s v="C"/>
    <x v="3"/>
    <n v="2"/>
    <n v="8.5"/>
    <s v="Ship"/>
    <n v="17"/>
  </r>
  <r>
    <s v="SM51445428"/>
    <n v="88020"/>
    <x v="0"/>
    <n v="17"/>
    <s v="DAY"/>
    <s v="MAIN"/>
    <s v="C"/>
    <x v="3"/>
    <n v="2"/>
    <n v="16.125"/>
    <s v="Ship"/>
    <n v="32.25"/>
  </r>
  <r>
    <s v="SM51445429"/>
    <n v="88020"/>
    <x v="0"/>
    <n v="79"/>
    <s v="DAY"/>
    <s v="MAIN"/>
    <s v="C"/>
    <x v="3"/>
    <n v="14"/>
    <n v="7"/>
    <s v="Ship"/>
    <n v="98"/>
  </r>
  <r>
    <s v="SM51445430"/>
    <n v="88020"/>
    <x v="0"/>
    <n v="79"/>
    <s v="DAY"/>
    <s v="MAIN"/>
    <s v="C"/>
    <x v="4"/>
    <n v="2"/>
    <n v="13"/>
    <s v="Stock"/>
    <n v="26"/>
  </r>
  <r>
    <s v="SM51445431"/>
    <n v="88020"/>
    <x v="0"/>
    <n v="79"/>
    <s v="DAY"/>
    <s v="MAIN"/>
    <s v="C"/>
    <x v="4"/>
    <n v="2"/>
    <n v="17"/>
    <s v="Stock"/>
    <n v="34"/>
  </r>
  <r>
    <s v="SM51445432"/>
    <n v="88020"/>
    <x v="0"/>
    <n v="79"/>
    <s v="DAY"/>
    <s v="MAIN"/>
    <s v="C"/>
    <x v="4"/>
    <n v="16"/>
    <n v="7"/>
    <s v="Ship"/>
    <n v="112"/>
  </r>
  <r>
    <s v="SM51445433"/>
    <n v="88020"/>
    <x v="0"/>
    <n v="79"/>
    <s v="DAY"/>
    <s v="MAIN"/>
    <s v="C"/>
    <x v="4"/>
    <n v="2"/>
    <n v="21"/>
    <s v="Stock"/>
    <n v="42"/>
  </r>
  <r>
    <s v="SM51445434"/>
    <n v="88020"/>
    <x v="0"/>
    <n v="79"/>
    <s v="DAY"/>
    <s v="MAIN"/>
    <s v="C"/>
    <x v="4"/>
    <n v="16"/>
    <n v="9"/>
    <s v="Ship"/>
    <n v="144"/>
  </r>
  <r>
    <s v="SM51445435"/>
    <n v="88020"/>
    <x v="0"/>
    <n v="79"/>
    <s v="DAY"/>
    <s v="MAIN"/>
    <s v="C"/>
    <x v="4"/>
    <n v="2"/>
    <n v="7"/>
    <s v="Ship"/>
    <n v="14"/>
  </r>
  <r>
    <s v="SM51445436"/>
    <n v="62018"/>
    <x v="1"/>
    <n v="79"/>
    <s v="DAY"/>
    <s v="MAIN"/>
    <s v="C"/>
    <x v="4"/>
    <n v="8"/>
    <n v="16.25"/>
    <s v="Ship"/>
    <n v="130"/>
  </r>
  <r>
    <s v="SM51445437"/>
    <n v="62018"/>
    <x v="1"/>
    <n v="79"/>
    <s v="DAY"/>
    <s v="MAIN"/>
    <s v="C"/>
    <x v="4"/>
    <n v="2"/>
    <n v="13"/>
    <s v="Stock"/>
    <n v="26"/>
  </r>
  <r>
    <s v="SM51445438"/>
    <n v="62018"/>
    <x v="1"/>
    <n v="17"/>
    <s v="DAY"/>
    <s v="MAIN"/>
    <s v="C"/>
    <x v="4"/>
    <n v="2"/>
    <n v="16.25"/>
    <s v="Ship"/>
    <n v="32.5"/>
  </r>
  <r>
    <s v="SM51445439"/>
    <n v="851952"/>
    <x v="0"/>
    <n v="26.5"/>
    <s v="DAY"/>
    <s v="MAIN"/>
    <s v="C"/>
    <x v="4"/>
    <n v="4"/>
    <n v="13"/>
    <s v="Ship"/>
    <n v="52"/>
  </r>
  <r>
    <s v="SM51445440"/>
    <n v="851952"/>
    <x v="0"/>
    <n v="79"/>
    <s v="DAY"/>
    <s v="MAIN"/>
    <s v="C"/>
    <x v="4"/>
    <n v="12"/>
    <n v="13"/>
    <s v="Ship"/>
    <n v="156"/>
  </r>
  <r>
    <s v="SM51445441"/>
    <n v="851952"/>
    <x v="0"/>
    <n v="13"/>
    <s v="DAY"/>
    <s v="MAIN"/>
    <s v="C"/>
    <x v="4"/>
    <n v="2"/>
    <n v="13"/>
    <s v="Ship"/>
    <n v="26"/>
  </r>
  <r>
    <s v="SM51445442"/>
    <n v="62018"/>
    <x v="0"/>
    <n v="14.25"/>
    <s v="DAY"/>
    <s v="MAIN"/>
    <s v="C"/>
    <x v="4"/>
    <n v="2"/>
    <n v="13.25"/>
    <s v="Ship"/>
    <n v="26.5"/>
  </r>
  <r>
    <s v="SM51445443"/>
    <n v="62018"/>
    <x v="0"/>
    <n v="79"/>
    <s v="DAY"/>
    <s v="MAIN"/>
    <s v="C"/>
    <x v="4"/>
    <n v="4"/>
    <n v="13"/>
    <s v="Stock"/>
    <n v="52"/>
  </r>
  <r>
    <s v="SM51445444"/>
    <n v="62018"/>
    <x v="0"/>
    <n v="79"/>
    <s v="DAY"/>
    <s v="MAIN"/>
    <s v="C"/>
    <x v="4"/>
    <n v="8"/>
    <n v="13.25"/>
    <s v="Ship"/>
    <n v="106"/>
  </r>
  <r>
    <s v="SM51445445"/>
    <n v="88020"/>
    <x v="0"/>
    <n v="79"/>
    <s v="DAY"/>
    <s v="MAIN"/>
    <s v="C"/>
    <x v="4"/>
    <n v="18"/>
    <n v="8.625"/>
    <s v="Ship"/>
    <n v="155.25"/>
  </r>
  <r>
    <s v="SM51445446"/>
    <n v="88020"/>
    <x v="0"/>
    <n v="11.25"/>
    <s v="DAY"/>
    <s v="MAIN"/>
    <s v="C"/>
    <x v="4"/>
    <n v="2"/>
    <n v="8.625"/>
    <s v="Ship"/>
    <n v="17.25"/>
  </r>
  <r>
    <s v="SM51445447"/>
    <n v="88020"/>
    <x v="0"/>
    <n v="26.5"/>
    <s v="DAY"/>
    <s v="MAIN"/>
    <s v="C"/>
    <x v="4"/>
    <n v="6"/>
    <n v="8.625"/>
    <s v="Ship"/>
    <n v="51.75"/>
  </r>
  <r>
    <s v="SM51445448"/>
    <n v="88020"/>
    <x v="0"/>
    <n v="9"/>
    <s v="DAY"/>
    <s v="MAIN"/>
    <s v="C"/>
    <x v="4"/>
    <n v="2"/>
    <n v="8.625"/>
    <s v="Ship"/>
    <n v="17.25"/>
  </r>
  <r>
    <s v="SM51445449"/>
    <n v="551952"/>
    <x v="1"/>
    <n v="79"/>
    <s v="DAY"/>
    <s v="MAIN"/>
    <s v="C"/>
    <x v="4"/>
    <n v="6"/>
    <n v="17"/>
    <s v="Ship"/>
    <n v="102"/>
  </r>
  <r>
    <s v="SM51445450"/>
    <n v="551952"/>
    <x v="1"/>
    <n v="79"/>
    <s v="DAY"/>
    <s v="MAIN"/>
    <s v="C"/>
    <x v="5"/>
    <n v="4"/>
    <n v="13"/>
    <s v="Stock"/>
    <n v="52"/>
  </r>
  <r>
    <s v="SM51445451"/>
    <n v="62018"/>
    <x v="1"/>
    <n v="79"/>
    <s v="DAY"/>
    <s v="MAIN"/>
    <s v="C"/>
    <x v="5"/>
    <n v="12"/>
    <n v="12.75"/>
    <s v="Ship"/>
    <n v="153"/>
  </r>
  <r>
    <s v="SM51445452"/>
    <n v="88020"/>
    <x v="0"/>
    <n v="79"/>
    <s v="DAY"/>
    <s v="MAIN"/>
    <s v="C"/>
    <x v="5"/>
    <n v="10"/>
    <n v="9"/>
    <s v="Ship"/>
    <n v="90"/>
  </r>
  <r>
    <s v="SM51445453"/>
    <n v="88020"/>
    <x v="0"/>
    <n v="79"/>
    <s v="DAY"/>
    <s v="MAIN"/>
    <s v="C"/>
    <x v="5"/>
    <n v="2"/>
    <n v="21"/>
    <s v="Stock"/>
    <n v="42"/>
  </r>
  <r>
    <s v="SM51445454"/>
    <n v="88020"/>
    <x v="0"/>
    <n v="79"/>
    <s v="DAY"/>
    <s v="MAIN"/>
    <s v="C"/>
    <x v="5"/>
    <n v="2"/>
    <n v="13"/>
    <s v="Stock"/>
    <n v="26"/>
  </r>
  <r>
    <s v="SM51445455"/>
    <n v="88020"/>
    <x v="1"/>
    <n v="79"/>
    <s v="DAY"/>
    <s v="MAIN"/>
    <s v="C"/>
    <x v="5"/>
    <n v="12"/>
    <n v="10"/>
    <s v="Ship"/>
    <n v="120"/>
  </r>
  <r>
    <s v="SM51445456"/>
    <n v="88020"/>
    <x v="1"/>
    <n v="79"/>
    <s v="DAY"/>
    <s v="MAIN"/>
    <s v="C"/>
    <x v="5"/>
    <n v="2"/>
    <n v="17"/>
    <s v="Stock"/>
    <n v="34"/>
  </r>
  <r>
    <s v="SM51445457"/>
    <n v="62018"/>
    <x v="0"/>
    <n v="79"/>
    <s v="DAY"/>
    <s v="MAIN"/>
    <s v="C"/>
    <x v="5"/>
    <n v="12"/>
    <n v="13"/>
    <s v="Ship"/>
    <n v="156"/>
  </r>
  <r>
    <s v="SM51445458"/>
    <n v="62018"/>
    <x v="0"/>
    <n v="13"/>
    <s v="DAY"/>
    <s v="MAIN"/>
    <s v="C"/>
    <x v="5"/>
    <n v="2"/>
    <n v="13"/>
    <s v="Ship"/>
    <n v="26"/>
  </r>
  <r>
    <s v="SM51445459"/>
    <n v="851952"/>
    <x v="0"/>
    <n v="79"/>
    <s v="DAY"/>
    <s v="MAIN"/>
    <s v="C"/>
    <x v="5"/>
    <n v="2"/>
    <n v="21"/>
    <s v="Stock"/>
    <n v="42"/>
  </r>
  <r>
    <s v="SM51445460"/>
    <n v="851952"/>
    <x v="0"/>
    <n v="79"/>
    <s v="DAY"/>
    <s v="MAIN"/>
    <s v="C"/>
    <x v="5"/>
    <n v="8"/>
    <n v="10"/>
    <s v="Ship"/>
    <n v="80"/>
  </r>
  <r>
    <s v="SM51445461"/>
    <n v="851952"/>
    <x v="0"/>
    <n v="79"/>
    <s v="DAY"/>
    <s v="MAIN"/>
    <s v="C"/>
    <x v="5"/>
    <n v="2"/>
    <n v="17.5"/>
    <s v="Stock"/>
    <n v="35"/>
  </r>
  <r>
    <s v="SM51445462"/>
    <n v="62018"/>
    <x v="0"/>
    <n v="79"/>
    <s v="DAY"/>
    <s v="MAIN"/>
    <s v="C"/>
    <x v="5"/>
    <n v="12"/>
    <n v="12.75"/>
    <s v="Ship"/>
    <n v="153"/>
  </r>
  <r>
    <s v="SM51445463"/>
    <n v="62018"/>
    <x v="0"/>
    <n v="13"/>
    <s v="DAY"/>
    <s v="MAIN"/>
    <s v="C"/>
    <x v="5"/>
    <n v="2"/>
    <n v="12.75"/>
    <s v="Ship"/>
    <n v="25.5"/>
  </r>
  <r>
    <s v="SM51445464"/>
    <n v="88020"/>
    <x v="0"/>
    <n v="79"/>
    <s v="DAY"/>
    <s v="MAIN"/>
    <s v="C"/>
    <x v="5"/>
    <n v="8"/>
    <n v="10"/>
    <s v="Ship"/>
    <n v="80"/>
  </r>
  <r>
    <s v="SM51445465"/>
    <n v="88020"/>
    <x v="0"/>
    <n v="79"/>
    <s v="DAY"/>
    <s v="MAIN"/>
    <s v="C"/>
    <x v="5"/>
    <n v="2"/>
    <n v="21"/>
    <s v="Stock"/>
    <n v="42"/>
  </r>
  <r>
    <s v="SM51445466"/>
    <n v="88020"/>
    <x v="0"/>
    <n v="79"/>
    <s v="DAY"/>
    <s v="MAIN"/>
    <s v="C"/>
    <x v="5"/>
    <n v="2"/>
    <n v="17"/>
    <s v="Stock"/>
    <n v="34"/>
  </r>
  <r>
    <s v="SM51445467"/>
    <n v="88020"/>
    <x v="0"/>
    <n v="79"/>
    <s v="DAY"/>
    <s v="MAIN"/>
    <s v="C"/>
    <x v="5"/>
    <n v="2"/>
    <n v="17"/>
    <s v="Stock"/>
    <n v="34"/>
  </r>
  <r>
    <s v="SM51445468"/>
    <n v="88020"/>
    <x v="0"/>
    <n v="79"/>
    <s v="DAY"/>
    <s v="MAIN"/>
    <s v="C"/>
    <x v="5"/>
    <n v="12"/>
    <n v="10"/>
    <s v="Ship"/>
    <n v="120"/>
  </r>
  <r>
    <s v="SM51445469"/>
    <n v="88020"/>
    <x v="0"/>
    <n v="79"/>
    <s v="DAY"/>
    <s v="MAIN"/>
    <s v="C"/>
    <x v="5"/>
    <n v="4"/>
    <n v="9"/>
    <s v="Ship"/>
    <n v="36"/>
  </r>
  <r>
    <s v="SM51445470"/>
    <n v="88020"/>
    <x v="0"/>
    <n v="21"/>
    <s v="DAY"/>
    <s v="MAIN"/>
    <s v="C"/>
    <x v="6"/>
    <n v="4"/>
    <n v="9"/>
    <s v="Ship"/>
    <n v="36"/>
  </r>
  <r>
    <s v="SM51445471"/>
    <n v="88020"/>
    <x v="0"/>
    <n v="79"/>
    <s v="DAY"/>
    <s v="MAIN"/>
    <s v="C"/>
    <x v="6"/>
    <n v="14"/>
    <n v="6.625"/>
    <s v="Ship"/>
    <n v="92.75"/>
  </r>
  <r>
    <s v="SM51445472"/>
    <n v="88020"/>
    <x v="0"/>
    <n v="79"/>
    <s v="DAY"/>
    <s v="MAIN"/>
    <s v="C"/>
    <x v="6"/>
    <n v="2"/>
    <n v="13"/>
    <s v="Stock"/>
    <n v="26"/>
  </r>
  <r>
    <s v="SM51445473"/>
    <n v="62018"/>
    <x v="0"/>
    <n v="13"/>
    <s v="DAY"/>
    <s v="MAIN"/>
    <s v="C"/>
    <x v="6"/>
    <n v="2"/>
    <n v="13"/>
    <s v="Ship"/>
    <n v="26"/>
  </r>
  <r>
    <s v="SM51445474"/>
    <n v="62018"/>
    <x v="0"/>
    <n v="10"/>
    <s v="DAY"/>
    <s v="MAIN"/>
    <s v="C"/>
    <x v="6"/>
    <n v="2"/>
    <n v="9"/>
    <s v="Ship"/>
    <n v="18"/>
  </r>
  <r>
    <s v="SM51445475"/>
    <n v="62018"/>
    <x v="1"/>
    <n v="16"/>
    <s v="DAY"/>
    <s v="MAIN"/>
    <s v="C"/>
    <x v="6"/>
    <n v="2"/>
    <n v="15.75"/>
    <s v="Ship"/>
    <n v="31.5"/>
  </r>
  <r>
    <s v="SM51445476"/>
    <n v="62018"/>
    <x v="1"/>
    <n v="79"/>
    <s v="DAY"/>
    <s v="MAIN"/>
    <s v="C"/>
    <x v="6"/>
    <n v="10"/>
    <n v="15.75"/>
    <s v="Ship"/>
    <n v="157.5"/>
  </r>
  <r>
    <s v="SM51445477"/>
    <n v="62018"/>
    <x v="1"/>
    <n v="17"/>
    <s v="DAY"/>
    <s v="MAIN"/>
    <s v="C"/>
    <x v="6"/>
    <n v="2"/>
    <n v="15.75"/>
    <s v="Ship"/>
    <n v="31.5"/>
  </r>
  <r>
    <s v="SM51445478"/>
    <n v="88020"/>
    <x v="0"/>
    <n v="26.5"/>
    <s v="DAY"/>
    <s v="MAIN"/>
    <s v="C"/>
    <x v="6"/>
    <n v="4"/>
    <n v="12.875"/>
    <s v="Ship"/>
    <n v="51.5"/>
  </r>
  <r>
    <s v="SM51445479"/>
    <n v="88020"/>
    <x v="0"/>
    <n v="79"/>
    <s v="DAY"/>
    <s v="MAIN"/>
    <s v="C"/>
    <x v="6"/>
    <n v="8"/>
    <n v="11.25"/>
    <s v="Ship"/>
    <n v="90"/>
  </r>
  <r>
    <s v="SM51445480"/>
    <n v="88020"/>
    <x v="0"/>
    <n v="79"/>
    <s v="DAY"/>
    <s v="MAIN"/>
    <s v="C"/>
    <x v="6"/>
    <n v="4"/>
    <n v="12.375"/>
    <s v="Ship"/>
    <n v="49.5"/>
  </r>
  <r>
    <s v="SM51445481"/>
    <n v="88020"/>
    <x v="0"/>
    <n v="79"/>
    <s v="DAY"/>
    <s v="MAIN"/>
    <s v="C"/>
    <x v="6"/>
    <n v="2"/>
    <n v="8.875"/>
    <s v="Ship"/>
    <n v="17.75"/>
  </r>
  <r>
    <s v="SM51445482"/>
    <n v="88020"/>
    <x v="0"/>
    <n v="21"/>
    <s v="DAY"/>
    <s v="MAIN"/>
    <s v="C"/>
    <x v="6"/>
    <n v="4"/>
    <n v="8.875"/>
    <s v="Ship"/>
    <n v="35.5"/>
  </r>
  <r>
    <s v="SM51445483"/>
    <n v="62018"/>
    <x v="0"/>
    <n v="10"/>
    <s v="DAY"/>
    <s v="MAIN"/>
    <s v="C"/>
    <x v="6"/>
    <n v="4"/>
    <n v="4.5"/>
    <s v="Ship"/>
    <n v="18"/>
  </r>
  <r>
    <s v="SM51445484"/>
    <n v="88020"/>
    <x v="0"/>
    <n v="79"/>
    <s v="DAY"/>
    <s v="MAIN"/>
    <s v="C"/>
    <x v="6"/>
    <n v="14"/>
    <n v="8.5"/>
    <s v="Ship"/>
    <n v="119"/>
  </r>
  <r>
    <s v="SM51445485"/>
    <n v="88020"/>
    <x v="0"/>
    <n v="79"/>
    <s v="DAY"/>
    <s v="MAIN"/>
    <s v="C"/>
    <x v="6"/>
    <n v="2"/>
    <n v="17"/>
    <s v="Stock"/>
    <n v="34"/>
  </r>
  <r>
    <s v="SM51445486"/>
    <n v="88020"/>
    <x v="0"/>
    <n v="26.5"/>
    <s v="DAY"/>
    <s v="MAIN"/>
    <s v="C"/>
    <x v="6"/>
    <n v="6"/>
    <n v="8.5"/>
    <s v="Ship"/>
    <n v="51"/>
  </r>
  <r>
    <s v="SM51445487"/>
    <n v="88020"/>
    <x v="0"/>
    <n v="79"/>
    <s v="DAY"/>
    <s v="MAIN"/>
    <s v="C"/>
    <x v="6"/>
    <n v="16"/>
    <n v="7.25"/>
    <s v="Ship"/>
    <n v="116"/>
  </r>
  <r>
    <s v="SM51445488"/>
    <n v="88020"/>
    <x v="0"/>
    <n v="15"/>
    <s v="DAY"/>
    <s v="MAIN"/>
    <s v="C"/>
    <x v="6"/>
    <n v="4"/>
    <n v="7.25"/>
    <s v="Ship"/>
    <n v="29"/>
  </r>
  <r>
    <s v="SM51445489"/>
    <n v="88020"/>
    <x v="0"/>
    <n v="79"/>
    <s v="DAY"/>
    <s v="MAIN"/>
    <s v="C"/>
    <x v="6"/>
    <n v="2"/>
    <n v="21"/>
    <s v="Stock"/>
    <n v="42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9">
        <item m="1" x="30"/>
        <item m="1" x="31"/>
        <item m="1" x="32"/>
        <item m="1" x="33"/>
        <item m="1" x="44"/>
        <item m="1" x="45"/>
        <item m="1" x="34"/>
        <item m="1" x="35"/>
        <item m="1" x="36"/>
        <item m="1" x="37"/>
        <item m="1" x="38"/>
        <item m="1" x="39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0"/>
        <item m="1" x="41"/>
        <item m="1" x="46"/>
        <item m="1" x="42"/>
        <item m="1" x="47"/>
        <item m="1" x="43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workbookViewId="0">
      <pane ySplit="1" topLeftCell="A2" activePane="bottomLeft" state="frozen"/>
      <selection pane="bottomLeft" activeCell="M538" sqref="M53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117</v>
      </c>
      <c r="M1" s="9" t="s">
        <v>640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45887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120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45887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121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45887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45887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122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45887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123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45887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124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45887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125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45887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126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45887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127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45887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128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45887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129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45887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130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45887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131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45887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132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45887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133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45887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134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45887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135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45887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136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45887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137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45887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138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45888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45888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139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45888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140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45888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141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45888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142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45888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143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45888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144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45888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145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45888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146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45888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147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45888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148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45888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149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45888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150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45888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151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45888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152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45888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153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45888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154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45888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155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45888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156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45888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157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45889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158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45889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159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45889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160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45889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161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45889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162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45889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163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45889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164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45889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165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45889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166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45889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167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45889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45889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168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45889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169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45889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170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45889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171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45889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172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45889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173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45889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174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45889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45889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175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45890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176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45890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177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45890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45890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178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45890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45890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179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45890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180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45890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45890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181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45890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182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45890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183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45890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45890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184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45890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185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45890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186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45890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187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45890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45890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188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45890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189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45890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190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45891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45891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191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45891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45891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192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45891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193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45891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45891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194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45891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195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45891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196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45891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45891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197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45891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198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45891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199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45891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200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45891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201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45891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202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45891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203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45891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204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45891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45891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205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45892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206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45892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45892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207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45892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208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45892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209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45892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210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45892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211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45892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212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45892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213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45892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214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45892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215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45892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216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45892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217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45892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218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45892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219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45892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220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45892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221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45892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222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45892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223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45892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224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45893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225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45893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226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45893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227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45893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228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45893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229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45893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230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45893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45893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231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45893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232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45893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233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45893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234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45893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235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45893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236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45893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237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45893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238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45893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239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45893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240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45893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241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45893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45893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242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45894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243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45894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244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45894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245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45894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246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45894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247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45894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248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45894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249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45894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250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45894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251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45894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252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45894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253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45894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254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45894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45894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255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45894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256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45894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45894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257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45894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258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45894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259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45894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260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45895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261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45895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45895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262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45895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263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45895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264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45895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265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45895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266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45895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267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45895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268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45895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269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45895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270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45895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271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45895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272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45895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273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45895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274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45895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275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45895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276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45895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277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45895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278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45895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279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45896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280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45896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281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45896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282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45896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45896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283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45896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284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45896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285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45896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286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45896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287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45896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288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45896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289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45896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290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45896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291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45896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292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45896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293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45896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294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45896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295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45896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45896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296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45896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297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45897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298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45897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299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45897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300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45897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301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45897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302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45897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303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45897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304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45897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305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45897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306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45897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307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45897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308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45897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309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45897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310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45897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311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45897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312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45897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313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45897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314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45897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45897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315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45897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316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45898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317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45898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45898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318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45898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319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45898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320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45898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321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45898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322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45898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323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45898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324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45898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325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45898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45898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326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45898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327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45898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328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45898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329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45898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330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45898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331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45898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332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45898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333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45898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334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45899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335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45899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336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45899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337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45899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338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45899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339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45899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340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45899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341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45899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45899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342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45899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343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45899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344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45899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345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45899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346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45899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347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45899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348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45899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349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45899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350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45899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351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45899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352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45899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45900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353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45900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354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45900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355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45900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356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45900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357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45900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358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45900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45900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45900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359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45900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360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45900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45900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361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45900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45900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362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45900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363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45900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45900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364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45900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365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45900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366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45900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367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45901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368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45901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369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45901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370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45901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371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45901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372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45901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373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45901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374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45901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375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45901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45901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376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45901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377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45901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378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45901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379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45901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45901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380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45901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381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45901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382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45901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383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45901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384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45901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385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45902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386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45902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387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45902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388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45902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389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45902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45902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390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45902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391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45902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392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45902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393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45902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394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45902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395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45902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396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45902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397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45902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398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45902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399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45902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45902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400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45902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401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45902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45902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402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45903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403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45903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404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45903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405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45903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406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45903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407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45903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408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45903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409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45903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410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45903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411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45903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412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45903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413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45903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414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45903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415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45903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416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45903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417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45903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418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45903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419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45903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420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45903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421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45903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422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45904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423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45904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424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45904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425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45904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426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45904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427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45904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428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45904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429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45904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430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45904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431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45904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432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45904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45904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433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45904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434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45904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435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45904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436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45904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437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45904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45904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438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45904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439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45904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440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45905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441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45905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442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45905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443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45905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444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45905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445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45905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446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45905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447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45905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448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45905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449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45905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450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45905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451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45905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452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45905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453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45905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454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45905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455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45905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45905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456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45905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457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45905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458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45905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459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45906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460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45906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461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45906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462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45906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463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45906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464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45906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45906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465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45906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466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45906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467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45906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468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45906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469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45906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470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45906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471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45906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472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45906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45906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473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45906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474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45906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45906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475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45906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45907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476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45907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477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45907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478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45907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479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45907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45907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480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45907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481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45907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482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45907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483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45907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484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45907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485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45907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486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45907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487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45907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45907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488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45907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489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45907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490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45907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491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45907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492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45908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493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45908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494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45908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495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45908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496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45908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497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45908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498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45908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499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45908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500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45908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45908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501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45908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502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45908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503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45908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45908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504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45908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505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45908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506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45908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507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45908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508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45908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509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45908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510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45909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511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45909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512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45909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513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45909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514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45909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515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45909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516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45909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517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45909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518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45909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519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45909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520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45909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521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45909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522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45909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523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45909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524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45909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525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45909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45909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45909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526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45909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527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45909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528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45910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529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45910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530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45910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531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45910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45910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532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45910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533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45910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534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45910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535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45910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536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45910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537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45910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538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45910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539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45910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540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45910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45910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541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45910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542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45910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45910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543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45910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544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45910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545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45911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546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45911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547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45911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548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45911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45911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549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45911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550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45911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551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45911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552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45911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45911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553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45911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554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45911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45911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555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45911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556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45911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557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45911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558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45911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559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45911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560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45911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561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45911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562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45912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45912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563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45912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564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45912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565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45912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566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45912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45912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567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45912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568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45912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569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45912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570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45912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571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45912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572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45912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45912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573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45912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574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45912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575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45912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576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45912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577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45912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45912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578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45913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45913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579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45913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580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45913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45913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581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45913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45913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582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45913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583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45913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45913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584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45913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585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45913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45913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45913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586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45913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587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45913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588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45913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589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45913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590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45913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591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45913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592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45914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593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45914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594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45914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595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45914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596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45914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597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45914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598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45914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599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45914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600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45914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601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45914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602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45914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603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45914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604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45914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45914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605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45914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606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45914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607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45914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608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45914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45914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609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45914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610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45915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611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45915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612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45915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613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45915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614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45915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615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45915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616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45915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617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45915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618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45915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619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45915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620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45915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621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45915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622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45915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45915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623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45915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45915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624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45915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625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45915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45915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45915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626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45916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627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45916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628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45916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629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45916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45916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630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45916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631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45916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632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45916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633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45916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634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45916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635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45916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636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45916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637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45916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45916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638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45916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639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45916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P37"/>
  <sheetViews>
    <sheetView tabSelected="1" topLeftCell="D5" workbookViewId="0">
      <selection activeCell="M6" sqref="M6:P37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7" bestFit="1" customWidth="1"/>
    <col min="8" max="8" width="20.140625" bestFit="1" customWidth="1"/>
    <col min="9" max="9" width="8" bestFit="1" customWidth="1"/>
    <col min="10" max="10" width="6.85546875" bestFit="1" customWidth="1"/>
    <col min="11" max="11" width="23.140625" customWidth="1"/>
    <col min="12" max="12" width="12.42578125" bestFit="1" customWidth="1"/>
    <col min="13" max="13" width="11" bestFit="1" customWidth="1"/>
    <col min="14" max="14" width="16.85546875" bestFit="1" customWidth="1"/>
    <col min="15" max="15" width="10.7109375" bestFit="1" customWidth="1"/>
    <col min="16" max="16" width="21.7109375" bestFit="1" customWidth="1"/>
    <col min="17" max="20" width="6.85546875" bestFit="1" customWidth="1"/>
    <col min="21" max="21" width="9" bestFit="1" customWidth="1"/>
    <col min="22" max="38" width="6.5703125" bestFit="1" customWidth="1"/>
    <col min="39" max="39" width="8.7109375" bestFit="1" customWidth="1"/>
    <col min="40" max="40" width="10.7109375" bestFit="1" customWidth="1"/>
    <col min="41" max="41" width="3" bestFit="1" customWidth="1"/>
    <col min="42" max="42" width="7" bestFit="1" customWidth="1"/>
    <col min="43" max="43" width="6" bestFit="1" customWidth="1"/>
    <col min="44" max="44" width="7" bestFit="1" customWidth="1"/>
    <col min="45" max="45" width="4" bestFit="1" customWidth="1"/>
    <col min="46" max="46" width="6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6" bestFit="1" customWidth="1"/>
    <col min="52" max="52" width="3" bestFit="1" customWidth="1"/>
    <col min="53" max="53" width="7" bestFit="1" customWidth="1"/>
    <col min="54" max="54" width="6" bestFit="1" customWidth="1"/>
    <col min="55" max="55" width="5" bestFit="1" customWidth="1"/>
    <col min="56" max="56" width="6" bestFit="1" customWidth="1"/>
    <col min="57" max="57" width="7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3" width="3" bestFit="1" customWidth="1"/>
    <col min="64" max="64" width="5" bestFit="1" customWidth="1"/>
    <col min="65" max="65" width="3" bestFit="1" customWidth="1"/>
    <col min="66" max="66" width="5" bestFit="1" customWidth="1"/>
    <col min="67" max="67" width="3" bestFit="1" customWidth="1"/>
    <col min="68" max="68" width="5" bestFit="1" customWidth="1"/>
    <col min="69" max="70" width="3" bestFit="1" customWidth="1"/>
    <col min="71" max="71" width="10.7109375" bestFit="1" customWidth="1"/>
  </cols>
  <sheetData>
    <row r="1" spans="1:16" x14ac:dyDescent="0.25">
      <c r="G1" t="s">
        <v>652</v>
      </c>
      <c r="H1">
        <v>230</v>
      </c>
      <c r="K1" t="s">
        <v>659</v>
      </c>
      <c r="L1">
        <v>78.739999999999995</v>
      </c>
      <c r="M1" s="2"/>
      <c r="N1" s="2"/>
    </row>
    <row r="2" spans="1:16" x14ac:dyDescent="0.25">
      <c r="G2" t="s">
        <v>653</v>
      </c>
      <c r="H2">
        <v>312</v>
      </c>
      <c r="K2" t="s">
        <v>651</v>
      </c>
    </row>
    <row r="3" spans="1:16" x14ac:dyDescent="0.25">
      <c r="G3" t="s">
        <v>654</v>
      </c>
      <c r="H3">
        <f>(H1*2+H2)/3</f>
        <v>257.33333333333331</v>
      </c>
    </row>
    <row r="5" spans="1:16" x14ac:dyDescent="0.25">
      <c r="A5" s="5" t="s">
        <v>118</v>
      </c>
      <c r="B5" s="5" t="s">
        <v>88</v>
      </c>
      <c r="G5" t="s">
        <v>658</v>
      </c>
      <c r="H5" t="s">
        <v>88</v>
      </c>
    </row>
    <row r="6" spans="1:16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K6" t="s">
        <v>119</v>
      </c>
      <c r="L6" t="s">
        <v>641</v>
      </c>
      <c r="M6" t="s">
        <v>655</v>
      </c>
      <c r="N6" t="s">
        <v>657</v>
      </c>
      <c r="O6" t="s">
        <v>656</v>
      </c>
      <c r="P6" t="s">
        <v>660</v>
      </c>
    </row>
    <row r="7" spans="1:16" x14ac:dyDescent="0.25">
      <c r="A7" s="6" t="s">
        <v>107</v>
      </c>
      <c r="B7">
        <v>989</v>
      </c>
      <c r="C7">
        <v>255</v>
      </c>
      <c r="D7">
        <v>1244</v>
      </c>
      <c r="G7" s="6" t="s">
        <v>107</v>
      </c>
      <c r="H7">
        <v>989</v>
      </c>
      <c r="I7">
        <v>255</v>
      </c>
      <c r="K7" s="7">
        <f t="shared" ref="K7:K37" si="0">ROUNDUP(H7/$L$1*1.05,0)</f>
        <v>14</v>
      </c>
      <c r="L7" s="7">
        <f t="shared" ref="L7:L37" si="1">ROUNDUP(I7/$L$1*1.05,0)</f>
        <v>4</v>
      </c>
      <c r="M7" s="8">
        <f t="shared" ref="M7:M37" si="2">(K7*10000+L7*15000)</f>
        <v>200000</v>
      </c>
      <c r="N7" s="8">
        <f>M7/$H$3</f>
        <v>777.20207253886019</v>
      </c>
      <c r="O7" s="8">
        <f t="shared" ref="O7:O37" si="3">SUM(K7:L7)*15</f>
        <v>270</v>
      </c>
      <c r="P7" s="8">
        <f>N7+O7</f>
        <v>1047.2020725388602</v>
      </c>
    </row>
    <row r="8" spans="1:16" x14ac:dyDescent="0.25">
      <c r="A8" s="6" t="s">
        <v>108</v>
      </c>
      <c r="B8">
        <v>522.42000000000007</v>
      </c>
      <c r="C8">
        <v>751</v>
      </c>
      <c r="D8">
        <v>1273.42</v>
      </c>
      <c r="G8" s="6" t="s">
        <v>108</v>
      </c>
      <c r="H8">
        <v>522.42000000000007</v>
      </c>
      <c r="I8">
        <v>751</v>
      </c>
      <c r="K8" s="7">
        <f t="shared" si="0"/>
        <v>7</v>
      </c>
      <c r="L8" s="7">
        <f t="shared" si="1"/>
        <v>11</v>
      </c>
      <c r="M8" s="8">
        <f t="shared" si="2"/>
        <v>235000</v>
      </c>
      <c r="N8" s="8">
        <f t="shared" ref="N8:N37" si="4">M8/$H$3</f>
        <v>913.2124352331607</v>
      </c>
      <c r="O8" s="8">
        <f t="shared" si="3"/>
        <v>270</v>
      </c>
      <c r="P8" s="8">
        <f t="shared" ref="P8:P37" si="5">N8+O8</f>
        <v>1183.2124352331607</v>
      </c>
    </row>
    <row r="9" spans="1:16" x14ac:dyDescent="0.25">
      <c r="A9" s="6" t="s">
        <v>109</v>
      </c>
      <c r="B9">
        <v>948</v>
      </c>
      <c r="C9">
        <v>153</v>
      </c>
      <c r="D9">
        <v>1101</v>
      </c>
      <c r="G9" s="6" t="s">
        <v>109</v>
      </c>
      <c r="H9">
        <v>948</v>
      </c>
      <c r="I9">
        <v>153</v>
      </c>
      <c r="K9" s="7">
        <f t="shared" si="0"/>
        <v>13</v>
      </c>
      <c r="L9" s="7">
        <f t="shared" si="1"/>
        <v>3</v>
      </c>
      <c r="M9" s="8">
        <f t="shared" si="2"/>
        <v>175000</v>
      </c>
      <c r="N9" s="8">
        <f t="shared" si="4"/>
        <v>680.05181347150267</v>
      </c>
      <c r="O9" s="8">
        <f t="shared" si="3"/>
        <v>240</v>
      </c>
      <c r="P9" s="8">
        <f t="shared" si="5"/>
        <v>920.05181347150267</v>
      </c>
    </row>
    <row r="10" spans="1:16" x14ac:dyDescent="0.25">
      <c r="A10" s="6" t="s">
        <v>642</v>
      </c>
      <c r="B10">
        <v>968.25</v>
      </c>
      <c r="D10">
        <v>968.25</v>
      </c>
      <c r="G10" s="6" t="s">
        <v>642</v>
      </c>
      <c r="H10">
        <v>968.25</v>
      </c>
      <c r="K10" s="7">
        <f t="shared" si="0"/>
        <v>13</v>
      </c>
      <c r="L10" s="7">
        <f t="shared" si="1"/>
        <v>0</v>
      </c>
      <c r="M10" s="8">
        <f t="shared" si="2"/>
        <v>130000</v>
      </c>
      <c r="N10" s="8">
        <f t="shared" si="4"/>
        <v>505.18134715025911</v>
      </c>
      <c r="O10" s="8">
        <f t="shared" si="3"/>
        <v>195</v>
      </c>
      <c r="P10" s="8">
        <f t="shared" si="5"/>
        <v>700.18134715025917</v>
      </c>
    </row>
    <row r="11" spans="1:16" x14ac:dyDescent="0.25">
      <c r="A11" s="6" t="s">
        <v>643</v>
      </c>
      <c r="B11">
        <v>1032</v>
      </c>
      <c r="C11">
        <v>290.5</v>
      </c>
      <c r="D11">
        <v>1322.5</v>
      </c>
      <c r="G11" s="6" t="s">
        <v>643</v>
      </c>
      <c r="H11">
        <v>1032</v>
      </c>
      <c r="I11">
        <v>290.5</v>
      </c>
      <c r="K11" s="7">
        <f t="shared" si="0"/>
        <v>14</v>
      </c>
      <c r="L11" s="7">
        <f t="shared" si="1"/>
        <v>4</v>
      </c>
      <c r="M11" s="8">
        <f t="shared" si="2"/>
        <v>200000</v>
      </c>
      <c r="N11" s="8">
        <f t="shared" si="4"/>
        <v>777.20207253886019</v>
      </c>
      <c r="O11" s="8">
        <f t="shared" si="3"/>
        <v>270</v>
      </c>
      <c r="P11" s="8">
        <f t="shared" si="5"/>
        <v>1047.2020725388602</v>
      </c>
    </row>
    <row r="12" spans="1:16" x14ac:dyDescent="0.25">
      <c r="A12" s="6" t="s">
        <v>110</v>
      </c>
      <c r="B12">
        <v>1021.5</v>
      </c>
      <c r="C12">
        <v>359</v>
      </c>
      <c r="D12">
        <v>1380.5</v>
      </c>
      <c r="G12" s="6" t="s">
        <v>110</v>
      </c>
      <c r="H12">
        <v>1021.5</v>
      </c>
      <c r="I12">
        <v>359</v>
      </c>
      <c r="K12" s="7">
        <f t="shared" si="0"/>
        <v>14</v>
      </c>
      <c r="L12" s="7">
        <f t="shared" si="1"/>
        <v>5</v>
      </c>
      <c r="M12" s="8">
        <f t="shared" si="2"/>
        <v>215000</v>
      </c>
      <c r="N12" s="8">
        <f t="shared" si="4"/>
        <v>835.49222797927462</v>
      </c>
      <c r="O12" s="8">
        <f t="shared" si="3"/>
        <v>285</v>
      </c>
      <c r="P12" s="8">
        <f t="shared" si="5"/>
        <v>1120.4922279792745</v>
      </c>
    </row>
    <row r="13" spans="1:16" x14ac:dyDescent="0.25">
      <c r="A13" s="6" t="s">
        <v>111</v>
      </c>
      <c r="B13">
        <v>852</v>
      </c>
      <c r="C13">
        <v>220.5</v>
      </c>
      <c r="D13">
        <v>1072.5</v>
      </c>
      <c r="G13" s="6" t="s">
        <v>111</v>
      </c>
      <c r="H13">
        <v>852</v>
      </c>
      <c r="I13">
        <v>220.5</v>
      </c>
      <c r="K13" s="7">
        <f t="shared" si="0"/>
        <v>12</v>
      </c>
      <c r="L13" s="7">
        <f t="shared" si="1"/>
        <v>3</v>
      </c>
      <c r="M13" s="8">
        <f t="shared" si="2"/>
        <v>165000</v>
      </c>
      <c r="N13" s="8">
        <f t="shared" si="4"/>
        <v>641.19170984455968</v>
      </c>
      <c r="O13" s="8">
        <f t="shared" si="3"/>
        <v>225</v>
      </c>
      <c r="P13" s="8">
        <f t="shared" si="5"/>
        <v>866.19170984455968</v>
      </c>
    </row>
    <row r="14" spans="1:16" x14ac:dyDescent="0.25">
      <c r="A14" s="6" t="s">
        <v>112</v>
      </c>
      <c r="B14">
        <v>731.5</v>
      </c>
      <c r="C14">
        <v>524</v>
      </c>
      <c r="D14">
        <v>1255.5</v>
      </c>
      <c r="G14" s="6" t="s">
        <v>112</v>
      </c>
      <c r="H14">
        <v>731.5</v>
      </c>
      <c r="I14">
        <v>524</v>
      </c>
      <c r="K14" s="7">
        <f t="shared" si="0"/>
        <v>10</v>
      </c>
      <c r="L14" s="7">
        <f t="shared" si="1"/>
        <v>7</v>
      </c>
      <c r="M14" s="8">
        <f t="shared" si="2"/>
        <v>205000</v>
      </c>
      <c r="N14" s="8">
        <f t="shared" si="4"/>
        <v>796.63212435233163</v>
      </c>
      <c r="O14" s="8">
        <f t="shared" si="3"/>
        <v>255</v>
      </c>
      <c r="P14" s="8">
        <f t="shared" si="5"/>
        <v>1051.6321243523316</v>
      </c>
    </row>
    <row r="15" spans="1:16" x14ac:dyDescent="0.25">
      <c r="A15" s="6" t="s">
        <v>113</v>
      </c>
      <c r="B15">
        <v>590</v>
      </c>
      <c r="C15">
        <v>521.25</v>
      </c>
      <c r="D15">
        <v>1111.25</v>
      </c>
      <c r="G15" s="6" t="s">
        <v>113</v>
      </c>
      <c r="H15">
        <v>590</v>
      </c>
      <c r="I15">
        <v>521.25</v>
      </c>
      <c r="K15" s="7">
        <f t="shared" si="0"/>
        <v>8</v>
      </c>
      <c r="L15" s="7">
        <f t="shared" si="1"/>
        <v>7</v>
      </c>
      <c r="M15" s="8">
        <f t="shared" si="2"/>
        <v>185000</v>
      </c>
      <c r="N15" s="8">
        <f t="shared" si="4"/>
        <v>718.91191709844566</v>
      </c>
      <c r="O15" s="8">
        <f t="shared" si="3"/>
        <v>225</v>
      </c>
      <c r="P15" s="8">
        <f t="shared" si="5"/>
        <v>943.91191709844566</v>
      </c>
    </row>
    <row r="16" spans="1:16" x14ac:dyDescent="0.25">
      <c r="A16" s="6" t="s">
        <v>114</v>
      </c>
      <c r="B16">
        <v>621.875</v>
      </c>
      <c r="C16">
        <v>642</v>
      </c>
      <c r="D16">
        <v>1263.875</v>
      </c>
      <c r="G16" s="6" t="s">
        <v>114</v>
      </c>
      <c r="H16">
        <v>621.875</v>
      </c>
      <c r="I16">
        <v>642</v>
      </c>
      <c r="K16" s="7">
        <f t="shared" si="0"/>
        <v>9</v>
      </c>
      <c r="L16" s="7">
        <f t="shared" si="1"/>
        <v>9</v>
      </c>
      <c r="M16" s="8">
        <f t="shared" si="2"/>
        <v>225000</v>
      </c>
      <c r="N16" s="8">
        <f t="shared" si="4"/>
        <v>874.35233160621772</v>
      </c>
      <c r="O16" s="8">
        <f t="shared" si="3"/>
        <v>270</v>
      </c>
      <c r="P16" s="8">
        <f t="shared" si="5"/>
        <v>1144.3523316062178</v>
      </c>
    </row>
    <row r="17" spans="1:16" x14ac:dyDescent="0.25">
      <c r="A17" s="6" t="s">
        <v>644</v>
      </c>
      <c r="B17">
        <v>1038.5</v>
      </c>
      <c r="C17">
        <v>304</v>
      </c>
      <c r="D17">
        <v>1342.5</v>
      </c>
      <c r="G17" s="6" t="s">
        <v>644</v>
      </c>
      <c r="H17">
        <v>1038.5</v>
      </c>
      <c r="I17">
        <v>304</v>
      </c>
      <c r="K17" s="7">
        <f t="shared" si="0"/>
        <v>14</v>
      </c>
      <c r="L17" s="7">
        <f t="shared" si="1"/>
        <v>5</v>
      </c>
      <c r="M17" s="8">
        <f t="shared" si="2"/>
        <v>215000</v>
      </c>
      <c r="N17" s="8">
        <f t="shared" si="4"/>
        <v>835.49222797927462</v>
      </c>
      <c r="O17" s="8">
        <f t="shared" si="3"/>
        <v>285</v>
      </c>
      <c r="P17" s="8">
        <f t="shared" si="5"/>
        <v>1120.4922279792745</v>
      </c>
    </row>
    <row r="18" spans="1:16" x14ac:dyDescent="0.25">
      <c r="A18" s="6" t="s">
        <v>645</v>
      </c>
      <c r="B18">
        <v>919.5</v>
      </c>
      <c r="D18">
        <v>919.5</v>
      </c>
      <c r="G18" s="6" t="s">
        <v>645</v>
      </c>
      <c r="H18">
        <v>919.5</v>
      </c>
      <c r="K18" s="7">
        <f t="shared" si="0"/>
        <v>13</v>
      </c>
      <c r="L18" s="7">
        <f t="shared" si="1"/>
        <v>0</v>
      </c>
      <c r="M18" s="8">
        <f t="shared" si="2"/>
        <v>130000</v>
      </c>
      <c r="N18" s="8">
        <f t="shared" si="4"/>
        <v>505.18134715025911</v>
      </c>
      <c r="O18" s="8">
        <f t="shared" si="3"/>
        <v>195</v>
      </c>
      <c r="P18" s="8">
        <f t="shared" si="5"/>
        <v>700.18134715025917</v>
      </c>
    </row>
    <row r="19" spans="1:16" x14ac:dyDescent="0.25">
      <c r="A19" s="6" t="s">
        <v>115</v>
      </c>
      <c r="B19">
        <v>564.5</v>
      </c>
      <c r="C19">
        <v>515</v>
      </c>
      <c r="D19">
        <v>1079.5</v>
      </c>
      <c r="G19" s="6" t="s">
        <v>115</v>
      </c>
      <c r="H19">
        <v>564.5</v>
      </c>
      <c r="I19">
        <v>515</v>
      </c>
      <c r="K19" s="7">
        <f t="shared" si="0"/>
        <v>8</v>
      </c>
      <c r="L19" s="7">
        <f t="shared" si="1"/>
        <v>7</v>
      </c>
      <c r="M19" s="8">
        <f t="shared" si="2"/>
        <v>185000</v>
      </c>
      <c r="N19" s="8">
        <f t="shared" si="4"/>
        <v>718.91191709844566</v>
      </c>
      <c r="O19" s="8">
        <f t="shared" si="3"/>
        <v>225</v>
      </c>
      <c r="P19" s="8">
        <f t="shared" si="5"/>
        <v>943.91191709844566</v>
      </c>
    </row>
    <row r="20" spans="1:16" x14ac:dyDescent="0.25">
      <c r="A20" s="6" t="s">
        <v>116</v>
      </c>
      <c r="B20">
        <v>685.25</v>
      </c>
      <c r="C20">
        <v>568.25</v>
      </c>
      <c r="D20">
        <v>1253.5</v>
      </c>
      <c r="G20" s="6" t="s">
        <v>116</v>
      </c>
      <c r="H20">
        <v>685.25</v>
      </c>
      <c r="I20">
        <v>568.25</v>
      </c>
      <c r="K20" s="7">
        <f t="shared" si="0"/>
        <v>10</v>
      </c>
      <c r="L20" s="7">
        <f t="shared" si="1"/>
        <v>8</v>
      </c>
      <c r="M20" s="8">
        <f t="shared" si="2"/>
        <v>220000</v>
      </c>
      <c r="N20" s="8">
        <f t="shared" si="4"/>
        <v>854.92227979274617</v>
      </c>
      <c r="O20" s="8">
        <f t="shared" si="3"/>
        <v>270</v>
      </c>
      <c r="P20" s="8">
        <f t="shared" si="5"/>
        <v>1124.9222797927462</v>
      </c>
    </row>
    <row r="21" spans="1:16" x14ac:dyDescent="0.25">
      <c r="A21" s="6" t="s">
        <v>96</v>
      </c>
      <c r="B21">
        <v>683.25</v>
      </c>
      <c r="C21">
        <v>178</v>
      </c>
      <c r="D21">
        <v>861.25</v>
      </c>
      <c r="G21" s="6" t="s">
        <v>96</v>
      </c>
      <c r="H21">
        <v>683.25</v>
      </c>
      <c r="I21">
        <v>178</v>
      </c>
      <c r="K21" s="7">
        <f t="shared" si="0"/>
        <v>10</v>
      </c>
      <c r="L21" s="7">
        <f t="shared" si="1"/>
        <v>3</v>
      </c>
      <c r="M21" s="8">
        <f t="shared" si="2"/>
        <v>145000</v>
      </c>
      <c r="N21" s="8">
        <f t="shared" si="4"/>
        <v>563.47150259067359</v>
      </c>
      <c r="O21" s="8">
        <f t="shared" si="3"/>
        <v>195</v>
      </c>
      <c r="P21" s="8">
        <f t="shared" si="5"/>
        <v>758.47150259067359</v>
      </c>
    </row>
    <row r="22" spans="1:16" x14ac:dyDescent="0.25">
      <c r="A22" s="6" t="s">
        <v>97</v>
      </c>
      <c r="B22">
        <v>1288.25</v>
      </c>
      <c r="D22">
        <v>1288.25</v>
      </c>
      <c r="G22" s="6" t="s">
        <v>97</v>
      </c>
      <c r="H22">
        <v>1288.25</v>
      </c>
      <c r="K22" s="7">
        <f t="shared" si="0"/>
        <v>18</v>
      </c>
      <c r="L22" s="7">
        <f t="shared" si="1"/>
        <v>0</v>
      </c>
      <c r="M22" s="8">
        <f t="shared" si="2"/>
        <v>180000</v>
      </c>
      <c r="N22" s="8">
        <f t="shared" si="4"/>
        <v>699.48186528497411</v>
      </c>
      <c r="O22" s="8">
        <f t="shared" si="3"/>
        <v>270</v>
      </c>
      <c r="P22" s="8">
        <f t="shared" si="5"/>
        <v>969.48186528497411</v>
      </c>
    </row>
    <row r="23" spans="1:16" x14ac:dyDescent="0.25">
      <c r="A23" s="6" t="s">
        <v>646</v>
      </c>
      <c r="B23">
        <v>1255.25</v>
      </c>
      <c r="D23">
        <v>1255.25</v>
      </c>
      <c r="G23" s="6" t="s">
        <v>646</v>
      </c>
      <c r="H23">
        <v>1255.25</v>
      </c>
      <c r="K23" s="7">
        <f t="shared" si="0"/>
        <v>17</v>
      </c>
      <c r="L23" s="7">
        <f t="shared" si="1"/>
        <v>0</v>
      </c>
      <c r="M23" s="8">
        <f t="shared" si="2"/>
        <v>170000</v>
      </c>
      <c r="N23" s="8">
        <f t="shared" si="4"/>
        <v>660.62176165803112</v>
      </c>
      <c r="O23" s="8">
        <f t="shared" si="3"/>
        <v>255</v>
      </c>
      <c r="P23" s="8">
        <f t="shared" si="5"/>
        <v>915.62176165803112</v>
      </c>
    </row>
    <row r="24" spans="1:16" x14ac:dyDescent="0.25">
      <c r="A24" s="6" t="s">
        <v>647</v>
      </c>
      <c r="B24">
        <v>565.25</v>
      </c>
      <c r="C24">
        <v>138</v>
      </c>
      <c r="D24">
        <v>703.25</v>
      </c>
      <c r="G24" s="6" t="s">
        <v>647</v>
      </c>
      <c r="H24">
        <v>565.25</v>
      </c>
      <c r="I24">
        <v>138</v>
      </c>
      <c r="K24" s="7">
        <f t="shared" si="0"/>
        <v>8</v>
      </c>
      <c r="L24" s="7">
        <f t="shared" si="1"/>
        <v>2</v>
      </c>
      <c r="M24" s="8">
        <f t="shared" si="2"/>
        <v>110000</v>
      </c>
      <c r="N24" s="8">
        <f t="shared" si="4"/>
        <v>427.46113989637308</v>
      </c>
      <c r="O24" s="8">
        <f t="shared" si="3"/>
        <v>150</v>
      </c>
      <c r="P24" s="8">
        <f t="shared" si="5"/>
        <v>577.46113989637308</v>
      </c>
    </row>
    <row r="25" spans="1:16" x14ac:dyDescent="0.25">
      <c r="A25" s="6" t="s">
        <v>648</v>
      </c>
      <c r="B25">
        <v>1058.5</v>
      </c>
      <c r="C25">
        <v>339</v>
      </c>
      <c r="D25">
        <v>1397.5</v>
      </c>
      <c r="G25" s="6" t="s">
        <v>648</v>
      </c>
      <c r="H25">
        <v>1058.5</v>
      </c>
      <c r="I25">
        <v>339</v>
      </c>
      <c r="K25" s="7">
        <f t="shared" si="0"/>
        <v>15</v>
      </c>
      <c r="L25" s="7">
        <f t="shared" si="1"/>
        <v>5</v>
      </c>
      <c r="M25" s="8">
        <f t="shared" si="2"/>
        <v>225000</v>
      </c>
      <c r="N25" s="8">
        <f t="shared" si="4"/>
        <v>874.35233160621772</v>
      </c>
      <c r="O25" s="8">
        <f t="shared" si="3"/>
        <v>300</v>
      </c>
      <c r="P25" s="8">
        <f t="shared" si="5"/>
        <v>1174.3523316062178</v>
      </c>
    </row>
    <row r="26" spans="1:16" x14ac:dyDescent="0.25">
      <c r="A26" s="6" t="s">
        <v>98</v>
      </c>
      <c r="B26">
        <v>1549.75</v>
      </c>
      <c r="D26">
        <v>1549.75</v>
      </c>
      <c r="G26" s="6" t="s">
        <v>98</v>
      </c>
      <c r="H26">
        <v>1549.75</v>
      </c>
      <c r="K26" s="7">
        <f t="shared" si="0"/>
        <v>21</v>
      </c>
      <c r="L26" s="7">
        <f t="shared" si="1"/>
        <v>0</v>
      </c>
      <c r="M26" s="8">
        <f t="shared" si="2"/>
        <v>210000</v>
      </c>
      <c r="N26" s="8">
        <f t="shared" si="4"/>
        <v>816.06217616580318</v>
      </c>
      <c r="O26" s="8">
        <f t="shared" si="3"/>
        <v>315</v>
      </c>
      <c r="P26" s="8">
        <f t="shared" si="5"/>
        <v>1131.0621761658031</v>
      </c>
    </row>
    <row r="27" spans="1:16" x14ac:dyDescent="0.25">
      <c r="A27" s="6" t="s">
        <v>99</v>
      </c>
      <c r="B27">
        <v>998</v>
      </c>
      <c r="C27">
        <v>310</v>
      </c>
      <c r="D27">
        <v>1308</v>
      </c>
      <c r="G27" s="6" t="s">
        <v>99</v>
      </c>
      <c r="H27">
        <v>998</v>
      </c>
      <c r="I27">
        <v>310</v>
      </c>
      <c r="K27" s="7">
        <f t="shared" si="0"/>
        <v>14</v>
      </c>
      <c r="L27" s="7">
        <f t="shared" si="1"/>
        <v>5</v>
      </c>
      <c r="M27" s="8">
        <f t="shared" si="2"/>
        <v>215000</v>
      </c>
      <c r="N27" s="8">
        <f t="shared" si="4"/>
        <v>835.49222797927462</v>
      </c>
      <c r="O27" s="8">
        <f t="shared" si="3"/>
        <v>285</v>
      </c>
      <c r="P27" s="8">
        <f t="shared" si="5"/>
        <v>1120.4922279792745</v>
      </c>
    </row>
    <row r="28" spans="1:16" x14ac:dyDescent="0.25">
      <c r="A28" s="6" t="s">
        <v>100</v>
      </c>
      <c r="B28">
        <v>860.5</v>
      </c>
      <c r="C28">
        <v>16.5</v>
      </c>
      <c r="D28">
        <v>877</v>
      </c>
      <c r="G28" s="6" t="s">
        <v>100</v>
      </c>
      <c r="H28">
        <v>860.5</v>
      </c>
      <c r="I28">
        <v>16.5</v>
      </c>
      <c r="K28" s="7">
        <f t="shared" si="0"/>
        <v>12</v>
      </c>
      <c r="L28" s="7">
        <f t="shared" si="1"/>
        <v>1</v>
      </c>
      <c r="M28" s="8">
        <f t="shared" si="2"/>
        <v>135000</v>
      </c>
      <c r="N28" s="8">
        <f t="shared" si="4"/>
        <v>524.61139896373061</v>
      </c>
      <c r="O28" s="8">
        <f t="shared" si="3"/>
        <v>195</v>
      </c>
      <c r="P28" s="8">
        <f t="shared" si="5"/>
        <v>719.61139896373061</v>
      </c>
    </row>
    <row r="29" spans="1:16" x14ac:dyDescent="0.25">
      <c r="A29" s="6" t="s">
        <v>101</v>
      </c>
      <c r="B29">
        <v>834.25</v>
      </c>
      <c r="C29">
        <v>459</v>
      </c>
      <c r="D29">
        <v>1293.25</v>
      </c>
      <c r="G29" s="6" t="s">
        <v>101</v>
      </c>
      <c r="H29">
        <v>834.25</v>
      </c>
      <c r="I29">
        <v>459</v>
      </c>
      <c r="K29" s="7">
        <f t="shared" si="0"/>
        <v>12</v>
      </c>
      <c r="L29" s="7">
        <f t="shared" si="1"/>
        <v>7</v>
      </c>
      <c r="M29" s="8">
        <f t="shared" si="2"/>
        <v>225000</v>
      </c>
      <c r="N29" s="8">
        <f t="shared" si="4"/>
        <v>874.35233160621772</v>
      </c>
      <c r="O29" s="8">
        <f t="shared" si="3"/>
        <v>285</v>
      </c>
      <c r="P29" s="8">
        <f t="shared" si="5"/>
        <v>1159.3523316062178</v>
      </c>
    </row>
    <row r="30" spans="1:16" x14ac:dyDescent="0.25">
      <c r="A30" s="6" t="s">
        <v>102</v>
      </c>
      <c r="B30">
        <v>1462.5</v>
      </c>
      <c r="D30">
        <v>1462.5</v>
      </c>
      <c r="G30" s="6" t="s">
        <v>102</v>
      </c>
      <c r="H30">
        <v>1462.5</v>
      </c>
      <c r="K30" s="7">
        <f t="shared" si="0"/>
        <v>20</v>
      </c>
      <c r="L30" s="7">
        <f t="shared" si="1"/>
        <v>0</v>
      </c>
      <c r="M30" s="8">
        <f t="shared" si="2"/>
        <v>200000</v>
      </c>
      <c r="N30" s="8">
        <f t="shared" si="4"/>
        <v>777.20207253886019</v>
      </c>
      <c r="O30" s="8">
        <f t="shared" si="3"/>
        <v>300</v>
      </c>
      <c r="P30" s="8">
        <f t="shared" si="5"/>
        <v>1077.2020725388602</v>
      </c>
    </row>
    <row r="31" spans="1:16" x14ac:dyDescent="0.25">
      <c r="A31" s="6" t="s">
        <v>649</v>
      </c>
      <c r="B31">
        <v>1326.5</v>
      </c>
      <c r="D31">
        <v>1326.5</v>
      </c>
      <c r="G31" s="6" t="s">
        <v>649</v>
      </c>
      <c r="H31">
        <v>1326.5</v>
      </c>
      <c r="K31" s="7">
        <f t="shared" si="0"/>
        <v>18</v>
      </c>
      <c r="L31" s="7">
        <f t="shared" si="1"/>
        <v>0</v>
      </c>
      <c r="M31" s="8">
        <f t="shared" si="2"/>
        <v>180000</v>
      </c>
      <c r="N31" s="8">
        <f t="shared" si="4"/>
        <v>699.48186528497411</v>
      </c>
      <c r="O31" s="8">
        <f t="shared" si="3"/>
        <v>270</v>
      </c>
      <c r="P31" s="8">
        <f t="shared" si="5"/>
        <v>969.48186528497411</v>
      </c>
    </row>
    <row r="32" spans="1:16" x14ac:dyDescent="0.25">
      <c r="A32" s="6" t="s">
        <v>650</v>
      </c>
      <c r="B32">
        <v>1200</v>
      </c>
      <c r="C32">
        <v>26</v>
      </c>
      <c r="D32">
        <v>1226</v>
      </c>
      <c r="G32" s="6" t="s">
        <v>650</v>
      </c>
      <c r="H32">
        <v>1200</v>
      </c>
      <c r="I32">
        <v>26</v>
      </c>
      <c r="K32" s="7">
        <f t="shared" si="0"/>
        <v>17</v>
      </c>
      <c r="L32" s="7">
        <f t="shared" si="1"/>
        <v>1</v>
      </c>
      <c r="M32" s="8">
        <f t="shared" si="2"/>
        <v>185000</v>
      </c>
      <c r="N32" s="8">
        <f t="shared" si="4"/>
        <v>718.91191709844566</v>
      </c>
      <c r="O32" s="8">
        <f t="shared" si="3"/>
        <v>270</v>
      </c>
      <c r="P32" s="8">
        <f t="shared" si="5"/>
        <v>988.91191709844566</v>
      </c>
    </row>
    <row r="33" spans="1:16" x14ac:dyDescent="0.25">
      <c r="A33" s="6" t="s">
        <v>103</v>
      </c>
      <c r="B33">
        <v>799.75</v>
      </c>
      <c r="C33">
        <v>156</v>
      </c>
      <c r="D33">
        <v>955.75</v>
      </c>
      <c r="G33" s="6" t="s">
        <v>103</v>
      </c>
      <c r="H33">
        <v>799.75</v>
      </c>
      <c r="I33">
        <v>156</v>
      </c>
      <c r="K33" s="7">
        <f t="shared" si="0"/>
        <v>11</v>
      </c>
      <c r="L33" s="7">
        <f t="shared" si="1"/>
        <v>3</v>
      </c>
      <c r="M33" s="8">
        <f t="shared" si="2"/>
        <v>155000</v>
      </c>
      <c r="N33" s="8">
        <f t="shared" si="4"/>
        <v>602.33160621761658</v>
      </c>
      <c r="O33" s="8">
        <f t="shared" si="3"/>
        <v>210</v>
      </c>
      <c r="P33" s="8">
        <f t="shared" si="5"/>
        <v>812.33160621761658</v>
      </c>
    </row>
    <row r="34" spans="1:16" x14ac:dyDescent="0.25">
      <c r="A34" s="6" t="s">
        <v>104</v>
      </c>
      <c r="B34">
        <v>794.5</v>
      </c>
      <c r="C34">
        <v>360</v>
      </c>
      <c r="D34">
        <v>1154.5</v>
      </c>
      <c r="G34" s="6" t="s">
        <v>104</v>
      </c>
      <c r="H34">
        <v>794.5</v>
      </c>
      <c r="I34">
        <v>360</v>
      </c>
      <c r="K34" s="7">
        <f t="shared" si="0"/>
        <v>11</v>
      </c>
      <c r="L34" s="7">
        <f t="shared" si="1"/>
        <v>5</v>
      </c>
      <c r="M34" s="8">
        <f t="shared" si="2"/>
        <v>185000</v>
      </c>
      <c r="N34" s="8">
        <f t="shared" si="4"/>
        <v>718.91191709844566</v>
      </c>
      <c r="O34" s="8">
        <f t="shared" si="3"/>
        <v>240</v>
      </c>
      <c r="P34" s="8">
        <f t="shared" si="5"/>
        <v>958.91191709844566</v>
      </c>
    </row>
    <row r="35" spans="1:16" x14ac:dyDescent="0.25">
      <c r="A35" s="6" t="s">
        <v>105</v>
      </c>
      <c r="B35">
        <v>1001</v>
      </c>
      <c r="C35">
        <v>182</v>
      </c>
      <c r="D35">
        <v>1183</v>
      </c>
      <c r="G35" s="6" t="s">
        <v>105</v>
      </c>
      <c r="H35">
        <v>1001</v>
      </c>
      <c r="I35">
        <v>182</v>
      </c>
      <c r="K35" s="7">
        <f t="shared" si="0"/>
        <v>14</v>
      </c>
      <c r="L35" s="7">
        <f t="shared" si="1"/>
        <v>3</v>
      </c>
      <c r="M35" s="8">
        <f t="shared" si="2"/>
        <v>185000</v>
      </c>
      <c r="N35" s="8">
        <f t="shared" si="4"/>
        <v>718.91191709844566</v>
      </c>
      <c r="O35" s="8">
        <f t="shared" si="3"/>
        <v>255</v>
      </c>
      <c r="P35" s="8">
        <f t="shared" si="5"/>
        <v>973.91191709844566</v>
      </c>
    </row>
    <row r="36" spans="1:16" x14ac:dyDescent="0.25">
      <c r="A36" s="6" t="s">
        <v>106</v>
      </c>
      <c r="B36">
        <v>701.5</v>
      </c>
      <c r="C36">
        <v>313</v>
      </c>
      <c r="D36">
        <v>1014.5</v>
      </c>
      <c r="G36" s="6" t="s">
        <v>106</v>
      </c>
      <c r="H36">
        <v>701.5</v>
      </c>
      <c r="I36">
        <v>313</v>
      </c>
      <c r="K36" s="7">
        <f t="shared" si="0"/>
        <v>10</v>
      </c>
      <c r="L36" s="7">
        <f t="shared" si="1"/>
        <v>5</v>
      </c>
      <c r="M36" s="8">
        <f t="shared" si="2"/>
        <v>175000</v>
      </c>
      <c r="N36" s="8">
        <f t="shared" si="4"/>
        <v>680.05181347150267</v>
      </c>
      <c r="O36" s="8">
        <f t="shared" si="3"/>
        <v>225</v>
      </c>
      <c r="P36" s="8">
        <f t="shared" si="5"/>
        <v>905.05181347150267</v>
      </c>
    </row>
    <row r="37" spans="1:16" x14ac:dyDescent="0.25">
      <c r="A37" s="6" t="s">
        <v>87</v>
      </c>
      <c r="B37">
        <v>27863.044999999998</v>
      </c>
      <c r="C37">
        <v>7581</v>
      </c>
      <c r="D37">
        <v>35444.044999999998</v>
      </c>
      <c r="G37" s="6" t="s">
        <v>87</v>
      </c>
      <c r="H37">
        <v>27863.044999999998</v>
      </c>
      <c r="I37">
        <v>7581</v>
      </c>
      <c r="K37" s="7">
        <f t="shared" si="0"/>
        <v>372</v>
      </c>
      <c r="L37" s="7">
        <f t="shared" si="1"/>
        <v>102</v>
      </c>
      <c r="M37" s="8">
        <f t="shared" si="2"/>
        <v>5250000</v>
      </c>
      <c r="N37" s="8">
        <f t="shared" si="4"/>
        <v>20401.554404145078</v>
      </c>
      <c r="O37" s="8">
        <f t="shared" si="3"/>
        <v>7110</v>
      </c>
      <c r="P37" s="8">
        <f t="shared" si="5"/>
        <v>27511.554404145078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Alocacao Ordem Cliente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2025-08-19T02:28:46Z</dcterms:modified>
  <cp:category/>
  <cp:contentStatus/>
</cp:coreProperties>
</file>