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output/figures/"/>
    </mc:Choice>
  </mc:AlternateContent>
  <xr:revisionPtr revIDLastSave="0" documentId="13_ncr:1_{5BFF1B20-191B-0846-B4A7-84244134AD09}" xr6:coauthVersionLast="36" xr6:coauthVersionMax="36" xr10:uidLastSave="{00000000-0000-0000-0000-000000000000}"/>
  <bookViews>
    <workbookView xWindow="900" yWindow="460" windowWidth="40060" windowHeight="22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3" i="1" l="1"/>
  <c r="D273" i="1"/>
  <c r="E273" i="1"/>
  <c r="C272" i="1"/>
  <c r="D272" i="1"/>
  <c r="E272" i="1"/>
  <c r="C271" i="1"/>
  <c r="D271" i="1"/>
  <c r="E271" i="1"/>
  <c r="C270" i="1"/>
  <c r="D270" i="1"/>
  <c r="E270" i="1"/>
  <c r="B273" i="1"/>
  <c r="B272" i="1"/>
  <c r="B271" i="1"/>
  <c r="B270" i="1"/>
  <c r="C256" i="1"/>
  <c r="D256" i="1"/>
  <c r="E256" i="1"/>
  <c r="C255" i="1"/>
  <c r="D255" i="1"/>
  <c r="E255" i="1"/>
  <c r="C254" i="1"/>
  <c r="D254" i="1"/>
  <c r="E254" i="1"/>
  <c r="C253" i="1"/>
  <c r="D253" i="1"/>
  <c r="E253" i="1"/>
  <c r="B256" i="1"/>
  <c r="B255" i="1"/>
  <c r="B254" i="1"/>
  <c r="B253" i="1"/>
  <c r="C193" i="1"/>
  <c r="D193" i="1"/>
  <c r="E193" i="1"/>
  <c r="C192" i="1"/>
  <c r="D192" i="1"/>
  <c r="E192" i="1"/>
  <c r="C191" i="1"/>
  <c r="D191" i="1"/>
  <c r="E191" i="1"/>
  <c r="B193" i="1"/>
  <c r="B192" i="1"/>
  <c r="B191" i="1"/>
  <c r="C190" i="1"/>
  <c r="D190" i="1"/>
  <c r="E190" i="1"/>
  <c r="B190" i="1"/>
  <c r="C176" i="1"/>
  <c r="D176" i="1"/>
  <c r="E176" i="1"/>
  <c r="C175" i="1"/>
  <c r="D175" i="1"/>
  <c r="E175" i="1"/>
  <c r="C174" i="1"/>
  <c r="D174" i="1"/>
  <c r="E174" i="1"/>
  <c r="C173" i="1"/>
  <c r="D173" i="1"/>
  <c r="E173" i="1"/>
  <c r="C238" i="1" l="1"/>
  <c r="D238" i="1"/>
  <c r="E238" i="1"/>
  <c r="F238" i="1"/>
  <c r="G238" i="1"/>
  <c r="C237" i="1"/>
  <c r="D237" i="1"/>
  <c r="E237" i="1"/>
  <c r="F237" i="1"/>
  <c r="G237" i="1"/>
  <c r="C236" i="1"/>
  <c r="D236" i="1"/>
  <c r="E236" i="1"/>
  <c r="F236" i="1"/>
  <c r="G236" i="1"/>
  <c r="C235" i="1"/>
  <c r="D235" i="1"/>
  <c r="E235" i="1"/>
  <c r="F235" i="1"/>
  <c r="G235" i="1"/>
  <c r="B238" i="1"/>
  <c r="B237" i="1"/>
  <c r="B236" i="1"/>
  <c r="B235" i="1"/>
  <c r="C224" i="1"/>
  <c r="D224" i="1"/>
  <c r="E224" i="1"/>
  <c r="F224" i="1"/>
  <c r="G224" i="1"/>
  <c r="B224" i="1"/>
  <c r="C223" i="1"/>
  <c r="D223" i="1"/>
  <c r="E223" i="1"/>
  <c r="F223" i="1"/>
  <c r="G223" i="1"/>
  <c r="B223" i="1"/>
  <c r="C222" i="1"/>
  <c r="D222" i="1"/>
  <c r="E222" i="1"/>
  <c r="F222" i="1"/>
  <c r="G222" i="1"/>
  <c r="B222" i="1"/>
  <c r="C221" i="1"/>
  <c r="D221" i="1"/>
  <c r="E221" i="1"/>
  <c r="F221" i="1"/>
  <c r="G221" i="1"/>
  <c r="B221" i="1"/>
  <c r="B176" i="1" l="1"/>
  <c r="B175" i="1"/>
  <c r="B174" i="1"/>
  <c r="B173" i="1"/>
  <c r="C112" i="1"/>
  <c r="D112" i="1"/>
  <c r="E112" i="1"/>
  <c r="F112" i="1"/>
  <c r="C111" i="1"/>
  <c r="D111" i="1"/>
  <c r="E111" i="1"/>
  <c r="F111" i="1"/>
  <c r="C109" i="1"/>
  <c r="D109" i="1"/>
  <c r="E109" i="1"/>
  <c r="F109" i="1"/>
  <c r="C108" i="1"/>
  <c r="D108" i="1"/>
  <c r="E108" i="1"/>
  <c r="F108" i="1"/>
  <c r="B112" i="1"/>
  <c r="B111" i="1"/>
  <c r="B109" i="1"/>
  <c r="B108" i="1"/>
  <c r="C86" i="1"/>
  <c r="D86" i="1"/>
  <c r="E86" i="1"/>
  <c r="F86" i="1"/>
  <c r="B86" i="1"/>
  <c r="C85" i="1"/>
  <c r="D85" i="1"/>
  <c r="E85" i="1"/>
  <c r="F85" i="1"/>
  <c r="B85" i="1"/>
  <c r="C83" i="1"/>
  <c r="D83" i="1"/>
  <c r="E83" i="1"/>
  <c r="F83" i="1"/>
  <c r="B83" i="1"/>
  <c r="C82" i="1"/>
  <c r="D82" i="1"/>
  <c r="E82" i="1"/>
  <c r="F82" i="1"/>
  <c r="B82" i="1"/>
  <c r="C157" i="1"/>
  <c r="D157" i="1"/>
  <c r="E157" i="1"/>
  <c r="F157" i="1"/>
  <c r="B157" i="1"/>
  <c r="C156" i="1"/>
  <c r="D156" i="1"/>
  <c r="E156" i="1"/>
  <c r="F156" i="1"/>
  <c r="B156" i="1"/>
  <c r="B155" i="1"/>
  <c r="B154" i="1"/>
  <c r="C155" i="1"/>
  <c r="D155" i="1"/>
  <c r="E155" i="1"/>
  <c r="F155" i="1"/>
  <c r="C154" i="1"/>
  <c r="D154" i="1"/>
  <c r="E154" i="1"/>
  <c r="F154" i="1"/>
  <c r="C139" i="1"/>
  <c r="D139" i="1"/>
  <c r="E139" i="1"/>
  <c r="F139" i="1"/>
  <c r="B139" i="1"/>
  <c r="C138" i="1"/>
  <c r="D138" i="1"/>
  <c r="E138" i="1"/>
  <c r="F138" i="1"/>
  <c r="B138" i="1"/>
  <c r="C137" i="1"/>
  <c r="D137" i="1"/>
  <c r="E137" i="1"/>
  <c r="F137" i="1"/>
  <c r="B137" i="1"/>
  <c r="C136" i="1"/>
  <c r="D136" i="1"/>
  <c r="E136" i="1"/>
  <c r="F136" i="1"/>
  <c r="B136" i="1"/>
  <c r="H105" i="1"/>
  <c r="H104" i="1"/>
  <c r="H101" i="1"/>
  <c r="C116" i="1"/>
  <c r="F120" i="1" s="1"/>
  <c r="B116" i="1"/>
  <c r="E121" i="1" s="1"/>
  <c r="B89" i="1"/>
  <c r="E90" i="1" s="1"/>
  <c r="F93" i="1"/>
  <c r="F92" i="1"/>
  <c r="F91" i="1"/>
  <c r="F90" i="1"/>
  <c r="H74" i="1"/>
  <c r="C95" i="1"/>
  <c r="H78" i="1"/>
  <c r="H75" i="1"/>
  <c r="F94" i="1"/>
  <c r="H79" i="1"/>
  <c r="B84" i="1"/>
  <c r="C110" i="1"/>
  <c r="D110" i="1"/>
  <c r="E110" i="1"/>
  <c r="F110" i="1"/>
  <c r="B110" i="1"/>
  <c r="C84" i="1"/>
  <c r="D84" i="1"/>
  <c r="E84" i="1"/>
  <c r="F84" i="1"/>
  <c r="C62" i="1"/>
  <c r="C66" i="1"/>
  <c r="D62" i="1"/>
  <c r="D65" i="1" s="1"/>
  <c r="E62" i="1"/>
  <c r="E65" i="1" s="1"/>
  <c r="C65" i="1"/>
  <c r="C64" i="1"/>
  <c r="B62" i="1"/>
  <c r="B64" i="1" s="1"/>
  <c r="C41" i="1"/>
  <c r="C43" i="1" s="1"/>
  <c r="D41" i="1"/>
  <c r="D45" i="1" s="1"/>
  <c r="E41" i="1"/>
  <c r="E43" i="1" s="1"/>
  <c r="B41" i="1"/>
  <c r="B45" i="1" s="1"/>
  <c r="C25" i="1"/>
  <c r="C29" i="1"/>
  <c r="D25" i="1"/>
  <c r="D28" i="1" s="1"/>
  <c r="E25" i="1"/>
  <c r="E29" i="1" s="1"/>
  <c r="B25" i="1"/>
  <c r="B29" i="1" s="1"/>
  <c r="C5" i="1"/>
  <c r="C8" i="1" s="1"/>
  <c r="D5" i="1"/>
  <c r="D7" i="1" s="1"/>
  <c r="E5" i="1"/>
  <c r="E9" i="1" s="1"/>
  <c r="B5" i="1"/>
  <c r="B8" i="1" s="1"/>
  <c r="C27" i="1"/>
  <c r="C28" i="1"/>
  <c r="E44" i="1"/>
  <c r="C44" i="1"/>
  <c r="E45" i="1"/>
  <c r="D8" i="1"/>
  <c r="E66" i="1" l="1"/>
  <c r="C45" i="1"/>
  <c r="F121" i="1"/>
  <c r="B65" i="1"/>
  <c r="B66" i="1"/>
  <c r="E8" i="1"/>
  <c r="C7" i="1"/>
  <c r="E27" i="1"/>
  <c r="D27" i="1"/>
  <c r="D44" i="1"/>
  <c r="E7" i="1"/>
  <c r="C9" i="1"/>
  <c r="D43" i="1"/>
  <c r="D64" i="1"/>
  <c r="E28" i="1"/>
  <c r="E91" i="1"/>
  <c r="E118" i="1"/>
  <c r="E92" i="1"/>
  <c r="E119" i="1"/>
  <c r="B7" i="1"/>
  <c r="B44" i="1"/>
  <c r="D9" i="1"/>
  <c r="B28" i="1"/>
  <c r="D29" i="1"/>
  <c r="E64" i="1"/>
  <c r="D66" i="1"/>
  <c r="E93" i="1"/>
  <c r="E120" i="1"/>
  <c r="E117" i="1"/>
  <c r="E94" i="1"/>
  <c r="F117" i="1"/>
  <c r="B43" i="1"/>
  <c r="F118" i="1"/>
  <c r="B9" i="1"/>
  <c r="F119" i="1"/>
  <c r="B27" i="1"/>
</calcChain>
</file>

<file path=xl/sharedStrings.xml><?xml version="1.0" encoding="utf-8"?>
<sst xmlns="http://schemas.openxmlformats.org/spreadsheetml/2006/main" count="292" uniqueCount="42">
  <si>
    <t>category</t>
  </si>
  <si>
    <t>PAR</t>
  </si>
  <si>
    <t>Proportion</t>
  </si>
  <si>
    <t>Autosomal</t>
  </si>
  <si>
    <t>NRR Black stratum</t>
  </si>
  <si>
    <t>NRR Color strata</t>
  </si>
  <si>
    <t>1 N upregulated</t>
  </si>
  <si>
    <t>N+N upregulated</t>
  </si>
  <si>
    <t>no difference</t>
  </si>
  <si>
    <t>A1 upregulated</t>
  </si>
  <si>
    <t>A2 upregulated</t>
  </si>
  <si>
    <t>total</t>
  </si>
  <si>
    <t>category </t>
  </si>
  <si>
    <t>(Mintermedium vs MvSl_A2)</t>
  </si>
  <si>
    <t>Hemizygous</t>
  </si>
  <si>
    <t>total gene (MvSl_A1)</t>
  </si>
  <si>
    <t>single-copy ortholog</t>
  </si>
  <si>
    <t>orthologs with paralogs (more than one copy)</t>
  </si>
  <si>
    <t>gene loss (only in M.intermedium)</t>
  </si>
  <si>
    <t>gene gain (only in M.intermedium)</t>
  </si>
  <si>
    <t>Not listed in orthologs</t>
  </si>
  <si>
    <t>gene gain (only in M.lychnidis-dioicae)</t>
  </si>
  <si>
    <t>total gene (MvSl_A2)</t>
  </si>
  <si>
    <t>gene loss (genes only present in M.intermedium)</t>
  </si>
  <si>
    <t>gene gain (genes only present only in M.lychinidis-dioicae)</t>
  </si>
  <si>
    <t>MAT</t>
  </si>
  <si>
    <t>centro</t>
  </si>
  <si>
    <t>M. caroliniana</t>
  </si>
  <si>
    <t xml:space="preserve">NRR </t>
  </si>
  <si>
    <t>NRR lightblue stratum</t>
  </si>
  <si>
    <t>total gene</t>
  </si>
  <si>
    <t>orthologs with paralogs (with more than one copy)</t>
  </si>
  <si>
    <t>gene gain (only in M.caroliniana)</t>
  </si>
  <si>
    <t>M. acaulis</t>
  </si>
  <si>
    <t>M. paradoxa</t>
  </si>
  <si>
    <t>NRR</t>
  </si>
  <si>
    <t>pink stratum</t>
  </si>
  <si>
    <t>white stratum</t>
  </si>
  <si>
    <t>+</t>
  </si>
  <si>
    <t>M. scabiosae</t>
  </si>
  <si>
    <t>Hemizygous (Fantin list)</t>
  </si>
  <si>
    <t xml:space="preserve">Hemizygous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</si>
</sst>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rgb="FF000000"/>
      <name val="Helvetica Light"/>
    </font>
    <font>
      <sz val="10"/>
      <color rgb="FF000000"/>
      <name val="Helvetica Light"/>
    </font>
    <font>
      <sz val="9"/>
      <color rgb="FF000000"/>
      <name val="Helvetica Light"/>
    </font>
    <font>
      <b/>
      <sz val="10"/>
      <color rgb="FF000000"/>
      <name val="Helvetica"/>
      <family val="2"/>
    </font>
    <font>
      <b/>
      <sz val="8"/>
      <color rgb="FF000000"/>
      <name val="Helvetica"/>
      <family val="2"/>
    </font>
    <font>
      <sz val="8"/>
      <color rgb="FF000000"/>
      <name val="Helvetica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6"/>
      <color rgb="FF000000"/>
      <name val="Helvetica Light"/>
    </font>
    <font>
      <sz val="16"/>
      <color rgb="FF000000"/>
      <name val="Helvetica Light"/>
    </font>
    <font>
      <sz val="14"/>
      <color rgb="FF000000"/>
      <name val="Helvetica Light"/>
    </font>
    <font>
      <sz val="12"/>
      <color rgb="FF000000"/>
      <name val="Helvetica Light"/>
    </font>
    <font>
      <sz val="19"/>
      <color rgb="FF000000"/>
      <name val="Helvetica Light"/>
    </font>
    <font>
      <sz val="21"/>
      <color rgb="FF000000"/>
      <name val="Helvetica Light"/>
    </font>
    <font>
      <b/>
      <i/>
      <sz val="22"/>
      <color theme="1"/>
      <name val="Calibri (Body)_x0000_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Helvetica"/>
      <family val="2"/>
    </font>
    <font>
      <sz val="11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2" fillId="0" borderId="0" xfId="0" applyFont="1"/>
    <xf numFmtId="0" fontId="4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9" fillId="0" borderId="0" xfId="0" applyFont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colors>
    <mruColors>
      <color rgb="FFF06F07"/>
      <color rgb="FF800080"/>
      <color rgb="FFFF7E79"/>
      <color rgb="FFFF006B"/>
      <color rgb="FFFF2C79"/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1"/>
          <c:y val="5.0925925925925902E-2"/>
          <c:w val="0.62545581802274697"/>
          <c:h val="0.743572470107902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0.89398451459201911</c:v>
                </c:pt>
                <c:pt idx="1">
                  <c:v>0.6221009549795361</c:v>
                </c:pt>
                <c:pt idx="2">
                  <c:v>0.87931034482758619</c:v>
                </c:pt>
                <c:pt idx="3">
                  <c:v>0.87826086956521743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7-9F48-ACE5-B931C9FF9E6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6.6944609886837397E-2</c:v>
                </c:pt>
                <c:pt idx="1">
                  <c:v>8.1855388813096869E-2</c:v>
                </c:pt>
                <c:pt idx="2">
                  <c:v>6.8965517241379309E-2</c:v>
                </c:pt>
                <c:pt idx="3">
                  <c:v>9.5652173913043481E-2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7-9F48-ACE5-B931C9FF9E6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3.9070875521143536E-2</c:v>
                </c:pt>
                <c:pt idx="1">
                  <c:v>0.296043656207367</c:v>
                </c:pt>
                <c:pt idx="2">
                  <c:v>5.1724137931034482E-2</c:v>
                </c:pt>
                <c:pt idx="3">
                  <c:v>2.6086956521739129E-2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7-9F48-ACE5-B931C9FF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88463768"/>
        <c:axId val="-2088177304"/>
      </c:barChart>
      <c:catAx>
        <c:axId val="-208846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 compartment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77304"/>
        <c:crosses val="autoZero"/>
        <c:auto val="1"/>
        <c:lblAlgn val="ctr"/>
        <c:lblOffset val="100"/>
        <c:noMultiLvlLbl val="0"/>
      </c:catAx>
      <c:valAx>
        <c:axId val="-20881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</a:t>
            </a:r>
            <a:r>
              <a:rPr lang="en-US" sz="2400" i="1" baseline="0"/>
              <a:t> caroliniana</a:t>
            </a:r>
            <a:endParaRPr lang="en-US" sz="2400" i="1"/>
          </a:p>
        </c:rich>
      </c:tx>
      <c:layout>
        <c:manualLayout>
          <c:xMode val="edge"/>
          <c:yMode val="edge"/>
          <c:x val="0.36270205325151794"/>
          <c:y val="1.400560224089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61440923426806E-2"/>
          <c:y val="0.12910364145658262"/>
          <c:w val="0.74393429023006996"/>
          <c:h val="0.757595227067204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Sheet1!$A$154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Sheet1!$B$154:$F$154</c:f>
              <c:numCache>
                <c:formatCode>General</c:formatCode>
                <c:ptCount val="5"/>
                <c:pt idx="0">
                  <c:v>0.65318041839226926</c:v>
                </c:pt>
                <c:pt idx="1">
                  <c:v>0.1448087431693989</c:v>
                </c:pt>
                <c:pt idx="2">
                  <c:v>3.5639412997903561E-2</c:v>
                </c:pt>
                <c:pt idx="3">
                  <c:v>0.37398373983739835</c:v>
                </c:pt>
                <c:pt idx="4">
                  <c:v>0.53061224489795922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F-5E49-AAF0-B4BBE0907CBE}"/>
            </c:ext>
          </c:extLst>
        </c:ser>
        <c:ser>
          <c:idx val="1"/>
          <c:order val="1"/>
          <c:tx>
            <c:strRef>
              <c:f>Sheet1!$A$155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Sheet1!$B$155:$F$155</c:f>
              <c:numCache>
                <c:formatCode>General</c:formatCode>
                <c:ptCount val="5"/>
                <c:pt idx="0">
                  <c:v>2.7609642136561537E-2</c:v>
                </c:pt>
                <c:pt idx="1">
                  <c:v>6.1475409836065573E-2</c:v>
                </c:pt>
                <c:pt idx="2">
                  <c:v>4.1928721174004195E-2</c:v>
                </c:pt>
                <c:pt idx="3">
                  <c:v>7.3170731707317069E-2</c:v>
                </c:pt>
                <c:pt idx="4">
                  <c:v>6.8027210884353739E-3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F-5E49-AAF0-B4BBE0907CBE}"/>
            </c:ext>
          </c:extLst>
        </c:ser>
        <c:ser>
          <c:idx val="2"/>
          <c:order val="2"/>
          <c:tx>
            <c:strRef>
              <c:f>Sheet1!$A$156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Sheet1!$B$156:$F$156</c:f>
              <c:numCache>
                <c:formatCode>General</c:formatCode>
                <c:ptCount val="5"/>
                <c:pt idx="0">
                  <c:v>0.31920993947116916</c:v>
                </c:pt>
                <c:pt idx="1">
                  <c:v>0.55601092896174864</c:v>
                </c:pt>
                <c:pt idx="2">
                  <c:v>0.59329140461215935</c:v>
                </c:pt>
                <c:pt idx="3">
                  <c:v>0.46341463414634149</c:v>
                </c:pt>
                <c:pt idx="4">
                  <c:v>0.44217687074829931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F-5E49-AAF0-B4BBE0907CBE}"/>
            </c:ext>
          </c:extLst>
        </c:ser>
        <c:ser>
          <c:idx val="3"/>
          <c:order val="3"/>
          <c:tx>
            <c:strRef>
              <c:f>Sheet1!$A$157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0</c:v>
                </c:pt>
                <c:pt idx="1">
                  <c:v>0.23770491803278687</c:v>
                </c:pt>
                <c:pt idx="2">
                  <c:v>0.32914046121593293</c:v>
                </c:pt>
                <c:pt idx="3">
                  <c:v>8.943089430894309E-2</c:v>
                </c:pt>
                <c:pt idx="4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F-5E49-AAF0-B4BBE090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200383"/>
        <c:axId val="631985887"/>
      </c:barChart>
      <c:catAx>
        <c:axId val="6312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85887"/>
        <c:crosses val="autoZero"/>
        <c:auto val="1"/>
        <c:lblAlgn val="ctr"/>
        <c:lblOffset val="100"/>
        <c:noMultiLvlLbl val="0"/>
      </c:catAx>
      <c:valAx>
        <c:axId val="631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963862487216344E-3"/>
              <c:y val="0.2694838880434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65370064436772"/>
          <c:y val="0.27660998257570746"/>
          <c:w val="0.17158088209001124"/>
          <c:h val="0.614146319945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M.</a:t>
            </a:r>
            <a:r>
              <a:rPr lang="en-US" sz="1800" b="1" i="1" baseline="0"/>
              <a:t> acaulis</a:t>
            </a:r>
            <a:endParaRPr lang="en-US" sz="1800" b="1" i="1"/>
          </a:p>
        </c:rich>
      </c:tx>
      <c:layout>
        <c:manualLayout>
          <c:xMode val="edge"/>
          <c:yMode val="edge"/>
          <c:x val="0.42363173611563026"/>
          <c:y val="7.1428571428571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5394532295033"/>
          <c:y val="0.18479166666666666"/>
          <c:w val="0.70805477827668239"/>
          <c:h val="0.706730643044619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Sheet1!$A$173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Sheet1!$B$173:$E$173</c:f>
              <c:numCache>
                <c:formatCode>General</c:formatCode>
                <c:ptCount val="4"/>
                <c:pt idx="0">
                  <c:v>0.589967073406934</c:v>
                </c:pt>
                <c:pt idx="1">
                  <c:v>0.39541547277936961</c:v>
                </c:pt>
                <c:pt idx="2">
                  <c:v>1.9801980198019802E-2</c:v>
                </c:pt>
                <c:pt idx="3">
                  <c:v>0.53235294117647058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A349-8336-613319EE9F7C}"/>
            </c:ext>
          </c:extLst>
        </c:ser>
        <c:ser>
          <c:idx val="1"/>
          <c:order val="1"/>
          <c:tx>
            <c:strRef>
              <c:f>Sheet1!$A$174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Sheet1!$B$174:$E$174</c:f>
              <c:numCache>
                <c:formatCode>General</c:formatCode>
                <c:ptCount val="4"/>
                <c:pt idx="0">
                  <c:v>3.4185551036219251E-2</c:v>
                </c:pt>
                <c:pt idx="1">
                  <c:v>6.0171919770773637E-2</c:v>
                </c:pt>
                <c:pt idx="2">
                  <c:v>4.9504950495049507E-2</c:v>
                </c:pt>
                <c:pt idx="3">
                  <c:v>3.8235294117647062E-2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A-A349-8336-613319EE9F7C}"/>
            </c:ext>
          </c:extLst>
        </c:ser>
        <c:ser>
          <c:idx val="2"/>
          <c:order val="2"/>
          <c:tx>
            <c:strRef>
              <c:f>Sheet1!$A$175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Sheet1!$B$175:$E$175</c:f>
              <c:numCache>
                <c:formatCode>General</c:formatCode>
                <c:ptCount val="4"/>
                <c:pt idx="0">
                  <c:v>0.3536703466976564</c:v>
                </c:pt>
                <c:pt idx="1">
                  <c:v>0.42406876790830944</c:v>
                </c:pt>
                <c:pt idx="2">
                  <c:v>0.65346534653465349</c:v>
                </c:pt>
                <c:pt idx="3">
                  <c:v>0.4088235294117647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A-A349-8336-613319EE9F7C}"/>
            </c:ext>
          </c:extLst>
        </c:ser>
        <c:ser>
          <c:idx val="3"/>
          <c:order val="3"/>
          <c:tx>
            <c:strRef>
              <c:f>Sheet1!$A$176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Sheet1!$B$176:$E$176</c:f>
              <c:numCache>
                <c:formatCode>General</c:formatCode>
                <c:ptCount val="4"/>
                <c:pt idx="0">
                  <c:v>2.2177028859190394E-2</c:v>
                </c:pt>
                <c:pt idx="1">
                  <c:v>0.12034383954154727</c:v>
                </c:pt>
                <c:pt idx="2">
                  <c:v>0.27722772277227725</c:v>
                </c:pt>
                <c:pt idx="3">
                  <c:v>2.0588235294117647E-2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A-A349-8336-613319EE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588511"/>
        <c:axId val="611420975"/>
      </c:barChart>
      <c:catAx>
        <c:axId val="6115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0975"/>
        <c:crosses val="autoZero"/>
        <c:auto val="1"/>
        <c:lblAlgn val="ctr"/>
        <c:lblOffset val="100"/>
        <c:noMultiLvlLbl val="0"/>
      </c:catAx>
      <c:valAx>
        <c:axId val="6114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17267439560003"/>
          <c:y val="0.21222591362126242"/>
          <c:w val="0.18719487199778423"/>
          <c:h val="0.67467889188270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 paradoxa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86220472440941E-2"/>
          <c:y val="0.12376506024096387"/>
          <c:w val="0.7430208217810802"/>
          <c:h val="0.749507874015748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Sheet1!$A$221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Sheet1!$B$221:$G$221</c:f>
              <c:numCache>
                <c:formatCode>General</c:formatCode>
                <c:ptCount val="6"/>
                <c:pt idx="0">
                  <c:v>0.47510575984380082</c:v>
                </c:pt>
                <c:pt idx="1">
                  <c:v>7.7742279020234298E-2</c:v>
                </c:pt>
                <c:pt idx="2">
                  <c:v>3.5904255319148939E-2</c:v>
                </c:pt>
                <c:pt idx="3">
                  <c:v>0.83333333333333337</c:v>
                </c:pt>
                <c:pt idx="4">
                  <c:v>0.76190476190476186</c:v>
                </c:pt>
                <c:pt idx="5">
                  <c:v>0.44067796610169491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644A-A51D-F4AABFAC68C8}"/>
            </c:ext>
          </c:extLst>
        </c:ser>
        <c:ser>
          <c:idx val="1"/>
          <c:order val="1"/>
          <c:tx>
            <c:strRef>
              <c:f>Sheet1!$A$222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Sheet1!$B$222:$G$222</c:f>
              <c:numCache>
                <c:formatCode>General</c:formatCode>
                <c:ptCount val="6"/>
                <c:pt idx="0">
                  <c:v>2.7416205662219331E-2</c:v>
                </c:pt>
                <c:pt idx="1">
                  <c:v>2.6269080582179624E-2</c:v>
                </c:pt>
                <c:pt idx="2">
                  <c:v>2.7925531914893616E-2</c:v>
                </c:pt>
                <c:pt idx="3">
                  <c:v>0</c:v>
                </c:pt>
                <c:pt idx="4">
                  <c:v>1.020408163265306E-2</c:v>
                </c:pt>
                <c:pt idx="5">
                  <c:v>1.6949152542372881E-2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D-644A-A51D-F4AABFAC68C8}"/>
            </c:ext>
          </c:extLst>
        </c:ser>
        <c:ser>
          <c:idx val="2"/>
          <c:order val="2"/>
          <c:tx>
            <c:strRef>
              <c:f>Sheet1!$A$223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Sheet1!$B$223:$G$223</c:f>
              <c:numCache>
                <c:formatCode>General</c:formatCode>
                <c:ptCount val="6"/>
                <c:pt idx="0">
                  <c:v>0.38374552554506997</c:v>
                </c:pt>
                <c:pt idx="1">
                  <c:v>0.48100816471423502</c:v>
                </c:pt>
                <c:pt idx="2">
                  <c:v>0.45478723404255317</c:v>
                </c:pt>
                <c:pt idx="3">
                  <c:v>0.16666666666666666</c:v>
                </c:pt>
                <c:pt idx="4">
                  <c:v>0.21428571428571427</c:v>
                </c:pt>
                <c:pt idx="5">
                  <c:v>0.49152542372881358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D-644A-A51D-F4AABFAC68C8}"/>
            </c:ext>
          </c:extLst>
        </c:ser>
        <c:ser>
          <c:idx val="3"/>
          <c:order val="3"/>
          <c:tx>
            <c:strRef>
              <c:f>Sheet1!$A$224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Sheet1!$B$224:$G$224</c:f>
              <c:numCache>
                <c:formatCode>General</c:formatCode>
                <c:ptCount val="6"/>
                <c:pt idx="0">
                  <c:v>0.11373250894890986</c:v>
                </c:pt>
                <c:pt idx="1">
                  <c:v>0.41498047568335106</c:v>
                </c:pt>
                <c:pt idx="2">
                  <c:v>0.48138297872340424</c:v>
                </c:pt>
                <c:pt idx="3">
                  <c:v>0</c:v>
                </c:pt>
                <c:pt idx="4">
                  <c:v>1.3605442176870748E-2</c:v>
                </c:pt>
                <c:pt idx="5">
                  <c:v>5.0847457627118647E-2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D-644A-A51D-F4AABFAC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764847"/>
        <c:axId val="499792175"/>
      </c:barChart>
      <c:catAx>
        <c:axId val="4997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92175"/>
        <c:crosses val="autoZero"/>
        <c:auto val="1"/>
        <c:lblAlgn val="ctr"/>
        <c:lblOffset val="100"/>
        <c:noMultiLvlLbl val="0"/>
      </c:catAx>
      <c:valAx>
        <c:axId val="4997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940140845070423E-2"/>
              <c:y val="0.2150400815861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816901408450705"/>
          <c:y val="0.20820747557157765"/>
          <c:w val="0.1676056338028169"/>
          <c:h val="0.6743226449103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 paradoxa</a:t>
            </a:r>
          </a:p>
        </c:rich>
      </c:tx>
      <c:layout>
        <c:manualLayout>
          <c:xMode val="edge"/>
          <c:yMode val="edge"/>
          <c:x val="0.43389178595419636"/>
          <c:y val="2.3569023569023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6149557822433E-2"/>
          <c:y val="0.14464248787083434"/>
          <c:w val="0.76257868821806241"/>
          <c:h val="0.6693338794060138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Sheet1!$A$235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Sheet1!$B$235:$G$235</c:f>
              <c:numCache>
                <c:formatCode>General</c:formatCode>
                <c:ptCount val="6"/>
                <c:pt idx="0">
                  <c:v>0.52825688073394494</c:v>
                </c:pt>
                <c:pt idx="1">
                  <c:v>8.6629001883239173E-2</c:v>
                </c:pt>
                <c:pt idx="2">
                  <c:v>5.9165526675786596E-2</c:v>
                </c:pt>
                <c:pt idx="3">
                  <c:v>0.83333333333333337</c:v>
                </c:pt>
                <c:pt idx="4">
                  <c:v>0.74832214765100669</c:v>
                </c:pt>
                <c:pt idx="5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B-3349-BCA1-1CFD1CB75B5A}"/>
            </c:ext>
          </c:extLst>
        </c:ser>
        <c:ser>
          <c:idx val="1"/>
          <c:order val="1"/>
          <c:tx>
            <c:strRef>
              <c:f>Sheet1!$A$236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Sheet1!$B$236:$G$236</c:f>
              <c:numCache>
                <c:formatCode>General</c:formatCode>
                <c:ptCount val="6"/>
                <c:pt idx="0">
                  <c:v>2.6880733944954129E-2</c:v>
                </c:pt>
                <c:pt idx="1">
                  <c:v>3.1207963411353241E-2</c:v>
                </c:pt>
                <c:pt idx="2">
                  <c:v>3.0095759233926128E-2</c:v>
                </c:pt>
                <c:pt idx="3">
                  <c:v>0</c:v>
                </c:pt>
                <c:pt idx="4">
                  <c:v>1.3422818791946308E-2</c:v>
                </c:pt>
                <c:pt idx="5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B-3349-BCA1-1CFD1CB75B5A}"/>
            </c:ext>
          </c:extLst>
        </c:ser>
        <c:ser>
          <c:idx val="2"/>
          <c:order val="2"/>
          <c:tx>
            <c:strRef>
              <c:f>Sheet1!$A$237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Sheet1!$B$237:$G$237</c:f>
              <c:numCache>
                <c:formatCode>General</c:formatCode>
                <c:ptCount val="6"/>
                <c:pt idx="0">
                  <c:v>0.37467889908256879</c:v>
                </c:pt>
                <c:pt idx="1">
                  <c:v>0.4872208770513855</c:v>
                </c:pt>
                <c:pt idx="2">
                  <c:v>0.45109439124487005</c:v>
                </c:pt>
                <c:pt idx="3">
                  <c:v>0.125</c:v>
                </c:pt>
                <c:pt idx="4">
                  <c:v>0.21476510067114093</c:v>
                </c:pt>
                <c:pt idx="5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B-3349-BCA1-1CFD1CB75B5A}"/>
            </c:ext>
          </c:extLst>
        </c:ser>
        <c:ser>
          <c:idx val="3"/>
          <c:order val="3"/>
          <c:tx>
            <c:strRef>
              <c:f>Sheet1!$A$238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Sheet1!$B$238:$G$238</c:f>
              <c:numCache>
                <c:formatCode>General</c:formatCode>
                <c:ptCount val="6"/>
                <c:pt idx="0">
                  <c:v>7.0183486238532114E-2</c:v>
                </c:pt>
                <c:pt idx="1">
                  <c:v>0.39494215765402207</c:v>
                </c:pt>
                <c:pt idx="2">
                  <c:v>0.45964432284541723</c:v>
                </c:pt>
                <c:pt idx="3">
                  <c:v>4.1666666666666664E-2</c:v>
                </c:pt>
                <c:pt idx="4">
                  <c:v>2.3489932885906041E-2</c:v>
                </c:pt>
                <c:pt idx="5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B-3349-BCA1-1CFD1CB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79119"/>
        <c:axId val="383558287"/>
      </c:barChart>
      <c:catAx>
        <c:axId val="5020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8287"/>
        <c:crosses val="autoZero"/>
        <c:auto val="1"/>
        <c:lblAlgn val="ctr"/>
        <c:lblOffset val="100"/>
        <c:noMultiLvlLbl val="0"/>
      </c:catAx>
      <c:valAx>
        <c:axId val="3835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285639097223664"/>
          <c:y val="0.20385826771653542"/>
          <c:w val="0.15529650482344057"/>
          <c:h val="0.62000689307775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1"/>
              <a:t>M.</a:t>
            </a:r>
            <a:r>
              <a:rPr lang="en-US" sz="2000" b="0" i="1" baseline="0"/>
              <a:t> acaulis</a:t>
            </a:r>
            <a:endParaRPr lang="en-US" sz="20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2874355470666"/>
          <c:y val="0.12245540209113205"/>
          <c:w val="0.71284692194012012"/>
          <c:h val="0.816194305742270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Sheet1!$A$190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Sheet1!$B$190:$E$190</c:f>
              <c:numCache>
                <c:formatCode>General</c:formatCode>
                <c:ptCount val="4"/>
                <c:pt idx="0">
                  <c:v>0.57577197149643711</c:v>
                </c:pt>
                <c:pt idx="1">
                  <c:v>0.37604456824512533</c:v>
                </c:pt>
                <c:pt idx="2">
                  <c:v>2.8301886792452831E-2</c:v>
                </c:pt>
                <c:pt idx="3">
                  <c:v>0.51008645533141206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1-C34B-9FF7-D73B31D9E755}"/>
            </c:ext>
          </c:extLst>
        </c:ser>
        <c:ser>
          <c:idx val="1"/>
          <c:order val="1"/>
          <c:tx>
            <c:strRef>
              <c:f>Sheet1!$A$191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Sheet1!$B$191:$E$191</c:f>
              <c:numCache>
                <c:formatCode>General</c:formatCode>
                <c:ptCount val="4"/>
                <c:pt idx="0">
                  <c:v>4.1330166270783848E-2</c:v>
                </c:pt>
                <c:pt idx="1">
                  <c:v>9.7493036211699163E-2</c:v>
                </c:pt>
                <c:pt idx="2">
                  <c:v>2.8301886792452831E-2</c:v>
                </c:pt>
                <c:pt idx="3">
                  <c:v>6.0518731988472622E-2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1-C34B-9FF7-D73B31D9E755}"/>
            </c:ext>
          </c:extLst>
        </c:ser>
        <c:ser>
          <c:idx val="2"/>
          <c:order val="2"/>
          <c:tx>
            <c:strRef>
              <c:f>Sheet1!$A$192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Sheet1!$B$192:$E$192</c:f>
              <c:numCache>
                <c:formatCode>General</c:formatCode>
                <c:ptCount val="4"/>
                <c:pt idx="0">
                  <c:v>0.35116389548693588</c:v>
                </c:pt>
                <c:pt idx="1">
                  <c:v>0.38718662952646238</c:v>
                </c:pt>
                <c:pt idx="2">
                  <c:v>0.59433962264150941</c:v>
                </c:pt>
                <c:pt idx="3">
                  <c:v>0.40345821325648418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1-C34B-9FF7-D73B31D9E755}"/>
            </c:ext>
          </c:extLst>
        </c:ser>
        <c:ser>
          <c:idx val="3"/>
          <c:order val="3"/>
          <c:tx>
            <c:strRef>
              <c:f>Sheet1!$A$193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Sheet1!$B$193:$E$193</c:f>
              <c:numCache>
                <c:formatCode>General</c:formatCode>
                <c:ptCount val="4"/>
                <c:pt idx="0">
                  <c:v>3.173396674584323E-2</c:v>
                </c:pt>
                <c:pt idx="1">
                  <c:v>0.1392757660167131</c:v>
                </c:pt>
                <c:pt idx="2">
                  <c:v>0.34905660377358488</c:v>
                </c:pt>
                <c:pt idx="3">
                  <c:v>2.5936599423631124E-2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1-C34B-9FF7-D73B31D9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775791"/>
        <c:axId val="522081967"/>
      </c:barChart>
      <c:catAx>
        <c:axId val="5567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81967"/>
        <c:crosses val="autoZero"/>
        <c:auto val="1"/>
        <c:lblAlgn val="ctr"/>
        <c:lblOffset val="100"/>
        <c:noMultiLvlLbl val="0"/>
      </c:catAx>
      <c:valAx>
        <c:axId val="5220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Percentage of each ortholog category</a:t>
                </a:r>
                <a:endParaRPr lang="en-US" sz="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9175455417066157E-2"/>
              <c:y val="0.17553607848199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61279168962943"/>
          <c:y val="0.25493868594294566"/>
          <c:w val="0.16812692037656365"/>
          <c:h val="0.55183214903015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1"/>
              <a:t>M. scabiosae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0738382296576"/>
          <c:y val="0.11756172839506175"/>
          <c:w val="0.73770853365788713"/>
          <c:h val="0.813925099640322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Sheet1!$A$253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Sheet1!$B$253:$E$253</c:f>
              <c:numCache>
                <c:formatCode>General</c:formatCode>
                <c:ptCount val="4"/>
                <c:pt idx="0">
                  <c:v>0.77625148593316606</c:v>
                </c:pt>
                <c:pt idx="1">
                  <c:v>0.64919354838709675</c:v>
                </c:pt>
                <c:pt idx="2">
                  <c:v>0.13592233009708737</c:v>
                </c:pt>
                <c:pt idx="3">
                  <c:v>0.73469387755102045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D-9E45-819B-476D29E1335A}"/>
            </c:ext>
          </c:extLst>
        </c:ser>
        <c:ser>
          <c:idx val="1"/>
          <c:order val="1"/>
          <c:tx>
            <c:strRef>
              <c:f>Sheet1!$A$254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Sheet1!$B$254:$E$254</c:f>
              <c:numCache>
                <c:formatCode>General</c:formatCode>
                <c:ptCount val="4"/>
                <c:pt idx="0">
                  <c:v>2.7605336151102892E-2</c:v>
                </c:pt>
                <c:pt idx="1">
                  <c:v>4.4354838709677422E-2</c:v>
                </c:pt>
                <c:pt idx="2">
                  <c:v>3.8834951456310676E-2</c:v>
                </c:pt>
                <c:pt idx="3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D-9E45-819B-476D29E1335A}"/>
            </c:ext>
          </c:extLst>
        </c:ser>
        <c:ser>
          <c:idx val="2"/>
          <c:order val="2"/>
          <c:tx>
            <c:strRef>
              <c:f>Sheet1!$A$255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Sheet1!$B$255:$E$255</c:f>
              <c:numCache>
                <c:formatCode>General</c:formatCode>
                <c:ptCount val="4"/>
                <c:pt idx="0">
                  <c:v>0.12746004490820234</c:v>
                </c:pt>
                <c:pt idx="1">
                  <c:v>0.16935483870967741</c:v>
                </c:pt>
                <c:pt idx="2">
                  <c:v>0.4563106796116505</c:v>
                </c:pt>
                <c:pt idx="3">
                  <c:v>0.24489795918367346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D-9E45-819B-476D29E1335A}"/>
            </c:ext>
          </c:extLst>
        </c:ser>
        <c:ser>
          <c:idx val="3"/>
          <c:order val="3"/>
          <c:tx>
            <c:strRef>
              <c:f>Sheet1!$A$256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Sheet1!$B$256:$E$256</c:f>
              <c:numCache>
                <c:formatCode>General</c:formatCode>
                <c:ptCount val="4"/>
                <c:pt idx="0">
                  <c:v>6.8683133007528735E-2</c:v>
                </c:pt>
                <c:pt idx="1">
                  <c:v>0.13709677419354838</c:v>
                </c:pt>
                <c:pt idx="2">
                  <c:v>0.36893203883495146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D-9E45-819B-476D29E1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81455"/>
        <c:axId val="557084527"/>
      </c:barChart>
      <c:catAx>
        <c:axId val="52448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84527"/>
        <c:crosses val="autoZero"/>
        <c:auto val="1"/>
        <c:lblAlgn val="ctr"/>
        <c:lblOffset val="100"/>
        <c:noMultiLvlLbl val="0"/>
      </c:catAx>
      <c:valAx>
        <c:axId val="5570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Percentage of each ortholog category</a:t>
                </a:r>
                <a:endParaRPr lang="en-US" sz="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3663535439795047E-2"/>
              <c:y val="0.18724020608535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29209169092977"/>
          <c:y val="0.19921138329930982"/>
          <c:w val="0.15646025672922401"/>
          <c:h val="0.64815106445027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u="none" strike="noStrike" baseline="0">
                <a:effectLst/>
              </a:rPr>
              <a:t>M. scabiosae</a:t>
            </a:r>
            <a:r>
              <a:rPr lang="en-US" sz="1800" b="0" i="0" u="none" strike="noStrike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8015977437268"/>
          <c:y val="0.1276751592356688"/>
          <c:w val="0.74042129695227688"/>
          <c:h val="0.807999147399568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Sheet1!$A$270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Sheet1!$B$270:$E$270</c:f>
              <c:numCache>
                <c:formatCode>General</c:formatCode>
                <c:ptCount val="4"/>
                <c:pt idx="0">
                  <c:v>0.76269851686573042</c:v>
                </c:pt>
                <c:pt idx="1">
                  <c:v>0.73732718894009219</c:v>
                </c:pt>
                <c:pt idx="2">
                  <c:v>0.20481927710843373</c:v>
                </c:pt>
                <c:pt idx="3">
                  <c:v>0.69655172413793098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D-2A4E-AA21-0D0B76DEE40E}"/>
            </c:ext>
          </c:extLst>
        </c:ser>
        <c:ser>
          <c:idx val="1"/>
          <c:order val="1"/>
          <c:tx>
            <c:strRef>
              <c:f>Sheet1!$A$271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Sheet1!$B$271:$E$271</c:f>
              <c:numCache>
                <c:formatCode>General</c:formatCode>
                <c:ptCount val="4"/>
                <c:pt idx="0">
                  <c:v>2.5593909961937261E-2</c:v>
                </c:pt>
                <c:pt idx="1">
                  <c:v>3.6866359447004608E-2</c:v>
                </c:pt>
                <c:pt idx="2">
                  <c:v>6.0240963855421686E-2</c:v>
                </c:pt>
                <c:pt idx="3">
                  <c:v>2.0689655172413793E-2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D-2A4E-AA21-0D0B76DEE40E}"/>
            </c:ext>
          </c:extLst>
        </c:ser>
        <c:ser>
          <c:idx val="2"/>
          <c:order val="2"/>
          <c:tx>
            <c:strRef>
              <c:f>Sheet1!$A$272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Sheet1!$B$272:$E$272</c:f>
              <c:numCache>
                <c:formatCode>General</c:formatCode>
                <c:ptCount val="4"/>
                <c:pt idx="0">
                  <c:v>0.1274445465284158</c:v>
                </c:pt>
                <c:pt idx="1">
                  <c:v>0.11981566820276497</c:v>
                </c:pt>
                <c:pt idx="2">
                  <c:v>0.46987951807228917</c:v>
                </c:pt>
                <c:pt idx="3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D-2A4E-AA21-0D0B76DEE40E}"/>
            </c:ext>
          </c:extLst>
        </c:ser>
        <c:ser>
          <c:idx val="3"/>
          <c:order val="3"/>
          <c:tx>
            <c:strRef>
              <c:f>Sheet1!$A$273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Sheet1!$B$273:$E$273</c:f>
              <c:numCache>
                <c:formatCode>General</c:formatCode>
                <c:ptCount val="4"/>
                <c:pt idx="0">
                  <c:v>8.4263026643916522E-2</c:v>
                </c:pt>
                <c:pt idx="1">
                  <c:v>0.10599078341013825</c:v>
                </c:pt>
                <c:pt idx="2">
                  <c:v>0.26506024096385544</c:v>
                </c:pt>
                <c:pt idx="3">
                  <c:v>0.1103448275862069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D-2A4E-AA21-0D0B76DE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546127"/>
        <c:axId val="556220399"/>
      </c:barChart>
      <c:catAx>
        <c:axId val="52154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399"/>
        <c:crosses val="autoZero"/>
        <c:auto val="1"/>
        <c:lblAlgn val="ctr"/>
        <c:lblOffset val="100"/>
        <c:noMultiLvlLbl val="0"/>
      </c:catAx>
      <c:valAx>
        <c:axId val="5562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Percentage of each ortholog category</a:t>
                </a:r>
                <a:endParaRPr lang="en-US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056555269922879E-2"/>
              <c:y val="0.1804644164702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3105344479752"/>
          <c:y val="0.18963212799037063"/>
          <c:w val="0.14328617020558809"/>
          <c:h val="0.67516224484678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1290864973101"/>
          <c:y val="5.7071588028171402E-2"/>
          <c:w val="0.666647912817104"/>
          <c:h val="0.8016397624771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0.89801734820322177</c:v>
                </c:pt>
                <c:pt idx="1">
                  <c:v>0.50610432852386233</c:v>
                </c:pt>
                <c:pt idx="2">
                  <c:v>0.85964912280701755</c:v>
                </c:pt>
                <c:pt idx="3">
                  <c:v>0.88793103448275867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034C-A065-5A3220B1C45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5.4275092936802972E-2</c:v>
                </c:pt>
                <c:pt idx="1">
                  <c:v>8.2130965593784688E-2</c:v>
                </c:pt>
                <c:pt idx="2">
                  <c:v>0.10526315789473684</c:v>
                </c:pt>
                <c:pt idx="3">
                  <c:v>8.6206896551724144E-2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8-034C-A065-5A3220B1C454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4.770755885997522E-2</c:v>
                </c:pt>
                <c:pt idx="1">
                  <c:v>0.41176470588235292</c:v>
                </c:pt>
                <c:pt idx="2">
                  <c:v>3.5087719298245612E-2</c:v>
                </c:pt>
                <c:pt idx="3">
                  <c:v>2.5862068965517241E-2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8-034C-A065-5A3220B1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026408"/>
        <c:axId val="-2088462520"/>
      </c:barChart>
      <c:catAx>
        <c:axId val="-20880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2520"/>
        <c:crosses val="autoZero"/>
        <c:auto val="1"/>
        <c:lblAlgn val="ctr"/>
        <c:lblOffset val="100"/>
        <c:noMultiLvlLbl val="0"/>
      </c:catAx>
      <c:valAx>
        <c:axId val="-20884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5336906209599"/>
          <c:y val="0.38887425514836899"/>
          <c:w val="0.20074663093790401"/>
          <c:h val="0.222251489703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4000239135101"/>
          <c:y val="8.4462845921506199E-2"/>
          <c:w val="0.69949054158687396"/>
          <c:h val="0.818006456627644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0.97704685281590153</c:v>
                </c:pt>
                <c:pt idx="1">
                  <c:v>0.36914600550964188</c:v>
                </c:pt>
                <c:pt idx="2">
                  <c:v>0.78947368421052633</c:v>
                </c:pt>
                <c:pt idx="3">
                  <c:v>0.95161290322580649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D-E24C-8149-2088070377EC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1.3961192617132039E-2</c:v>
                </c:pt>
                <c:pt idx="1">
                  <c:v>0.33884297520661155</c:v>
                </c:pt>
                <c:pt idx="2">
                  <c:v>0.10526315789473684</c:v>
                </c:pt>
                <c:pt idx="3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D-E24C-8149-2088070377EC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8.9919545669663991E-3</c:v>
                </c:pt>
                <c:pt idx="1">
                  <c:v>0.29201101928374656</c:v>
                </c:pt>
                <c:pt idx="2">
                  <c:v>0.10526315789473684</c:v>
                </c:pt>
                <c:pt idx="3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D-E24C-8149-20880703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46760"/>
        <c:axId val="2083450296"/>
      </c:barChart>
      <c:catAx>
        <c:axId val="208344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0296"/>
        <c:crosses val="autoZero"/>
        <c:auto val="1"/>
        <c:lblAlgn val="ctr"/>
        <c:lblOffset val="100"/>
        <c:noMultiLvlLbl val="0"/>
      </c:catAx>
      <c:valAx>
        <c:axId val="20834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25914585423598"/>
          <c:y val="0.44842378041109998"/>
          <c:w val="0.17774085414576299"/>
          <c:h val="0.212840293805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58591985115"/>
          <c:y val="5.4987528721907999E-2"/>
          <c:w val="0.691852710443977"/>
          <c:h val="0.85534782859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0.92441401106136423</c:v>
                </c:pt>
                <c:pt idx="1">
                  <c:v>0.4147250698974837</c:v>
                </c:pt>
                <c:pt idx="2">
                  <c:v>0.87272727272727268</c:v>
                </c:pt>
                <c:pt idx="3">
                  <c:v>0.8165137614678899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C-394A-BFBD-45B652FBFE52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4.2138530418751645E-2</c:v>
                </c:pt>
                <c:pt idx="1">
                  <c:v>0.31407269338303823</c:v>
                </c:pt>
                <c:pt idx="2">
                  <c:v>7.2727272727272724E-2</c:v>
                </c:pt>
                <c:pt idx="3">
                  <c:v>5.5045871559633031E-2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C-394A-BFBD-45B652FBFE52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3.3447458519884121E-2</c:v>
                </c:pt>
                <c:pt idx="1">
                  <c:v>0.27120223671947807</c:v>
                </c:pt>
                <c:pt idx="2">
                  <c:v>5.4545454545454543E-2</c:v>
                </c:pt>
                <c:pt idx="3">
                  <c:v>0.12844036697247707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C-394A-BFBD-45B652FB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96632"/>
        <c:axId val="2083500168"/>
      </c:barChart>
      <c:catAx>
        <c:axId val="20834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00168"/>
        <c:crosses val="autoZero"/>
        <c:auto val="1"/>
        <c:lblAlgn val="ctr"/>
        <c:lblOffset val="100"/>
        <c:noMultiLvlLbl val="0"/>
      </c:catAx>
      <c:valAx>
        <c:axId val="20835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67417107705498"/>
          <c:y val="0.44811005765530598"/>
          <c:w val="0.17932582892294499"/>
          <c:h val="0.214135625024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4996212306"/>
          <c:y val="5.2432031376134502E-2"/>
          <c:w val="0.66096691853095502"/>
          <c:h val="0.781580973078613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0.56907619313424507</c:v>
                </c:pt>
                <c:pt idx="1">
                  <c:v>0.14310645724258289</c:v>
                </c:pt>
                <c:pt idx="2">
                  <c:v>3.1914893617021274E-2</c:v>
                </c:pt>
                <c:pt idx="3">
                  <c:v>0.84507042253521125</c:v>
                </c:pt>
                <c:pt idx="4">
                  <c:v>0.52531645569620256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5C41-9B47-5E6F2F16F5B6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Sheet1!$B$83:$F$83</c:f>
              <c:numCache>
                <c:formatCode>General</c:formatCode>
                <c:ptCount val="5"/>
                <c:pt idx="0">
                  <c:v>3.4049679039910692E-2</c:v>
                </c:pt>
                <c:pt idx="1">
                  <c:v>4.0139616055846421E-2</c:v>
                </c:pt>
                <c:pt idx="2">
                  <c:v>2.7659574468085105E-2</c:v>
                </c:pt>
                <c:pt idx="3">
                  <c:v>4.2253521126760563E-2</c:v>
                </c:pt>
                <c:pt idx="4">
                  <c:v>3.1645569620253167E-2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5C41-9B47-5E6F2F16F5B6}"/>
            </c:ext>
          </c:extLst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Sheet1!$B$84:$F$84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C-5C41-9B47-5E6F2F16F5B6}"/>
            </c:ext>
          </c:extLst>
        </c:ser>
        <c:ser>
          <c:idx val="3"/>
          <c:order val="3"/>
          <c:tx>
            <c:strRef>
              <c:f>Sheet1!$A$85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Sheet1!$B$85:$F$85</c:f>
              <c:numCache>
                <c:formatCode>General</c:formatCode>
                <c:ptCount val="5"/>
                <c:pt idx="0">
                  <c:v>0.38450088380314446</c:v>
                </c:pt>
                <c:pt idx="1">
                  <c:v>0.77923211169284468</c:v>
                </c:pt>
                <c:pt idx="2">
                  <c:v>0.85531914893617023</c:v>
                </c:pt>
                <c:pt idx="3">
                  <c:v>0.11267605633802817</c:v>
                </c:pt>
                <c:pt idx="4">
                  <c:v>0.42405063291139239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C-5C41-9B47-5E6F2F16F5B6}"/>
            </c:ext>
          </c:extLst>
        </c:ser>
        <c:ser>
          <c:idx val="4"/>
          <c:order val="4"/>
          <c:tx>
            <c:strRef>
              <c:f>Sheet1!$A$86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Sheet1!$B$86:$F$86</c:f>
              <c:numCache>
                <c:formatCode>General</c:formatCode>
                <c:ptCount val="5"/>
                <c:pt idx="0">
                  <c:v>1.2373244022699787E-2</c:v>
                </c:pt>
                <c:pt idx="1">
                  <c:v>3.7521815008726006E-2</c:v>
                </c:pt>
                <c:pt idx="2">
                  <c:v>8.5106382978723402E-2</c:v>
                </c:pt>
                <c:pt idx="3">
                  <c:v>0</c:v>
                </c:pt>
                <c:pt idx="4">
                  <c:v>1.8987341772151899E-2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C-5C41-9B47-5E6F2F16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18136"/>
        <c:axId val="2122420216"/>
      </c:barChart>
      <c:catAx>
        <c:axId val="212241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420216"/>
        <c:crosses val="autoZero"/>
        <c:auto val="1"/>
        <c:lblAlgn val="ctr"/>
        <c:lblOffset val="100"/>
        <c:noMultiLvlLbl val="0"/>
      </c:catAx>
      <c:valAx>
        <c:axId val="212242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for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2418136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372848362859304"/>
          <c:y val="0.151917380049234"/>
          <c:w val="0.21410370599985001"/>
          <c:h val="0.6961647594134240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3580278930801"/>
          <c:y val="5.85806845849327E-2"/>
          <c:w val="0.682303893179109"/>
          <c:h val="0.773128072953607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Sheet1!$B$108:$F$108</c:f>
              <c:numCache>
                <c:formatCode>General</c:formatCode>
                <c:ptCount val="5"/>
                <c:pt idx="0">
                  <c:v>0.57261837918772229</c:v>
                </c:pt>
                <c:pt idx="1">
                  <c:v>0.10115979381443299</c:v>
                </c:pt>
                <c:pt idx="2">
                  <c:v>2.321083172147002E-2</c:v>
                </c:pt>
                <c:pt idx="3">
                  <c:v>0.78947368421052633</c:v>
                </c:pt>
                <c:pt idx="4">
                  <c:v>0.53164556962025311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7-0248-A955-DD7963CE6F78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Sheet1!$B$109:$F$109</c:f>
              <c:numCache>
                <c:formatCode>General</c:formatCode>
                <c:ptCount val="5"/>
                <c:pt idx="0">
                  <c:v>3.5279805352798052E-2</c:v>
                </c:pt>
                <c:pt idx="1">
                  <c:v>4.0592783505154641E-2</c:v>
                </c:pt>
                <c:pt idx="2">
                  <c:v>1.7408123791102514E-2</c:v>
                </c:pt>
                <c:pt idx="3">
                  <c:v>5.2631578947368418E-2</c:v>
                </c:pt>
                <c:pt idx="4">
                  <c:v>2.5316455696202531E-2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7-0248-A955-DD7963CE6F78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Sheet1!$B$110:$F$110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7-0248-A955-DD7963CE6F78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Sheet1!$B$111:$F$111</c:f>
              <c:numCache>
                <c:formatCode>General</c:formatCode>
                <c:ptCount val="5"/>
                <c:pt idx="0">
                  <c:v>0.38405390230207748</c:v>
                </c:pt>
                <c:pt idx="1">
                  <c:v>0.7989690721649485</c:v>
                </c:pt>
                <c:pt idx="2">
                  <c:v>0.89941972920696323</c:v>
                </c:pt>
                <c:pt idx="3">
                  <c:v>0.15789473684210525</c:v>
                </c:pt>
                <c:pt idx="4">
                  <c:v>0.43037974683544306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7-0248-A955-DD7963CE6F78}"/>
            </c:ext>
          </c:extLst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8.0479131574022079E-3</c:v>
                </c:pt>
                <c:pt idx="1">
                  <c:v>5.9278350515463915E-2</c:v>
                </c:pt>
                <c:pt idx="2">
                  <c:v>5.9961315280464215E-2</c:v>
                </c:pt>
                <c:pt idx="3">
                  <c:v>0</c:v>
                </c:pt>
                <c:pt idx="4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7-0248-A955-DD7963CE6F78}"/>
            </c:ext>
          </c:extLst>
        </c:ser>
        <c:ser>
          <c:idx val="5"/>
          <c:order val="5"/>
          <c:tx>
            <c:strRef>
              <c:f>Sheet1!$A$113</c:f>
              <c:strCache>
                <c:ptCount val="1"/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Sheet1!$B$113:$F$113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E07-0248-A955-DD7963CE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564728"/>
        <c:axId val="2122647944"/>
      </c:barChart>
      <c:catAx>
        <c:axId val="-210056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647944"/>
        <c:crosses val="autoZero"/>
        <c:auto val="1"/>
        <c:lblAlgn val="ctr"/>
        <c:lblOffset val="100"/>
        <c:noMultiLvlLbl val="0"/>
      </c:catAx>
      <c:valAx>
        <c:axId val="212264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Percentage of each ortholog category</a:t>
                </a:r>
                <a:endParaRPr lang="en-US" sz="5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500"/>
              </a:p>
            </c:rich>
          </c:tx>
          <c:layout>
            <c:manualLayout>
              <c:xMode val="edge"/>
              <c:yMode val="edge"/>
              <c:x val="1.6428221431863399E-2"/>
              <c:y val="6.9704157933495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005647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93073446903595"/>
          <c:y val="0.128623277753315"/>
          <c:w val="0.20200763679231301"/>
          <c:h val="0.72472828854158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9247594050699"/>
          <c:y val="6.0185185185185203E-2"/>
          <c:w val="0.62079943132108495"/>
          <c:h val="0.822469378827647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Sheet1!$E$90:$F$90</c:f>
              <c:numCache>
                <c:formatCode>General</c:formatCode>
                <c:ptCount val="2"/>
                <c:pt idx="0">
                  <c:v>0.53311835454070067</c:v>
                </c:pt>
                <c:pt idx="1">
                  <c:v>0.19121287128712872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124D-8FFA-E204C7490CD9}"/>
            </c:ext>
          </c:extLst>
        </c:ser>
        <c:ser>
          <c:idx val="1"/>
          <c:order val="1"/>
          <c:tx>
            <c:strRef>
              <c:f>Sheet1!$D$91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Sheet1!$E$91:$F$91</c:f>
              <c:numCache>
                <c:formatCode>General</c:formatCode>
                <c:ptCount val="2"/>
                <c:pt idx="0">
                  <c:v>2.0219626982743596E-2</c:v>
                </c:pt>
                <c:pt idx="1">
                  <c:v>8.6633663366336641E-3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124D-8FFA-E204C7490CD9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Sheet1!$E$92:$F$92</c:f>
              <c:numCache>
                <c:formatCode>General</c:formatCode>
                <c:ptCount val="2"/>
                <c:pt idx="0">
                  <c:v>6.3186334321073734E-2</c:v>
                </c:pt>
                <c:pt idx="1">
                  <c:v>6.1262376237623761E-2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F-124D-8FFA-E204C7490CD9}"/>
            </c:ext>
          </c:extLst>
        </c:ser>
        <c:ser>
          <c:idx val="3"/>
          <c:order val="3"/>
          <c:tx>
            <c:strRef>
              <c:f>Sheet1!$D$93</c:f>
              <c:strCache>
                <c:ptCount val="1"/>
                <c:pt idx="0">
                  <c:v>gene gain (only in M.intermedium)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Sheet1!$E$93:$F$93</c:f>
              <c:numCache>
                <c:formatCode>General</c:formatCode>
                <c:ptCount val="2"/>
                <c:pt idx="0">
                  <c:v>0.36020568241241069</c:v>
                </c:pt>
                <c:pt idx="1">
                  <c:v>0.64789603960396036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F-124D-8FFA-E204C7490CD9}"/>
            </c:ext>
          </c:extLst>
        </c:ser>
        <c:ser>
          <c:idx val="4"/>
          <c:order val="4"/>
          <c:tx>
            <c:strRef>
              <c:f>Sheet1!$D$94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Sheet1!$E$94:$F$94</c:f>
              <c:numCache>
                <c:formatCode>General</c:formatCode>
                <c:ptCount val="2"/>
                <c:pt idx="0">
                  <c:v>2.327000174307129E-2</c:v>
                </c:pt>
                <c:pt idx="1">
                  <c:v>9.344059405940594E-2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F-124D-8FFA-E204C749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968616"/>
        <c:axId val="2082557448"/>
      </c:barChart>
      <c:catAx>
        <c:axId val="208296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2557448"/>
        <c:crosses val="autoZero"/>
        <c:auto val="1"/>
        <c:lblAlgn val="ctr"/>
        <c:lblOffset val="100"/>
        <c:noMultiLvlLbl val="0"/>
      </c:catAx>
      <c:valAx>
        <c:axId val="208255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of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82968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99190726159205"/>
          <c:y val="0.127710338291047"/>
          <c:w val="0.23023031496063001"/>
          <c:h val="0.74457932341790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77261325714"/>
          <c:y val="6.0975609756097497E-2"/>
          <c:w val="0.59691910048639996"/>
          <c:h val="0.820137832208121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Sheet1!$D$117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Sheet1!$E$117:$F$117</c:f>
              <c:numCache>
                <c:formatCode>General</c:formatCode>
                <c:ptCount val="2"/>
                <c:pt idx="0">
                  <c:v>0.53595515459402643</c:v>
                </c:pt>
                <c:pt idx="1">
                  <c:v>0.15579710144927536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D-A248-99FA-C59AF2A218A6}"/>
            </c:ext>
          </c:extLst>
        </c:ser>
        <c:ser>
          <c:idx val="1"/>
          <c:order val="1"/>
          <c:tx>
            <c:strRef>
              <c:f>Sheet1!$D$118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Sheet1!$E$118:$F$118</c:f>
              <c:numCache>
                <c:formatCode>General</c:formatCode>
                <c:ptCount val="2"/>
                <c:pt idx="0">
                  <c:v>1.0335464657966191E-2</c:v>
                </c:pt>
                <c:pt idx="1">
                  <c:v>6.728778467908903E-3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D-A248-99FA-C59AF2A218A6}"/>
            </c:ext>
          </c:extLst>
        </c:ser>
        <c:ser>
          <c:idx val="2"/>
          <c:order val="2"/>
          <c:tx>
            <c:strRef>
              <c:f>Sheet1!$D$119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Sheet1!$E$119:$F$119</c:f>
              <c:numCache>
                <c:formatCode>General</c:formatCode>
                <c:ptCount val="2"/>
                <c:pt idx="0">
                  <c:v>6.4027327669265124E-2</c:v>
                </c:pt>
                <c:pt idx="1">
                  <c:v>5.2795031055900624E-2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D-A248-99FA-C59AF2A218A6}"/>
            </c:ext>
          </c:extLst>
        </c:ser>
        <c:ser>
          <c:idx val="3"/>
          <c:order val="3"/>
          <c:tx>
            <c:strRef>
              <c:f>Sheet1!$D$120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Sheet1!$E$120:$F$120</c:f>
              <c:numCache>
                <c:formatCode>General</c:formatCode>
                <c:ptCount val="2"/>
                <c:pt idx="0">
                  <c:v>0.35946395725672242</c:v>
                </c:pt>
                <c:pt idx="1">
                  <c:v>0.70134575569358182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D-A248-99FA-C59AF2A218A6}"/>
            </c:ext>
          </c:extLst>
        </c:ser>
        <c:ser>
          <c:idx val="4"/>
          <c:order val="4"/>
          <c:tx>
            <c:strRef>
              <c:f>Sheet1!$D$121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Sheet1!$E$121:$F$121</c:f>
              <c:numCache>
                <c:formatCode>General</c:formatCode>
                <c:ptCount val="2"/>
                <c:pt idx="0">
                  <c:v>3.0218095822019796E-2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D-A248-99FA-C59AF2A2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151720"/>
        <c:axId val="-2036001368"/>
      </c:barChart>
      <c:catAx>
        <c:axId val="-206415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6001368"/>
        <c:crosses val="autoZero"/>
        <c:auto val="1"/>
        <c:lblAlgn val="ctr"/>
        <c:lblOffset val="100"/>
        <c:noMultiLvlLbl val="0"/>
      </c:catAx>
      <c:valAx>
        <c:axId val="-203600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Percentage of each ortholog category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</c:rich>
          </c:tx>
          <c:layout>
            <c:manualLayout>
              <c:xMode val="edge"/>
              <c:yMode val="edge"/>
              <c:x val="3.6033642904214201E-2"/>
              <c:y val="0.166475930237260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064151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08611250463495"/>
          <c:y val="9.9368823034081302E-2"/>
          <c:w val="0.27391388749536499"/>
          <c:h val="0.7543580387348389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</a:t>
            </a:r>
            <a:r>
              <a:rPr lang="en-US" sz="2000" i="1" baseline="0"/>
              <a:t> caroliniana </a:t>
            </a:r>
            <a:endParaRPr lang="en-US" sz="2000" i="1"/>
          </a:p>
        </c:rich>
      </c:tx>
      <c:layout>
        <c:manualLayout>
          <c:xMode val="edge"/>
          <c:yMode val="edge"/>
          <c:x val="0.40309862129302809"/>
          <c:y val="5.12820512820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799137176818"/>
          <c:y val="0.17180205038472754"/>
          <c:w val="0.68381346728210701"/>
          <c:h val="0.70332806894840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Sheet1!$A$136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Sheet1!$B$136:$F$136</c:f>
              <c:numCache>
                <c:formatCode>General</c:formatCode>
                <c:ptCount val="5"/>
                <c:pt idx="0">
                  <c:v>0.63328181349819679</c:v>
                </c:pt>
                <c:pt idx="1">
                  <c:v>0.16470588235294117</c:v>
                </c:pt>
                <c:pt idx="2">
                  <c:v>4.4806517311608958E-2</c:v>
                </c:pt>
                <c:pt idx="3">
                  <c:v>0.41818181818181815</c:v>
                </c:pt>
                <c:pt idx="4">
                  <c:v>0.50326797385620914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34B-A5D9-A66A60128C2A}"/>
            </c:ext>
          </c:extLst>
        </c:ser>
        <c:ser>
          <c:idx val="1"/>
          <c:order val="1"/>
          <c:tx>
            <c:strRef>
              <c:f>Sheet1!$A$137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Sheet1!$B$137:$F$137</c:f>
              <c:numCache>
                <c:formatCode>General</c:formatCode>
                <c:ptCount val="5"/>
                <c:pt idx="0">
                  <c:v>2.575991756826378E-2</c:v>
                </c:pt>
                <c:pt idx="1">
                  <c:v>5.8823529411764705E-2</c:v>
                </c:pt>
                <c:pt idx="2">
                  <c:v>5.0916496945010187E-2</c:v>
                </c:pt>
                <c:pt idx="3">
                  <c:v>8.1818181818181818E-2</c:v>
                </c:pt>
                <c:pt idx="4">
                  <c:v>1.3071895424836602E-2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D-434B-A5D9-A66A60128C2A}"/>
            </c:ext>
          </c:extLst>
        </c:ser>
        <c:ser>
          <c:idx val="2"/>
          <c:order val="2"/>
          <c:tx>
            <c:strRef>
              <c:f>Sheet1!$A$138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Sheet1!$B$138:$F$138</c:f>
              <c:numCache>
                <c:formatCode>General</c:formatCode>
                <c:ptCount val="5"/>
                <c:pt idx="0">
                  <c:v>0.30674909840288511</c:v>
                </c:pt>
                <c:pt idx="1">
                  <c:v>0.53088235294117647</c:v>
                </c:pt>
                <c:pt idx="2">
                  <c:v>0.55193482688391038</c:v>
                </c:pt>
                <c:pt idx="3">
                  <c:v>0.41818181818181815</c:v>
                </c:pt>
                <c:pt idx="4">
                  <c:v>0.45751633986928103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34B-A5D9-A66A60128C2A}"/>
            </c:ext>
          </c:extLst>
        </c:ser>
        <c:ser>
          <c:idx val="3"/>
          <c:order val="3"/>
          <c:tx>
            <c:strRef>
              <c:f>Sheet1!$A$139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Sheet1!$B$139:$F$139</c:f>
              <c:numCache>
                <c:formatCode>General</c:formatCode>
                <c:ptCount val="5"/>
                <c:pt idx="0">
                  <c:v>3.4209170530654302E-2</c:v>
                </c:pt>
                <c:pt idx="1">
                  <c:v>0.24558823529411763</c:v>
                </c:pt>
                <c:pt idx="2">
                  <c:v>0.35234215885947046</c:v>
                </c:pt>
                <c:pt idx="3">
                  <c:v>8.1818181818181818E-2</c:v>
                </c:pt>
                <c:pt idx="4">
                  <c:v>2.6143790849673203E-2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D-434B-A5D9-A66A6012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931823"/>
        <c:axId val="635627567"/>
      </c:barChart>
      <c:catAx>
        <c:axId val="6319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7567"/>
        <c:crosses val="autoZero"/>
        <c:auto val="1"/>
        <c:lblAlgn val="ctr"/>
        <c:lblOffset val="100"/>
        <c:noMultiLvlLbl val="0"/>
      </c:catAx>
      <c:valAx>
        <c:axId val="6356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7241379310344827E-2"/>
              <c:y val="0.2553321219462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392463873050346"/>
          <c:y val="0.1457740538842901"/>
          <c:w val="0.17805397170181314"/>
          <c:h val="0.69365322924378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432166</xdr:colOff>
      <xdr:row>2</xdr:row>
      <xdr:rowOff>149659</xdr:rowOff>
    </xdr:from>
    <xdr:to>
      <xdr:col>10</xdr:col>
      <xdr:colOff>472367</xdr:colOff>
      <xdr:row>16</xdr:row>
      <xdr:rowOff>78758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377345</xdr:colOff>
      <xdr:row>19</xdr:row>
      <xdr:rowOff>63957</xdr:rowOff>
    </xdr:from>
    <xdr:to>
      <xdr:col>11</xdr:col>
      <xdr:colOff>0</xdr:colOff>
      <xdr:row>33</xdr:row>
      <xdr:rowOff>142715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304251</xdr:colOff>
      <xdr:row>36</xdr:row>
      <xdr:rowOff>76566</xdr:rowOff>
    </xdr:from>
    <xdr:to>
      <xdr:col>11</xdr:col>
      <xdr:colOff>118776</xdr:colOff>
      <xdr:row>51</xdr:row>
      <xdr:rowOff>82230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550941</xdr:colOff>
      <xdr:row>55</xdr:row>
      <xdr:rowOff>85702</xdr:rowOff>
    </xdr:from>
    <xdr:to>
      <xdr:col>11</xdr:col>
      <xdr:colOff>319783</xdr:colOff>
      <xdr:row>70</xdr:row>
      <xdr:rowOff>73093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424180</xdr:colOff>
      <xdr:row>70</xdr:row>
      <xdr:rowOff>167529</xdr:rowOff>
    </xdr:from>
    <xdr:to>
      <xdr:col>13</xdr:col>
      <xdr:colOff>85539</xdr:colOff>
      <xdr:row>86</xdr:row>
      <xdr:rowOff>40640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151722</xdr:colOff>
      <xdr:row>104</xdr:row>
      <xdr:rowOff>198120</xdr:rowOff>
    </xdr:from>
    <xdr:to>
      <xdr:col>14</xdr:col>
      <xdr:colOff>297180</xdr:colOff>
      <xdr:row>119</xdr:row>
      <xdr:rowOff>116840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563880</xdr:colOff>
      <xdr:row>86</xdr:row>
      <xdr:rowOff>124460</xdr:rowOff>
    </xdr:from>
    <xdr:to>
      <xdr:col>12</xdr:col>
      <xdr:colOff>195580</xdr:colOff>
      <xdr:row>100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736600</xdr:colOff>
      <xdr:row>103</xdr:row>
      <xdr:rowOff>127000</xdr:rowOff>
    </xdr:from>
    <xdr:to>
      <xdr:col>22</xdr:col>
      <xdr:colOff>38100</xdr:colOff>
      <xdr:row>121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121</xdr:row>
      <xdr:rowOff>101600</xdr:rowOff>
    </xdr:from>
    <xdr:to>
      <xdr:col>14</xdr:col>
      <xdr:colOff>546100</xdr:colOff>
      <xdr:row>141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AC0C2-CA7B-6248-A9A1-2EFB12B5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171450</xdr:colOff>
      <xdr:row>139</xdr:row>
      <xdr:rowOff>165100</xdr:rowOff>
    </xdr:from>
    <xdr:to>
      <xdr:col>14</xdr:col>
      <xdr:colOff>558800</xdr:colOff>
      <xdr:row>162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1759C-90F8-064F-B74B-E1CBE16C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1136650</xdr:colOff>
      <xdr:row>162</xdr:row>
      <xdr:rowOff>88900</xdr:rowOff>
    </xdr:from>
    <xdr:to>
      <xdr:col>13</xdr:col>
      <xdr:colOff>203200</xdr:colOff>
      <xdr:row>180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368A5B-DA05-0A40-B43D-BAC50343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114300</xdr:colOff>
      <xdr:row>201</xdr:row>
      <xdr:rowOff>63500</xdr:rowOff>
    </xdr:from>
    <xdr:to>
      <xdr:col>15</xdr:col>
      <xdr:colOff>723900</xdr:colOff>
      <xdr:row>220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D63BE-24FA-1644-9F9E-CF928FA5F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57150</xdr:colOff>
      <xdr:row>221</xdr:row>
      <xdr:rowOff>12700</xdr:rowOff>
    </xdr:from>
    <xdr:to>
      <xdr:col>15</xdr:col>
      <xdr:colOff>673100</xdr:colOff>
      <xdr:row>238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BDB51E-98C4-D24C-9220-41494152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1085850</xdr:colOff>
      <xdr:row>182</xdr:row>
      <xdr:rowOff>63500</xdr:rowOff>
    </xdr:from>
    <xdr:to>
      <xdr:col>13</xdr:col>
      <xdr:colOff>190500</xdr:colOff>
      <xdr:row>200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132ADD-F9F7-9943-AADF-7362DB1D5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806450</xdr:colOff>
      <xdr:row>239</xdr:row>
      <xdr:rowOff>63500</xdr:rowOff>
    </xdr:from>
    <xdr:to>
      <xdr:col>15</xdr:col>
      <xdr:colOff>609600</xdr:colOff>
      <xdr:row>259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F57CCB-4B43-7847-8AE6-52D48B136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6350</xdr:colOff>
      <xdr:row>259</xdr:row>
      <xdr:rowOff>177800</xdr:rowOff>
    </xdr:from>
    <xdr:to>
      <xdr:col>15</xdr:col>
      <xdr:colOff>609600</xdr:colOff>
      <xdr:row>277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45DFF3-F2B2-4743-BF29-4C93EDC8D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3"/>
  <sheetViews>
    <sheetView tabSelected="1" topLeftCell="A165" workbookViewId="0">
      <selection activeCell="R197" sqref="R197"/>
    </sheetView>
  </sheetViews>
  <sheetFormatPr baseColWidth="10" defaultRowHeight="16"/>
  <cols>
    <col min="1" max="1" width="42.6640625" customWidth="1"/>
    <col min="2" max="2" width="14.83203125" customWidth="1"/>
    <col min="3" max="3" width="17.5" customWidth="1"/>
    <col min="4" max="4" width="18.6640625" customWidth="1"/>
    <col min="5" max="5" width="20.1640625" customWidth="1"/>
    <col min="6" max="6" width="16.6640625" customWidth="1"/>
    <col min="11" max="11" width="13.5" bestFit="1" customWidth="1"/>
  </cols>
  <sheetData>
    <row r="1" spans="1:5">
      <c r="A1" s="1" t="s">
        <v>0</v>
      </c>
      <c r="B1" s="4" t="s">
        <v>3</v>
      </c>
      <c r="C1" s="4" t="s">
        <v>4</v>
      </c>
      <c r="D1" s="4" t="s">
        <v>5</v>
      </c>
      <c r="E1" s="4" t="s">
        <v>1</v>
      </c>
    </row>
    <row r="2" spans="1:5">
      <c r="B2" s="5">
        <v>7505</v>
      </c>
      <c r="C2" s="5">
        <v>456</v>
      </c>
      <c r="D2" s="5">
        <v>51</v>
      </c>
      <c r="E2" s="5">
        <v>101</v>
      </c>
    </row>
    <row r="3" spans="1:5">
      <c r="B3" s="5">
        <v>562</v>
      </c>
      <c r="C3" s="5">
        <v>60</v>
      </c>
      <c r="D3" s="5">
        <v>4</v>
      </c>
      <c r="E3" s="5">
        <v>11</v>
      </c>
    </row>
    <row r="4" spans="1:5">
      <c r="B4" s="5">
        <v>328</v>
      </c>
      <c r="C4" s="5">
        <v>217</v>
      </c>
      <c r="D4" s="5">
        <v>3</v>
      </c>
      <c r="E4" s="5">
        <v>3</v>
      </c>
    </row>
    <row r="5" spans="1:5">
      <c r="A5" s="1" t="s">
        <v>2</v>
      </c>
      <c r="B5" s="6">
        <f>SUM(B2:B4)</f>
        <v>8395</v>
      </c>
      <c r="C5" s="6">
        <f t="shared" ref="C5:E5" si="0">SUM(C2:C4)</f>
        <v>733</v>
      </c>
      <c r="D5" s="6">
        <f t="shared" si="0"/>
        <v>58</v>
      </c>
      <c r="E5" s="6">
        <f t="shared" si="0"/>
        <v>115</v>
      </c>
    </row>
    <row r="6" spans="1:5">
      <c r="B6" s="4" t="s">
        <v>3</v>
      </c>
      <c r="C6" s="4" t="s">
        <v>4</v>
      </c>
      <c r="D6" s="4" t="s">
        <v>5</v>
      </c>
      <c r="E6" s="4" t="s">
        <v>1</v>
      </c>
    </row>
    <row r="7" spans="1:5">
      <c r="A7" s="1" t="s">
        <v>8</v>
      </c>
      <c r="B7" s="5">
        <f>B2/B5</f>
        <v>0.89398451459201911</v>
      </c>
      <c r="C7" s="5">
        <f>C2/C5</f>
        <v>0.6221009549795361</v>
      </c>
      <c r="D7" s="5">
        <f>D2/D5</f>
        <v>0.87931034482758619</v>
      </c>
      <c r="E7" s="5">
        <f>E2/E5</f>
        <v>0.87826086956521743</v>
      </c>
    </row>
    <row r="8" spans="1:5">
      <c r="A8" s="1" t="s">
        <v>7</v>
      </c>
      <c r="B8" s="5">
        <f>B3/B5</f>
        <v>6.6944609886837397E-2</v>
      </c>
      <c r="C8" s="5">
        <f>C3/C5</f>
        <v>8.1855388813096869E-2</v>
      </c>
      <c r="D8" s="5">
        <f>D3/D5</f>
        <v>6.8965517241379309E-2</v>
      </c>
      <c r="E8" s="5">
        <f>E3/E5</f>
        <v>9.5652173913043481E-2</v>
      </c>
    </row>
    <row r="9" spans="1:5">
      <c r="A9" s="1" t="s">
        <v>6</v>
      </c>
      <c r="B9" s="5">
        <f>B4/B5</f>
        <v>3.9070875521143536E-2</v>
      </c>
      <c r="C9" s="5">
        <f>C4/C5</f>
        <v>0.296043656207367</v>
      </c>
      <c r="D9" s="5">
        <f>D4/D5</f>
        <v>5.1724137931034482E-2</v>
      </c>
      <c r="E9" s="5">
        <f>E4/E5</f>
        <v>2.6086956521739129E-2</v>
      </c>
    </row>
    <row r="21" spans="1:5">
      <c r="A21" s="2" t="s">
        <v>0</v>
      </c>
      <c r="B21" s="4" t="s">
        <v>3</v>
      </c>
      <c r="C21" s="4" t="s">
        <v>4</v>
      </c>
      <c r="D21" s="4" t="s">
        <v>5</v>
      </c>
      <c r="E21" s="4" t="s">
        <v>1</v>
      </c>
    </row>
    <row r="22" spans="1:5">
      <c r="A22" s="1" t="s">
        <v>8</v>
      </c>
      <c r="B22" s="7">
        <v>7247</v>
      </c>
      <c r="C22" s="7">
        <v>456</v>
      </c>
      <c r="D22" s="7">
        <v>49</v>
      </c>
      <c r="E22" s="7">
        <v>103</v>
      </c>
    </row>
    <row r="23" spans="1:5">
      <c r="A23" s="1" t="s">
        <v>7</v>
      </c>
      <c r="B23" s="7">
        <v>438</v>
      </c>
      <c r="C23" s="7">
        <v>74</v>
      </c>
      <c r="D23" s="7">
        <v>6</v>
      </c>
      <c r="E23" s="7">
        <v>10</v>
      </c>
    </row>
    <row r="24" spans="1:5">
      <c r="A24" s="1" t="s">
        <v>6</v>
      </c>
      <c r="B24" s="7">
        <v>385</v>
      </c>
      <c r="C24" s="7">
        <v>371</v>
      </c>
      <c r="D24" s="7">
        <v>2</v>
      </c>
      <c r="E24" s="7">
        <v>3</v>
      </c>
    </row>
    <row r="25" spans="1:5">
      <c r="A25" s="2"/>
      <c r="B25" s="7">
        <f>SUM(B22:B24)</f>
        <v>8070</v>
      </c>
      <c r="C25" s="7">
        <f t="shared" ref="C25:E25" si="1">SUM(C22:C24)</f>
        <v>901</v>
      </c>
      <c r="D25" s="7">
        <f t="shared" si="1"/>
        <v>57</v>
      </c>
      <c r="E25" s="7">
        <f t="shared" si="1"/>
        <v>116</v>
      </c>
    </row>
    <row r="26" spans="1:5">
      <c r="A26" s="2"/>
      <c r="B26" s="4" t="s">
        <v>3</v>
      </c>
      <c r="C26" s="4" t="s">
        <v>4</v>
      </c>
      <c r="D26" s="4" t="s">
        <v>5</v>
      </c>
      <c r="E26" s="4" t="s">
        <v>1</v>
      </c>
    </row>
    <row r="27" spans="1:5">
      <c r="A27" s="1" t="s">
        <v>8</v>
      </c>
      <c r="B27">
        <f>B22/B25</f>
        <v>0.89801734820322177</v>
      </c>
      <c r="C27">
        <f>C22/C25</f>
        <v>0.50610432852386233</v>
      </c>
      <c r="D27">
        <f>D22/D25</f>
        <v>0.85964912280701755</v>
      </c>
      <c r="E27">
        <f>E22/E25</f>
        <v>0.88793103448275867</v>
      </c>
    </row>
    <row r="28" spans="1:5">
      <c r="A28" s="1" t="s">
        <v>7</v>
      </c>
      <c r="B28">
        <f>B23/B25</f>
        <v>5.4275092936802972E-2</v>
      </c>
      <c r="C28">
        <f>C23/C25</f>
        <v>8.2130965593784688E-2</v>
      </c>
      <c r="D28">
        <f>D23/D25</f>
        <v>0.10526315789473684</v>
      </c>
      <c r="E28">
        <f>E23/E25</f>
        <v>8.6206896551724144E-2</v>
      </c>
    </row>
    <row r="29" spans="1:5">
      <c r="A29" s="1" t="s">
        <v>6</v>
      </c>
      <c r="B29">
        <f>B24/B25</f>
        <v>4.770755885997522E-2</v>
      </c>
      <c r="C29">
        <f>C24/C25</f>
        <v>0.41176470588235292</v>
      </c>
      <c r="D29">
        <f>D24/D25</f>
        <v>3.5087719298245612E-2</v>
      </c>
      <c r="E29">
        <f t="shared" ref="E29" si="2">E24/E25</f>
        <v>2.5862068965517241E-2</v>
      </c>
    </row>
    <row r="37" spans="1:5">
      <c r="A37" s="2" t="s">
        <v>0</v>
      </c>
      <c r="B37" s="4" t="s">
        <v>3</v>
      </c>
      <c r="C37" s="4" t="s">
        <v>4</v>
      </c>
      <c r="D37" s="4" t="s">
        <v>5</v>
      </c>
      <c r="E37" s="4" t="s">
        <v>1</v>
      </c>
    </row>
    <row r="38" spans="1:5">
      <c r="A38" s="1" t="s">
        <v>8</v>
      </c>
      <c r="B38" s="2">
        <v>8258</v>
      </c>
      <c r="C38" s="2">
        <v>402</v>
      </c>
      <c r="D38" s="2">
        <v>45</v>
      </c>
      <c r="E38" s="2">
        <v>118</v>
      </c>
    </row>
    <row r="39" spans="1:5">
      <c r="A39" s="2" t="s">
        <v>10</v>
      </c>
      <c r="B39" s="2">
        <v>118</v>
      </c>
      <c r="C39" s="2">
        <v>369</v>
      </c>
      <c r="D39" s="2">
        <v>6</v>
      </c>
      <c r="E39" s="2">
        <v>2</v>
      </c>
    </row>
    <row r="40" spans="1:5">
      <c r="A40" s="2" t="s">
        <v>9</v>
      </c>
      <c r="B40" s="2">
        <v>76</v>
      </c>
      <c r="C40" s="2">
        <v>318</v>
      </c>
      <c r="D40" s="2">
        <v>6</v>
      </c>
      <c r="E40" s="2">
        <v>4</v>
      </c>
    </row>
    <row r="41" spans="1:5">
      <c r="A41" s="2" t="s">
        <v>11</v>
      </c>
      <c r="B41">
        <f>SUM(B38:B40)</f>
        <v>8452</v>
      </c>
      <c r="C41">
        <f t="shared" ref="C41:E41" si="3">SUM(C38:C40)</f>
        <v>1089</v>
      </c>
      <c r="D41">
        <f t="shared" si="3"/>
        <v>57</v>
      </c>
      <c r="E41">
        <f t="shared" si="3"/>
        <v>124</v>
      </c>
    </row>
    <row r="42" spans="1:5">
      <c r="B42" s="4" t="s">
        <v>3</v>
      </c>
      <c r="C42" s="4" t="s">
        <v>4</v>
      </c>
      <c r="D42" s="4" t="s">
        <v>5</v>
      </c>
      <c r="E42" s="4" t="s">
        <v>1</v>
      </c>
    </row>
    <row r="43" spans="1:5">
      <c r="A43" s="1" t="s">
        <v>8</v>
      </c>
      <c r="B43">
        <f>B38/B41</f>
        <v>0.97704685281590153</v>
      </c>
      <c r="C43">
        <f t="shared" ref="C43:E43" si="4">C38/C41</f>
        <v>0.36914600550964188</v>
      </c>
      <c r="D43">
        <f t="shared" si="4"/>
        <v>0.78947368421052633</v>
      </c>
      <c r="E43">
        <f t="shared" si="4"/>
        <v>0.95161290322580649</v>
      </c>
    </row>
    <row r="44" spans="1:5">
      <c r="A44" s="2" t="s">
        <v>10</v>
      </c>
      <c r="B44">
        <f>B39/B41</f>
        <v>1.3961192617132039E-2</v>
      </c>
      <c r="C44">
        <f t="shared" ref="C44:E44" si="5">C39/C41</f>
        <v>0.33884297520661155</v>
      </c>
      <c r="D44">
        <f t="shared" si="5"/>
        <v>0.10526315789473684</v>
      </c>
      <c r="E44">
        <f t="shared" si="5"/>
        <v>1.6129032258064516E-2</v>
      </c>
    </row>
    <row r="45" spans="1:5">
      <c r="A45" s="2" t="s">
        <v>9</v>
      </c>
      <c r="B45">
        <f>B40/B41</f>
        <v>8.9919545669663991E-3</v>
      </c>
      <c r="C45">
        <f t="shared" ref="C45:E45" si="6">C40/C41</f>
        <v>0.29201101928374656</v>
      </c>
      <c r="D45">
        <f t="shared" si="6"/>
        <v>0.10526315789473684</v>
      </c>
      <c r="E45">
        <f t="shared" si="6"/>
        <v>3.2258064516129031E-2</v>
      </c>
    </row>
    <row r="58" spans="1:17">
      <c r="A58" s="3" t="s">
        <v>0</v>
      </c>
      <c r="B58" s="4" t="s">
        <v>3</v>
      </c>
      <c r="C58" s="4" t="s">
        <v>4</v>
      </c>
      <c r="D58" s="4" t="s">
        <v>5</v>
      </c>
      <c r="E58" s="4" t="s">
        <v>1</v>
      </c>
    </row>
    <row r="59" spans="1:17">
      <c r="A59" s="1" t="s">
        <v>8</v>
      </c>
      <c r="B59" s="3">
        <v>7020</v>
      </c>
      <c r="C59" s="3">
        <v>445</v>
      </c>
      <c r="D59" s="3">
        <v>48</v>
      </c>
      <c r="E59" s="3">
        <v>89</v>
      </c>
    </row>
    <row r="60" spans="1:17" ht="21">
      <c r="A60" s="2" t="s">
        <v>10</v>
      </c>
      <c r="B60" s="3">
        <v>320</v>
      </c>
      <c r="C60" s="3">
        <v>337</v>
      </c>
      <c r="D60" s="3">
        <v>4</v>
      </c>
      <c r="E60" s="3">
        <v>6</v>
      </c>
      <c r="M60" s="17"/>
      <c r="N60" s="17"/>
      <c r="O60" s="17"/>
      <c r="P60" s="17"/>
      <c r="Q60" s="17"/>
    </row>
    <row r="61" spans="1:17" ht="21">
      <c r="A61" s="2" t="s">
        <v>9</v>
      </c>
      <c r="B61" s="3">
        <v>254</v>
      </c>
      <c r="C61" s="3">
        <v>291</v>
      </c>
      <c r="D61" s="3">
        <v>3</v>
      </c>
      <c r="E61" s="3">
        <v>14</v>
      </c>
      <c r="M61" s="17"/>
      <c r="N61" s="17"/>
      <c r="O61" s="17"/>
      <c r="P61" s="17"/>
      <c r="Q61" s="17"/>
    </row>
    <row r="62" spans="1:17" ht="21">
      <c r="B62">
        <f>SUM(B59:B61)</f>
        <v>7594</v>
      </c>
      <c r="C62">
        <f>SUM(C59:C61)</f>
        <v>1073</v>
      </c>
      <c r="D62">
        <f>SUM(D59:D61)</f>
        <v>55</v>
      </c>
      <c r="E62">
        <f>SUM(E59:E61)</f>
        <v>109</v>
      </c>
      <c r="M62" s="17"/>
      <c r="N62" s="17"/>
      <c r="O62" s="17"/>
      <c r="P62" s="17"/>
      <c r="Q62" s="17"/>
    </row>
    <row r="63" spans="1:17" ht="21">
      <c r="B63" s="4" t="s">
        <v>3</v>
      </c>
      <c r="C63" s="4" t="s">
        <v>4</v>
      </c>
      <c r="D63" s="4" t="s">
        <v>5</v>
      </c>
      <c r="E63" s="4" t="s">
        <v>1</v>
      </c>
      <c r="M63" s="17"/>
      <c r="N63" s="17"/>
      <c r="O63" s="17"/>
      <c r="P63" s="17"/>
      <c r="Q63" s="17"/>
    </row>
    <row r="64" spans="1:17" ht="21">
      <c r="A64" s="1" t="s">
        <v>8</v>
      </c>
      <c r="B64">
        <f>B59/B62</f>
        <v>0.92441401106136423</v>
      </c>
      <c r="C64">
        <f t="shared" ref="C64:E64" si="7">C59/C62</f>
        <v>0.4147250698974837</v>
      </c>
      <c r="D64">
        <f t="shared" si="7"/>
        <v>0.87272727272727268</v>
      </c>
      <c r="E64">
        <f t="shared" si="7"/>
        <v>0.8165137614678899</v>
      </c>
      <c r="M64" s="17"/>
      <c r="N64" s="17"/>
      <c r="O64" s="17"/>
      <c r="P64" s="17"/>
      <c r="Q64" s="17"/>
    </row>
    <row r="65" spans="1:9">
      <c r="A65" s="2" t="s">
        <v>10</v>
      </c>
      <c r="B65">
        <f>B60/B62</f>
        <v>4.2138530418751645E-2</v>
      </c>
      <c r="C65">
        <f t="shared" ref="C65:E65" si="8">C60/C62</f>
        <v>0.31407269338303823</v>
      </c>
      <c r="D65">
        <f t="shared" si="8"/>
        <v>7.2727272727272724E-2</v>
      </c>
      <c r="E65">
        <f t="shared" si="8"/>
        <v>5.5045871559633031E-2</v>
      </c>
    </row>
    <row r="66" spans="1:9">
      <c r="A66" s="2" t="s">
        <v>9</v>
      </c>
      <c r="B66">
        <f>B61/B62</f>
        <v>3.3447458519884121E-2</v>
      </c>
      <c r="C66">
        <f t="shared" ref="C66:E66" si="9">C61/C62</f>
        <v>0.27120223671947807</v>
      </c>
      <c r="D66">
        <f t="shared" si="9"/>
        <v>5.4545454545454543E-2</v>
      </c>
      <c r="E66">
        <f t="shared" si="9"/>
        <v>0.12844036697247707</v>
      </c>
    </row>
    <row r="72" spans="1:9">
      <c r="A72" s="10" t="s">
        <v>12</v>
      </c>
      <c r="B72" s="29" t="s">
        <v>3</v>
      </c>
      <c r="C72" s="29" t="s">
        <v>4</v>
      </c>
      <c r="D72" s="29" t="s">
        <v>14</v>
      </c>
      <c r="E72" s="29" t="s">
        <v>5</v>
      </c>
      <c r="F72" s="29" t="s">
        <v>1</v>
      </c>
      <c r="G72" s="31" t="s">
        <v>26</v>
      </c>
      <c r="H72" s="31" t="s">
        <v>25</v>
      </c>
      <c r="I72" s="31"/>
    </row>
    <row r="73" spans="1:9">
      <c r="A73" s="10" t="s">
        <v>13</v>
      </c>
      <c r="B73" s="29"/>
      <c r="C73" s="29"/>
      <c r="D73" s="29"/>
      <c r="E73" s="29"/>
      <c r="F73" s="29"/>
      <c r="G73" s="31"/>
      <c r="H73" s="31"/>
      <c r="I73" s="31"/>
    </row>
    <row r="74" spans="1:9">
      <c r="A74" s="10" t="s">
        <v>15</v>
      </c>
      <c r="B74" s="18">
        <v>10749</v>
      </c>
      <c r="C74" s="18">
        <v>1146</v>
      </c>
      <c r="D74" s="18">
        <v>470</v>
      </c>
      <c r="E74" s="18">
        <v>71</v>
      </c>
      <c r="F74" s="18">
        <v>158</v>
      </c>
      <c r="G74" s="7">
        <v>105</v>
      </c>
      <c r="H74" s="7">
        <f>1517+99</f>
        <v>1616</v>
      </c>
      <c r="I74" s="7">
        <v>99</v>
      </c>
    </row>
    <row r="75" spans="1:9">
      <c r="A75" s="10" t="s">
        <v>16</v>
      </c>
      <c r="B75" s="18">
        <v>6117</v>
      </c>
      <c r="C75" s="18">
        <v>164</v>
      </c>
      <c r="D75" s="18">
        <v>15</v>
      </c>
      <c r="E75" s="18">
        <v>60</v>
      </c>
      <c r="F75" s="18">
        <v>83</v>
      </c>
      <c r="G75" s="7">
        <v>2</v>
      </c>
      <c r="H75">
        <f>SUM(C75,E75:G75)</f>
        <v>309</v>
      </c>
    </row>
    <row r="76" spans="1:9">
      <c r="A76" s="10" t="s">
        <v>17</v>
      </c>
      <c r="B76" s="18">
        <v>366</v>
      </c>
      <c r="C76" s="18">
        <v>46</v>
      </c>
      <c r="D76" s="18">
        <v>13</v>
      </c>
      <c r="E76" s="18">
        <v>3</v>
      </c>
      <c r="F76" s="18">
        <v>5</v>
      </c>
      <c r="G76" s="7">
        <v>0</v>
      </c>
      <c r="H76">
        <v>14</v>
      </c>
    </row>
    <row r="77" spans="1:9">
      <c r="A77" s="10" t="s">
        <v>18</v>
      </c>
      <c r="B77" s="18">
        <v>725</v>
      </c>
      <c r="C77" s="18">
        <v>0</v>
      </c>
      <c r="D77" s="18">
        <v>0</v>
      </c>
      <c r="E77" s="18">
        <v>0</v>
      </c>
      <c r="F77" s="18">
        <v>0</v>
      </c>
      <c r="G77" s="7">
        <v>0</v>
      </c>
      <c r="H77" s="7">
        <v>99</v>
      </c>
      <c r="I77" s="7"/>
    </row>
    <row r="78" spans="1:9">
      <c r="A78" s="10" t="s">
        <v>19</v>
      </c>
      <c r="B78" s="18">
        <v>4133</v>
      </c>
      <c r="C78" s="18">
        <v>893</v>
      </c>
      <c r="D78" s="18">
        <v>402</v>
      </c>
      <c r="E78" s="18">
        <v>8</v>
      </c>
      <c r="F78" s="18">
        <v>67</v>
      </c>
      <c r="G78" s="7">
        <v>79</v>
      </c>
      <c r="H78">
        <f>C78+E78+F78+G78</f>
        <v>1047</v>
      </c>
    </row>
    <row r="79" spans="1:9">
      <c r="A79" s="10" t="s">
        <v>20</v>
      </c>
      <c r="B79" s="18">
        <v>133</v>
      </c>
      <c r="C79" s="18">
        <v>43</v>
      </c>
      <c r="D79" s="18">
        <v>40</v>
      </c>
      <c r="E79" s="18">
        <v>0</v>
      </c>
      <c r="F79" s="18">
        <v>3</v>
      </c>
      <c r="G79" s="7">
        <v>24</v>
      </c>
      <c r="H79" s="7">
        <f>SUM(C79:F79)</f>
        <v>86</v>
      </c>
    </row>
    <row r="80" spans="1:9">
      <c r="A80" s="31"/>
      <c r="B80" s="29" t="s">
        <v>3</v>
      </c>
      <c r="C80" s="29" t="s">
        <v>4</v>
      </c>
      <c r="D80" s="29" t="s">
        <v>14</v>
      </c>
      <c r="E80" s="29" t="s">
        <v>5</v>
      </c>
      <c r="F80" s="29" t="s">
        <v>1</v>
      </c>
    </row>
    <row r="81" spans="1:19">
      <c r="A81" s="31"/>
      <c r="B81" s="29"/>
      <c r="C81" s="29"/>
      <c r="D81" s="29"/>
      <c r="E81" s="29"/>
      <c r="F81" s="29"/>
    </row>
    <row r="82" spans="1:19" ht="24">
      <c r="A82" s="10" t="s">
        <v>16</v>
      </c>
      <c r="B82">
        <f>B75/B74</f>
        <v>0.56907619313424507</v>
      </c>
      <c r="C82">
        <f t="shared" ref="C82:F82" si="10">C75/C74</f>
        <v>0.14310645724258289</v>
      </c>
      <c r="D82">
        <f t="shared" si="10"/>
        <v>3.1914893617021274E-2</v>
      </c>
      <c r="E82">
        <f t="shared" si="10"/>
        <v>0.84507042253521125</v>
      </c>
      <c r="F82">
        <f t="shared" si="10"/>
        <v>0.52531645569620256</v>
      </c>
      <c r="O82" s="19"/>
      <c r="P82" s="19"/>
      <c r="Q82" s="19"/>
      <c r="R82" s="19"/>
      <c r="S82" s="19"/>
    </row>
    <row r="83" spans="1:19" ht="33">
      <c r="A83" s="10" t="s">
        <v>17</v>
      </c>
      <c r="B83">
        <f>B76/B74</f>
        <v>3.4049679039910692E-2</v>
      </c>
      <c r="C83">
        <f t="shared" ref="C83:F83" si="11">C76/C74</f>
        <v>4.0139616055846421E-2</v>
      </c>
      <c r="D83">
        <f t="shared" si="11"/>
        <v>2.7659574468085105E-2</v>
      </c>
      <c r="E83">
        <f t="shared" si="11"/>
        <v>4.2253521126760563E-2</v>
      </c>
      <c r="F83">
        <f t="shared" si="11"/>
        <v>3.1645569620253167E-2</v>
      </c>
      <c r="O83" s="20"/>
      <c r="P83" s="20"/>
      <c r="Q83" s="15"/>
      <c r="R83" s="20"/>
      <c r="S83" s="20"/>
    </row>
    <row r="84" spans="1:19" ht="27">
      <c r="A84" s="10" t="s">
        <v>18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O84" s="20"/>
      <c r="P84" s="20"/>
      <c r="Q84" s="20"/>
      <c r="R84" s="20"/>
      <c r="S84" s="20"/>
    </row>
    <row r="85" spans="1:19" ht="27">
      <c r="A85" s="10" t="s">
        <v>21</v>
      </c>
      <c r="B85">
        <f>B78/B74</f>
        <v>0.38450088380314446</v>
      </c>
      <c r="C85">
        <f t="shared" ref="C85:F85" si="12">C78/C74</f>
        <v>0.77923211169284468</v>
      </c>
      <c r="D85">
        <f t="shared" si="12"/>
        <v>0.85531914893617023</v>
      </c>
      <c r="E85">
        <f t="shared" si="12"/>
        <v>0.11267605633802817</v>
      </c>
      <c r="F85">
        <f t="shared" si="12"/>
        <v>0.42405063291139239</v>
      </c>
      <c r="O85" s="20"/>
      <c r="P85" s="20"/>
      <c r="Q85" s="20"/>
      <c r="R85" s="20"/>
      <c r="S85" s="20"/>
    </row>
    <row r="86" spans="1:19" ht="27">
      <c r="A86" s="10" t="s">
        <v>20</v>
      </c>
      <c r="B86">
        <f>B79/B74</f>
        <v>1.2373244022699787E-2</v>
      </c>
      <c r="C86">
        <f t="shared" ref="C86:F86" si="13">C79/C74</f>
        <v>3.7521815008726006E-2</v>
      </c>
      <c r="D86">
        <f t="shared" si="13"/>
        <v>8.5106382978723402E-2</v>
      </c>
      <c r="E86">
        <f t="shared" si="13"/>
        <v>0</v>
      </c>
      <c r="F86">
        <f t="shared" si="13"/>
        <v>1.8987341772151899E-2</v>
      </c>
      <c r="O86" s="20"/>
      <c r="P86" s="20"/>
      <c r="Q86" s="20"/>
      <c r="R86" s="20"/>
      <c r="S86" s="20"/>
    </row>
    <row r="87" spans="1:19">
      <c r="A87" s="10"/>
      <c r="B87" s="32" t="s">
        <v>3</v>
      </c>
      <c r="C87" s="33" t="s">
        <v>25</v>
      </c>
    </row>
    <row r="88" spans="1:19">
      <c r="A88" s="10"/>
      <c r="B88" s="32"/>
      <c r="C88" s="33"/>
      <c r="E88" s="32" t="s">
        <v>3</v>
      </c>
      <c r="F88" s="33" t="s">
        <v>25</v>
      </c>
    </row>
    <row r="89" spans="1:19">
      <c r="A89" s="10" t="s">
        <v>11</v>
      </c>
      <c r="B89" s="7">
        <f>10749+725</f>
        <v>11474</v>
      </c>
      <c r="C89" s="7">
        <v>1616</v>
      </c>
      <c r="E89" s="32"/>
      <c r="F89" s="33"/>
    </row>
    <row r="90" spans="1:19">
      <c r="A90" s="10" t="s">
        <v>16</v>
      </c>
      <c r="B90" s="12">
        <v>6117</v>
      </c>
      <c r="C90" s="14">
        <v>309</v>
      </c>
      <c r="D90" s="10" t="s">
        <v>16</v>
      </c>
      <c r="E90">
        <f>B90/B89</f>
        <v>0.53311835454070067</v>
      </c>
      <c r="F90">
        <f>C90/C89</f>
        <v>0.19121287128712872</v>
      </c>
    </row>
    <row r="91" spans="1:19">
      <c r="A91" s="10" t="s">
        <v>17</v>
      </c>
      <c r="B91" s="12">
        <v>232</v>
      </c>
      <c r="C91" s="14">
        <v>14</v>
      </c>
      <c r="D91" s="10" t="s">
        <v>17</v>
      </c>
      <c r="E91">
        <f>B91/B89</f>
        <v>2.0219626982743596E-2</v>
      </c>
      <c r="F91">
        <f>C91/C89</f>
        <v>8.6633663366336641E-3</v>
      </c>
    </row>
    <row r="92" spans="1:19">
      <c r="A92" s="10" t="s">
        <v>18</v>
      </c>
      <c r="B92" s="12">
        <v>725</v>
      </c>
      <c r="C92" s="14">
        <v>99</v>
      </c>
      <c r="D92" s="10" t="s">
        <v>18</v>
      </c>
      <c r="E92">
        <f>B92/B89</f>
        <v>6.3186334321073734E-2</v>
      </c>
      <c r="F92">
        <f>C92/C89</f>
        <v>6.1262376237623761E-2</v>
      </c>
    </row>
    <row r="93" spans="1:19">
      <c r="A93" s="10" t="s">
        <v>19</v>
      </c>
      <c r="B93" s="12">
        <v>4133</v>
      </c>
      <c r="C93" s="14">
        <v>1047</v>
      </c>
      <c r="D93" s="10" t="s">
        <v>19</v>
      </c>
      <c r="E93">
        <f>B93/B89</f>
        <v>0.36020568241241069</v>
      </c>
      <c r="F93">
        <f>C93/C89</f>
        <v>0.64789603960396036</v>
      </c>
    </row>
    <row r="94" spans="1:19">
      <c r="A94" s="10" t="s">
        <v>20</v>
      </c>
      <c r="B94" s="12">
        <v>267</v>
      </c>
      <c r="C94" s="14">
        <v>151</v>
      </c>
      <c r="D94" s="10" t="s">
        <v>20</v>
      </c>
      <c r="E94">
        <f>B94/B89</f>
        <v>2.327000174307129E-2</v>
      </c>
      <c r="F94">
        <f>C94/C89</f>
        <v>9.344059405940594E-2</v>
      </c>
    </row>
    <row r="95" spans="1:19">
      <c r="A95" s="10"/>
      <c r="B95" s="14"/>
      <c r="C95">
        <f>SUM(C90:C94)</f>
        <v>1620</v>
      </c>
    </row>
    <row r="97" spans="1:8">
      <c r="B97" s="10"/>
      <c r="C97" s="10"/>
      <c r="D97" s="10"/>
      <c r="E97" s="10"/>
      <c r="F97" s="10"/>
    </row>
    <row r="98" spans="1:8">
      <c r="A98" s="8" t="s">
        <v>12</v>
      </c>
      <c r="B98" s="34" t="s">
        <v>3</v>
      </c>
      <c r="C98" s="34" t="s">
        <v>4</v>
      </c>
      <c r="D98" s="34" t="s">
        <v>14</v>
      </c>
      <c r="E98" s="34" t="s">
        <v>5</v>
      </c>
      <c r="F98" s="34" t="s">
        <v>1</v>
      </c>
    </row>
    <row r="99" spans="1:8">
      <c r="A99" s="8" t="s">
        <v>13</v>
      </c>
      <c r="B99" s="34"/>
      <c r="C99" s="34"/>
      <c r="D99" s="34"/>
      <c r="E99" s="34"/>
      <c r="F99" s="34"/>
      <c r="G99" t="s">
        <v>26</v>
      </c>
      <c r="H99" t="s">
        <v>25</v>
      </c>
    </row>
    <row r="100" spans="1:8">
      <c r="A100" s="8" t="s">
        <v>22</v>
      </c>
      <c r="B100" s="18">
        <v>10686</v>
      </c>
      <c r="C100" s="18">
        <v>1552</v>
      </c>
      <c r="D100" s="18">
        <v>517</v>
      </c>
      <c r="E100" s="18">
        <v>76</v>
      </c>
      <c r="F100" s="18">
        <v>158</v>
      </c>
      <c r="G100" s="9">
        <v>44</v>
      </c>
      <c r="H100" s="9"/>
    </row>
    <row r="101" spans="1:8">
      <c r="A101" s="8" t="s">
        <v>16</v>
      </c>
      <c r="B101" s="18">
        <v>6119</v>
      </c>
      <c r="C101" s="18">
        <v>157</v>
      </c>
      <c r="D101" s="18">
        <v>12</v>
      </c>
      <c r="E101" s="18">
        <v>60</v>
      </c>
      <c r="F101" s="18">
        <v>84</v>
      </c>
      <c r="G101" s="9">
        <v>0</v>
      </c>
      <c r="H101">
        <f>SUM(C101,E101,F101)</f>
        <v>301</v>
      </c>
    </row>
    <row r="102" spans="1:8">
      <c r="A102" s="8" t="s">
        <v>17</v>
      </c>
      <c r="B102" s="18">
        <v>377</v>
      </c>
      <c r="C102" s="18">
        <v>63</v>
      </c>
      <c r="D102" s="18">
        <v>9</v>
      </c>
      <c r="E102" s="18">
        <v>4</v>
      </c>
      <c r="F102" s="18">
        <v>4</v>
      </c>
      <c r="G102" s="9">
        <v>0</v>
      </c>
      <c r="H102" s="9">
        <v>13</v>
      </c>
    </row>
    <row r="103" spans="1:8">
      <c r="A103" s="8" t="s">
        <v>23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9">
        <v>0</v>
      </c>
      <c r="H103" s="9">
        <v>102</v>
      </c>
    </row>
    <row r="104" spans="1:8">
      <c r="A104" s="8" t="s">
        <v>24</v>
      </c>
      <c r="B104" s="18">
        <v>4104</v>
      </c>
      <c r="C104" s="18">
        <v>1240</v>
      </c>
      <c r="D104" s="18">
        <v>465</v>
      </c>
      <c r="E104" s="18">
        <v>12</v>
      </c>
      <c r="F104" s="18">
        <v>68</v>
      </c>
      <c r="G104" s="9">
        <v>35</v>
      </c>
      <c r="H104">
        <f>SUM(C104,E104,F104,G104)</f>
        <v>1355</v>
      </c>
    </row>
    <row r="105" spans="1:8">
      <c r="A105" s="8" t="s">
        <v>20</v>
      </c>
      <c r="B105" s="18">
        <v>86</v>
      </c>
      <c r="C105" s="18">
        <v>92</v>
      </c>
      <c r="D105" s="18">
        <v>31</v>
      </c>
      <c r="E105" s="18">
        <v>0</v>
      </c>
      <c r="F105" s="18">
        <v>2</v>
      </c>
      <c r="G105" s="9">
        <v>9</v>
      </c>
      <c r="H105">
        <f>SUM(C105,E105,F105,G105)</f>
        <v>103</v>
      </c>
    </row>
    <row r="106" spans="1:8">
      <c r="A106" s="8"/>
      <c r="B106" s="34" t="s">
        <v>3</v>
      </c>
      <c r="C106" s="34" t="s">
        <v>4</v>
      </c>
      <c r="D106" s="34" t="s">
        <v>14</v>
      </c>
      <c r="E106" s="34" t="s">
        <v>5</v>
      </c>
      <c r="F106" s="34" t="s">
        <v>1</v>
      </c>
    </row>
    <row r="107" spans="1:8">
      <c r="B107" s="34"/>
      <c r="C107" s="34"/>
      <c r="D107" s="34"/>
      <c r="E107" s="34"/>
      <c r="F107" s="34"/>
    </row>
    <row r="108" spans="1:8">
      <c r="A108" s="10" t="s">
        <v>16</v>
      </c>
      <c r="B108">
        <f>B101/B100</f>
        <v>0.57261837918772229</v>
      </c>
      <c r="C108">
        <f t="shared" ref="C108:F108" si="14">C101/C100</f>
        <v>0.10115979381443299</v>
      </c>
      <c r="D108">
        <f t="shared" si="14"/>
        <v>2.321083172147002E-2</v>
      </c>
      <c r="E108">
        <f t="shared" si="14"/>
        <v>0.78947368421052633</v>
      </c>
      <c r="F108">
        <f t="shared" si="14"/>
        <v>0.53164556962025311</v>
      </c>
    </row>
    <row r="109" spans="1:8">
      <c r="A109" s="10" t="s">
        <v>17</v>
      </c>
      <c r="B109">
        <f>B102/B100</f>
        <v>3.5279805352798052E-2</v>
      </c>
      <c r="C109">
        <f t="shared" ref="C109:F109" si="15">C102/C100</f>
        <v>4.0592783505154641E-2</v>
      </c>
      <c r="D109">
        <f t="shared" si="15"/>
        <v>1.7408123791102514E-2</v>
      </c>
      <c r="E109">
        <f t="shared" si="15"/>
        <v>5.2631578947368418E-2</v>
      </c>
      <c r="F109">
        <f t="shared" si="15"/>
        <v>2.5316455696202531E-2</v>
      </c>
    </row>
    <row r="110" spans="1:8">
      <c r="A110" s="10" t="s">
        <v>18</v>
      </c>
      <c r="B110">
        <f>B103/B100</f>
        <v>0</v>
      </c>
      <c r="C110">
        <f t="shared" ref="C110:F110" si="16">C103/C100</f>
        <v>0</v>
      </c>
      <c r="D110">
        <f t="shared" si="16"/>
        <v>0</v>
      </c>
      <c r="E110">
        <f t="shared" si="16"/>
        <v>0</v>
      </c>
      <c r="F110">
        <f t="shared" si="16"/>
        <v>0</v>
      </c>
    </row>
    <row r="111" spans="1:8">
      <c r="A111" s="10" t="s">
        <v>21</v>
      </c>
      <c r="B111">
        <f>B104/B100</f>
        <v>0.38405390230207748</v>
      </c>
      <c r="C111">
        <f t="shared" ref="C111:F111" si="17">C104/C100</f>
        <v>0.7989690721649485</v>
      </c>
      <c r="D111">
        <f t="shared" si="17"/>
        <v>0.89941972920696323</v>
      </c>
      <c r="E111">
        <f t="shared" si="17"/>
        <v>0.15789473684210525</v>
      </c>
      <c r="F111">
        <f t="shared" si="17"/>
        <v>0.43037974683544306</v>
      </c>
    </row>
    <row r="112" spans="1:8">
      <c r="A112" s="10" t="s">
        <v>20</v>
      </c>
      <c r="B112">
        <f>B105/B100</f>
        <v>8.0479131574022079E-3</v>
      </c>
      <c r="C112">
        <f t="shared" ref="C112:F112" si="18">C105/C100</f>
        <v>5.9278350515463915E-2</v>
      </c>
      <c r="D112">
        <f t="shared" si="18"/>
        <v>5.9961315280464215E-2</v>
      </c>
      <c r="E112">
        <f t="shared" si="18"/>
        <v>0</v>
      </c>
      <c r="F112">
        <f t="shared" si="18"/>
        <v>1.2658227848101266E-2</v>
      </c>
    </row>
    <row r="114" spans="1:6">
      <c r="A114" s="10"/>
      <c r="B114" s="32" t="s">
        <v>3</v>
      </c>
      <c r="C114" s="33" t="s">
        <v>25</v>
      </c>
    </row>
    <row r="115" spans="1:6">
      <c r="A115" s="10"/>
      <c r="B115" s="32"/>
      <c r="C115" s="33"/>
      <c r="E115" s="32" t="s">
        <v>3</v>
      </c>
      <c r="F115" s="33" t="s">
        <v>25</v>
      </c>
    </row>
    <row r="116" spans="1:6">
      <c r="A116" s="10" t="s">
        <v>11</v>
      </c>
      <c r="B116" s="7">
        <f>B100+731</f>
        <v>11417</v>
      </c>
      <c r="C116" s="7">
        <f>1830+102</f>
        <v>1932</v>
      </c>
      <c r="E116" s="32"/>
      <c r="F116" s="33"/>
    </row>
    <row r="117" spans="1:6">
      <c r="A117" s="10" t="s">
        <v>16</v>
      </c>
      <c r="B117" s="9">
        <v>6119</v>
      </c>
      <c r="C117" s="14">
        <v>301</v>
      </c>
      <c r="D117" s="10" t="s">
        <v>16</v>
      </c>
      <c r="E117">
        <f>B117/B116</f>
        <v>0.53595515459402643</v>
      </c>
      <c r="F117">
        <f>C117/C116</f>
        <v>0.15579710144927536</v>
      </c>
    </row>
    <row r="118" spans="1:6">
      <c r="A118" s="10" t="s">
        <v>17</v>
      </c>
      <c r="B118" s="9">
        <v>118</v>
      </c>
      <c r="C118" s="14">
        <v>13</v>
      </c>
      <c r="D118" s="10" t="s">
        <v>17</v>
      </c>
      <c r="E118">
        <f>B118/B116</f>
        <v>1.0335464657966191E-2</v>
      </c>
      <c r="F118">
        <f>C118/C116</f>
        <v>6.728778467908903E-3</v>
      </c>
    </row>
    <row r="119" spans="1:6">
      <c r="A119" s="10" t="s">
        <v>18</v>
      </c>
      <c r="B119" s="12">
        <v>731</v>
      </c>
      <c r="C119" s="14">
        <v>102</v>
      </c>
      <c r="D119" s="10" t="s">
        <v>18</v>
      </c>
      <c r="E119">
        <f>B119/B116</f>
        <v>6.4027327669265124E-2</v>
      </c>
      <c r="F119">
        <f>C119/C116</f>
        <v>5.2795031055900624E-2</v>
      </c>
    </row>
    <row r="120" spans="1:6">
      <c r="A120" s="10" t="s">
        <v>21</v>
      </c>
      <c r="B120" s="9">
        <v>4104</v>
      </c>
      <c r="C120" s="14">
        <v>1355</v>
      </c>
      <c r="D120" s="10" t="s">
        <v>21</v>
      </c>
      <c r="E120">
        <f>B120/B116</f>
        <v>0.35946395725672242</v>
      </c>
      <c r="F120">
        <f>C120/C116</f>
        <v>0.70134575569358182</v>
      </c>
    </row>
    <row r="121" spans="1:6">
      <c r="A121" s="10" t="s">
        <v>20</v>
      </c>
      <c r="B121" s="9">
        <v>345</v>
      </c>
      <c r="C121" s="14">
        <v>161</v>
      </c>
      <c r="D121" s="10" t="s">
        <v>20</v>
      </c>
      <c r="E121">
        <f>B121/B116</f>
        <v>3.0218095822019796E-2</v>
      </c>
      <c r="F121">
        <f>C121/C116</f>
        <v>8.3333333333333329E-2</v>
      </c>
    </row>
    <row r="126" spans="1:6" ht="26">
      <c r="A126" s="35" t="s">
        <v>27</v>
      </c>
      <c r="B126" s="35"/>
      <c r="C126" s="35"/>
      <c r="D126" s="35"/>
      <c r="E126" s="35"/>
      <c r="F126" s="35"/>
    </row>
    <row r="127" spans="1:6">
      <c r="B127" s="29" t="s">
        <v>3</v>
      </c>
      <c r="C127" s="29" t="s">
        <v>28</v>
      </c>
      <c r="D127" s="29" t="s">
        <v>14</v>
      </c>
      <c r="E127" s="29" t="s">
        <v>29</v>
      </c>
      <c r="F127" s="29" t="s">
        <v>1</v>
      </c>
    </row>
    <row r="128" spans="1:6">
      <c r="B128" s="29"/>
      <c r="C128" s="29"/>
      <c r="D128" s="29"/>
      <c r="E128" s="29"/>
      <c r="F128" s="29"/>
    </row>
    <row r="129" spans="1:6" ht="21">
      <c r="A129" t="s">
        <v>30</v>
      </c>
      <c r="B129" s="16">
        <v>9705</v>
      </c>
      <c r="C129" s="16">
        <v>680</v>
      </c>
      <c r="D129" s="16">
        <v>491</v>
      </c>
      <c r="E129" s="16">
        <v>110</v>
      </c>
      <c r="F129" s="16">
        <v>153</v>
      </c>
    </row>
    <row r="130" spans="1:6" ht="21">
      <c r="A130" s="11" t="s">
        <v>16</v>
      </c>
      <c r="B130" s="16">
        <v>6146</v>
      </c>
      <c r="C130" s="16">
        <v>112</v>
      </c>
      <c r="D130" s="16">
        <v>22</v>
      </c>
      <c r="E130" s="16">
        <v>46</v>
      </c>
      <c r="F130" s="16">
        <v>77</v>
      </c>
    </row>
    <row r="131" spans="1:6" ht="21">
      <c r="A131" s="11" t="s">
        <v>31</v>
      </c>
      <c r="B131" s="16">
        <v>250</v>
      </c>
      <c r="C131" s="16">
        <v>40</v>
      </c>
      <c r="D131" s="16">
        <v>25</v>
      </c>
      <c r="E131" s="16">
        <v>9</v>
      </c>
      <c r="F131" s="16">
        <v>2</v>
      </c>
    </row>
    <row r="132" spans="1:6" ht="21">
      <c r="A132" s="11" t="s">
        <v>32</v>
      </c>
      <c r="B132" s="16">
        <v>2977</v>
      </c>
      <c r="C132" s="16">
        <v>361</v>
      </c>
      <c r="D132" s="16">
        <v>271</v>
      </c>
      <c r="E132" s="16">
        <v>46</v>
      </c>
      <c r="F132" s="16">
        <v>70</v>
      </c>
    </row>
    <row r="133" spans="1:6" ht="21">
      <c r="A133" s="11" t="s">
        <v>20</v>
      </c>
      <c r="B133" s="16">
        <v>332</v>
      </c>
      <c r="C133" s="16">
        <v>167</v>
      </c>
      <c r="D133" s="16">
        <v>173</v>
      </c>
      <c r="E133" s="16">
        <v>9</v>
      </c>
      <c r="F133" s="16">
        <v>4</v>
      </c>
    </row>
    <row r="134" spans="1:6">
      <c r="A134" s="13"/>
      <c r="B134" s="29" t="s">
        <v>3</v>
      </c>
      <c r="C134" s="29" t="s">
        <v>28</v>
      </c>
      <c r="D134" s="29" t="s">
        <v>14</v>
      </c>
      <c r="E134" s="29" t="s">
        <v>29</v>
      </c>
      <c r="F134" s="29" t="s">
        <v>1</v>
      </c>
    </row>
    <row r="135" spans="1:6">
      <c r="B135" s="29"/>
      <c r="C135" s="29"/>
      <c r="D135" s="29"/>
      <c r="E135" s="29"/>
      <c r="F135" s="29"/>
    </row>
    <row r="136" spans="1:6">
      <c r="A136" s="11" t="s">
        <v>16</v>
      </c>
      <c r="B136">
        <f>B130/B129</f>
        <v>0.63328181349819679</v>
      </c>
      <c r="C136">
        <f t="shared" ref="C136:F136" si="19">C130/C129</f>
        <v>0.16470588235294117</v>
      </c>
      <c r="D136">
        <f t="shared" si="19"/>
        <v>4.4806517311608958E-2</v>
      </c>
      <c r="E136">
        <f t="shared" si="19"/>
        <v>0.41818181818181815</v>
      </c>
      <c r="F136">
        <f t="shared" si="19"/>
        <v>0.50326797385620914</v>
      </c>
    </row>
    <row r="137" spans="1:6">
      <c r="A137" s="11" t="s">
        <v>31</v>
      </c>
      <c r="B137">
        <f>B131/B129</f>
        <v>2.575991756826378E-2</v>
      </c>
      <c r="C137">
        <f t="shared" ref="C137:F137" si="20">C131/C129</f>
        <v>5.8823529411764705E-2</v>
      </c>
      <c r="D137">
        <f t="shared" si="20"/>
        <v>5.0916496945010187E-2</v>
      </c>
      <c r="E137">
        <f t="shared" si="20"/>
        <v>8.1818181818181818E-2</v>
      </c>
      <c r="F137">
        <f t="shared" si="20"/>
        <v>1.3071895424836602E-2</v>
      </c>
    </row>
    <row r="138" spans="1:6">
      <c r="A138" s="11" t="s">
        <v>32</v>
      </c>
      <c r="B138">
        <f>B132/B129</f>
        <v>0.30674909840288511</v>
      </c>
      <c r="C138">
        <f t="shared" ref="C138:F138" si="21">C132/C129</f>
        <v>0.53088235294117647</v>
      </c>
      <c r="D138">
        <f t="shared" si="21"/>
        <v>0.55193482688391038</v>
      </c>
      <c r="E138">
        <f t="shared" si="21"/>
        <v>0.41818181818181815</v>
      </c>
      <c r="F138">
        <f t="shared" si="21"/>
        <v>0.45751633986928103</v>
      </c>
    </row>
    <row r="139" spans="1:6">
      <c r="A139" s="11" t="s">
        <v>20</v>
      </c>
      <c r="B139">
        <f>B133/B129</f>
        <v>3.4209170530654302E-2</v>
      </c>
      <c r="C139">
        <f t="shared" ref="C139:F139" si="22">C133/C129</f>
        <v>0.24558823529411763</v>
      </c>
      <c r="D139">
        <f t="shared" si="22"/>
        <v>0.35234215885947046</v>
      </c>
      <c r="E139">
        <f t="shared" si="22"/>
        <v>8.1818181818181818E-2</v>
      </c>
      <c r="F139">
        <f t="shared" si="22"/>
        <v>2.6143790849673203E-2</v>
      </c>
    </row>
    <row r="144" spans="1:6">
      <c r="B144" s="29" t="s">
        <v>3</v>
      </c>
      <c r="C144" s="29" t="s">
        <v>28</v>
      </c>
      <c r="D144" s="29" t="s">
        <v>14</v>
      </c>
      <c r="E144" s="29" t="s">
        <v>29</v>
      </c>
      <c r="F144" s="29" t="s">
        <v>1</v>
      </c>
    </row>
    <row r="145" spans="1:6">
      <c r="B145" s="29"/>
      <c r="C145" s="29"/>
      <c r="D145" s="29"/>
      <c r="E145" s="29"/>
      <c r="F145" s="29"/>
    </row>
    <row r="146" spans="1:6" ht="21">
      <c r="A146" t="s">
        <v>30</v>
      </c>
      <c r="B146" s="16">
        <v>9417</v>
      </c>
      <c r="C146" s="16">
        <v>732</v>
      </c>
      <c r="D146" s="16">
        <v>477</v>
      </c>
      <c r="E146" s="16">
        <v>123</v>
      </c>
      <c r="F146" s="16">
        <v>147</v>
      </c>
    </row>
    <row r="147" spans="1:6" ht="21">
      <c r="A147" s="11" t="s">
        <v>16</v>
      </c>
      <c r="B147" s="16">
        <v>6151</v>
      </c>
      <c r="C147" s="16">
        <v>106</v>
      </c>
      <c r="D147" s="16">
        <v>17</v>
      </c>
      <c r="E147" s="16">
        <v>46</v>
      </c>
      <c r="F147" s="16">
        <v>78</v>
      </c>
    </row>
    <row r="148" spans="1:6" ht="21">
      <c r="A148" s="11" t="s">
        <v>31</v>
      </c>
      <c r="B148" s="16">
        <v>260</v>
      </c>
      <c r="C148" s="16">
        <v>45</v>
      </c>
      <c r="D148" s="16">
        <v>20</v>
      </c>
      <c r="E148" s="16">
        <v>9</v>
      </c>
      <c r="F148" s="16">
        <v>1</v>
      </c>
    </row>
    <row r="149" spans="1:6" ht="21">
      <c r="A149" s="11" t="s">
        <v>32</v>
      </c>
      <c r="B149" s="16">
        <v>3006</v>
      </c>
      <c r="C149" s="16">
        <v>407</v>
      </c>
      <c r="D149" s="16">
        <v>283</v>
      </c>
      <c r="E149" s="16">
        <v>57</v>
      </c>
      <c r="F149" s="16">
        <v>65</v>
      </c>
    </row>
    <row r="150" spans="1:6" ht="21">
      <c r="A150" s="11" t="s">
        <v>20</v>
      </c>
      <c r="B150" s="16">
        <v>0</v>
      </c>
      <c r="C150" s="16">
        <v>174</v>
      </c>
      <c r="D150" s="16">
        <v>157</v>
      </c>
      <c r="E150" s="16">
        <v>11</v>
      </c>
      <c r="F150" s="16">
        <v>3</v>
      </c>
    </row>
    <row r="152" spans="1:6">
      <c r="A152" s="31"/>
      <c r="B152" s="29" t="s">
        <v>3</v>
      </c>
      <c r="C152" s="29" t="s">
        <v>28</v>
      </c>
      <c r="D152" s="29" t="s">
        <v>14</v>
      </c>
      <c r="E152" s="29" t="s">
        <v>29</v>
      </c>
      <c r="F152" s="29" t="s">
        <v>1</v>
      </c>
    </row>
    <row r="153" spans="1:6">
      <c r="A153" s="31"/>
      <c r="B153" s="29"/>
      <c r="C153" s="29"/>
      <c r="D153" s="29"/>
      <c r="E153" s="29"/>
      <c r="F153" s="29"/>
    </row>
    <row r="154" spans="1:6">
      <c r="A154" s="11" t="s">
        <v>16</v>
      </c>
      <c r="B154">
        <f>B147/B146</f>
        <v>0.65318041839226926</v>
      </c>
      <c r="C154">
        <f t="shared" ref="C154:F154" si="23">C147/C146</f>
        <v>0.1448087431693989</v>
      </c>
      <c r="D154">
        <f t="shared" si="23"/>
        <v>3.5639412997903561E-2</v>
      </c>
      <c r="E154">
        <f t="shared" si="23"/>
        <v>0.37398373983739835</v>
      </c>
      <c r="F154">
        <f t="shared" si="23"/>
        <v>0.53061224489795922</v>
      </c>
    </row>
    <row r="155" spans="1:6">
      <c r="A155" s="11" t="s">
        <v>31</v>
      </c>
      <c r="B155">
        <f>B148/B146</f>
        <v>2.7609642136561537E-2</v>
      </c>
      <c r="C155">
        <f t="shared" ref="C155:F155" si="24">C148/C146</f>
        <v>6.1475409836065573E-2</v>
      </c>
      <c r="D155">
        <f t="shared" si="24"/>
        <v>4.1928721174004195E-2</v>
      </c>
      <c r="E155">
        <f t="shared" si="24"/>
        <v>7.3170731707317069E-2</v>
      </c>
      <c r="F155">
        <f t="shared" si="24"/>
        <v>6.8027210884353739E-3</v>
      </c>
    </row>
    <row r="156" spans="1:6">
      <c r="A156" s="11" t="s">
        <v>32</v>
      </c>
      <c r="B156">
        <f>B149/B146</f>
        <v>0.31920993947116916</v>
      </c>
      <c r="C156">
        <f t="shared" ref="C156:F156" si="25">C149/C146</f>
        <v>0.55601092896174864</v>
      </c>
      <c r="D156">
        <f t="shared" si="25"/>
        <v>0.59329140461215935</v>
      </c>
      <c r="E156">
        <f t="shared" si="25"/>
        <v>0.46341463414634149</v>
      </c>
      <c r="F156">
        <f t="shared" si="25"/>
        <v>0.44217687074829931</v>
      </c>
    </row>
    <row r="157" spans="1:6">
      <c r="A157" s="11" t="s">
        <v>20</v>
      </c>
      <c r="B157">
        <f>B150/B146</f>
        <v>0</v>
      </c>
      <c r="C157">
        <f t="shared" ref="C157:F157" si="26">C150/C146</f>
        <v>0.23770491803278687</v>
      </c>
      <c r="D157">
        <f t="shared" si="26"/>
        <v>0.32914046121593293</v>
      </c>
      <c r="E157">
        <f t="shared" si="26"/>
        <v>8.943089430894309E-2</v>
      </c>
      <c r="F157">
        <f t="shared" si="26"/>
        <v>2.0408163265306121E-2</v>
      </c>
    </row>
    <row r="158" spans="1:6">
      <c r="A158" s="11"/>
    </row>
    <row r="159" spans="1:6">
      <c r="A159" s="11"/>
    </row>
    <row r="162" spans="1:5">
      <c r="B162" s="30" t="s">
        <v>33</v>
      </c>
      <c r="C162" s="31"/>
      <c r="D162" s="31"/>
      <c r="E162" s="31"/>
    </row>
    <row r="163" spans="1:5">
      <c r="B163" s="31"/>
      <c r="C163" s="31"/>
      <c r="D163" s="31"/>
      <c r="E163" s="31"/>
    </row>
    <row r="164" spans="1:5">
      <c r="B164" s="29" t="s">
        <v>3</v>
      </c>
      <c r="C164" s="29" t="s">
        <v>28</v>
      </c>
      <c r="D164" s="29" t="s">
        <v>14</v>
      </c>
      <c r="E164" s="29" t="s">
        <v>1</v>
      </c>
    </row>
    <row r="165" spans="1:5">
      <c r="B165" s="29"/>
      <c r="C165" s="29"/>
      <c r="D165" s="29"/>
      <c r="E165" s="29"/>
    </row>
    <row r="166" spans="1:5" ht="18">
      <c r="A166" t="s">
        <v>30</v>
      </c>
      <c r="B166" s="21">
        <v>10326</v>
      </c>
      <c r="C166" s="21">
        <v>349</v>
      </c>
      <c r="D166" s="21">
        <v>101</v>
      </c>
      <c r="E166" s="21">
        <v>340</v>
      </c>
    </row>
    <row r="167" spans="1:5" ht="18">
      <c r="A167" s="11" t="s">
        <v>16</v>
      </c>
      <c r="B167" s="21">
        <v>6092</v>
      </c>
      <c r="C167" s="21">
        <v>138</v>
      </c>
      <c r="D167" s="21">
        <v>2</v>
      </c>
      <c r="E167" s="21">
        <v>181</v>
      </c>
    </row>
    <row r="168" spans="1:5" ht="18">
      <c r="A168" s="11" t="s">
        <v>31</v>
      </c>
      <c r="B168" s="21">
        <v>353</v>
      </c>
      <c r="C168" s="21">
        <v>21</v>
      </c>
      <c r="D168" s="21">
        <v>5</v>
      </c>
      <c r="E168" s="21">
        <v>13</v>
      </c>
    </row>
    <row r="169" spans="1:5" ht="18">
      <c r="A169" s="11" t="s">
        <v>32</v>
      </c>
      <c r="B169" s="21">
        <v>3652</v>
      </c>
      <c r="C169" s="21">
        <v>148</v>
      </c>
      <c r="D169" s="21">
        <v>66</v>
      </c>
      <c r="E169" s="21">
        <v>139</v>
      </c>
    </row>
    <row r="170" spans="1:5" ht="18">
      <c r="A170" s="11" t="s">
        <v>20</v>
      </c>
      <c r="B170" s="21">
        <v>229</v>
      </c>
      <c r="C170" s="21">
        <v>42</v>
      </c>
      <c r="D170" s="21">
        <v>28</v>
      </c>
      <c r="E170" s="21">
        <v>7</v>
      </c>
    </row>
    <row r="171" spans="1:5">
      <c r="A171" s="31"/>
      <c r="B171" s="29" t="s">
        <v>3</v>
      </c>
      <c r="C171" s="29" t="s">
        <v>28</v>
      </c>
      <c r="D171" s="29" t="s">
        <v>14</v>
      </c>
      <c r="E171" s="29" t="s">
        <v>1</v>
      </c>
    </row>
    <row r="172" spans="1:5">
      <c r="A172" s="31"/>
      <c r="B172" s="29"/>
      <c r="C172" s="29"/>
      <c r="D172" s="29"/>
      <c r="E172" s="29"/>
    </row>
    <row r="173" spans="1:5">
      <c r="A173" s="11" t="s">
        <v>16</v>
      </c>
      <c r="B173">
        <f>B167/B166</f>
        <v>0.589967073406934</v>
      </c>
      <c r="C173">
        <f t="shared" ref="C173:E173" si="27">C167/C166</f>
        <v>0.39541547277936961</v>
      </c>
      <c r="D173">
        <f t="shared" si="27"/>
        <v>1.9801980198019802E-2</v>
      </c>
      <c r="E173">
        <f t="shared" si="27"/>
        <v>0.53235294117647058</v>
      </c>
    </row>
    <row r="174" spans="1:5">
      <c r="A174" s="11" t="s">
        <v>31</v>
      </c>
      <c r="B174">
        <f>B168/B166</f>
        <v>3.4185551036219251E-2</v>
      </c>
      <c r="C174">
        <f t="shared" ref="C174:E174" si="28">C168/C166</f>
        <v>6.0171919770773637E-2</v>
      </c>
      <c r="D174">
        <f t="shared" si="28"/>
        <v>4.9504950495049507E-2</v>
      </c>
      <c r="E174">
        <f t="shared" si="28"/>
        <v>3.8235294117647062E-2</v>
      </c>
    </row>
    <row r="175" spans="1:5">
      <c r="A175" s="11" t="s">
        <v>32</v>
      </c>
      <c r="B175">
        <f>B169/B166</f>
        <v>0.3536703466976564</v>
      </c>
      <c r="C175">
        <f t="shared" ref="C175:E175" si="29">C169/C166</f>
        <v>0.42406876790830944</v>
      </c>
      <c r="D175">
        <f t="shared" si="29"/>
        <v>0.65346534653465349</v>
      </c>
      <c r="E175">
        <f t="shared" si="29"/>
        <v>0.4088235294117647</v>
      </c>
    </row>
    <row r="176" spans="1:5">
      <c r="A176" s="11" t="s">
        <v>20</v>
      </c>
      <c r="B176">
        <f>B170/B166</f>
        <v>2.2177028859190394E-2</v>
      </c>
      <c r="C176">
        <f t="shared" ref="C176:E176" si="30">C170/C166</f>
        <v>0.12034383954154727</v>
      </c>
      <c r="D176">
        <f t="shared" si="30"/>
        <v>0.27722772277227725</v>
      </c>
      <c r="E176">
        <f t="shared" si="30"/>
        <v>2.0588235294117647E-2</v>
      </c>
    </row>
    <row r="177" spans="1:5">
      <c r="A177" s="22"/>
    </row>
    <row r="178" spans="1:5">
      <c r="A178" s="22"/>
    </row>
    <row r="179" spans="1:5">
      <c r="A179" s="22"/>
    </row>
    <row r="180" spans="1:5">
      <c r="A180" s="22"/>
      <c r="B180" s="29" t="s">
        <v>3</v>
      </c>
      <c r="C180" s="29" t="s">
        <v>28</v>
      </c>
      <c r="D180" s="29" t="s">
        <v>14</v>
      </c>
      <c r="E180" s="29" t="s">
        <v>1</v>
      </c>
    </row>
    <row r="181" spans="1:5">
      <c r="A181" s="22"/>
      <c r="B181" s="29"/>
      <c r="C181" s="29"/>
      <c r="D181" s="29"/>
      <c r="E181" s="29"/>
    </row>
    <row r="182" spans="1:5" ht="18">
      <c r="A182" t="s">
        <v>30</v>
      </c>
      <c r="B182" s="21">
        <v>10525</v>
      </c>
      <c r="C182" s="21">
        <v>359</v>
      </c>
      <c r="D182" s="21">
        <v>106</v>
      </c>
      <c r="E182" s="21">
        <v>347</v>
      </c>
    </row>
    <row r="183" spans="1:5" ht="18">
      <c r="A183" s="22" t="s">
        <v>16</v>
      </c>
      <c r="B183" s="21">
        <v>6060</v>
      </c>
      <c r="C183" s="21">
        <v>135</v>
      </c>
      <c r="D183" s="21">
        <v>3</v>
      </c>
      <c r="E183" s="21">
        <v>177</v>
      </c>
    </row>
    <row r="184" spans="1:5" ht="18">
      <c r="A184" s="22" t="s">
        <v>31</v>
      </c>
      <c r="B184" s="21">
        <v>435</v>
      </c>
      <c r="C184" s="21">
        <v>35</v>
      </c>
      <c r="D184" s="21">
        <v>3</v>
      </c>
      <c r="E184" s="21">
        <v>21</v>
      </c>
    </row>
    <row r="185" spans="1:5" ht="18">
      <c r="A185" s="22" t="s">
        <v>32</v>
      </c>
      <c r="B185" s="21">
        <v>3696</v>
      </c>
      <c r="C185" s="21">
        <v>139</v>
      </c>
      <c r="D185" s="21">
        <v>63</v>
      </c>
      <c r="E185" s="21">
        <v>140</v>
      </c>
    </row>
    <row r="186" spans="1:5" ht="18">
      <c r="A186" s="22" t="s">
        <v>20</v>
      </c>
      <c r="B186" s="21">
        <v>334</v>
      </c>
      <c r="C186" s="21">
        <v>50</v>
      </c>
      <c r="D186" s="21">
        <v>37</v>
      </c>
      <c r="E186" s="21">
        <v>9</v>
      </c>
    </row>
    <row r="187" spans="1:5" ht="21">
      <c r="A187" s="22"/>
      <c r="B187" s="17"/>
      <c r="C187" s="17"/>
      <c r="D187" s="17"/>
      <c r="E187" s="17"/>
    </row>
    <row r="188" spans="1:5">
      <c r="A188" s="29"/>
      <c r="B188" s="29" t="s">
        <v>3</v>
      </c>
      <c r="C188" s="29" t="s">
        <v>28</v>
      </c>
      <c r="D188" s="29" t="s">
        <v>14</v>
      </c>
      <c r="E188" s="29" t="s">
        <v>1</v>
      </c>
    </row>
    <row r="189" spans="1:5">
      <c r="A189" s="29"/>
      <c r="B189" s="29"/>
      <c r="C189" s="29"/>
      <c r="D189" s="29"/>
      <c r="E189" s="29"/>
    </row>
    <row r="190" spans="1:5">
      <c r="A190" s="22" t="s">
        <v>16</v>
      </c>
      <c r="B190">
        <f>B183/B182</f>
        <v>0.57577197149643711</v>
      </c>
      <c r="C190">
        <f t="shared" ref="C190:E190" si="31">C183/C182</f>
        <v>0.37604456824512533</v>
      </c>
      <c r="D190">
        <f t="shared" si="31"/>
        <v>2.8301886792452831E-2</v>
      </c>
      <c r="E190">
        <f t="shared" si="31"/>
        <v>0.51008645533141206</v>
      </c>
    </row>
    <row r="191" spans="1:5">
      <c r="A191" s="22" t="s">
        <v>31</v>
      </c>
      <c r="B191">
        <f>B184/B182</f>
        <v>4.1330166270783848E-2</v>
      </c>
      <c r="C191">
        <f t="shared" ref="C191:E191" si="32">C184/C182</f>
        <v>9.7493036211699163E-2</v>
      </c>
      <c r="D191">
        <f t="shared" si="32"/>
        <v>2.8301886792452831E-2</v>
      </c>
      <c r="E191">
        <f t="shared" si="32"/>
        <v>6.0518731988472622E-2</v>
      </c>
    </row>
    <row r="192" spans="1:5">
      <c r="A192" s="22" t="s">
        <v>32</v>
      </c>
      <c r="B192">
        <f>B185/B182</f>
        <v>0.35116389548693588</v>
      </c>
      <c r="C192">
        <f t="shared" ref="C192:E192" si="33">C185/C182</f>
        <v>0.38718662952646238</v>
      </c>
      <c r="D192">
        <f t="shared" si="33"/>
        <v>0.59433962264150941</v>
      </c>
      <c r="E192">
        <f t="shared" si="33"/>
        <v>0.40345821325648418</v>
      </c>
    </row>
    <row r="193" spans="1:17">
      <c r="A193" s="22" t="s">
        <v>20</v>
      </c>
      <c r="B193">
        <f>B186/B182</f>
        <v>3.173396674584323E-2</v>
      </c>
      <c r="C193">
        <f t="shared" ref="C193:E193" si="34">C186/C182</f>
        <v>0.1392757660167131</v>
      </c>
      <c r="D193">
        <f t="shared" si="34"/>
        <v>0.34905660377358488</v>
      </c>
      <c r="E193">
        <f t="shared" si="34"/>
        <v>2.5936599423631124E-2</v>
      </c>
    </row>
    <row r="194" spans="1:17">
      <c r="A194" s="22"/>
    </row>
    <row r="195" spans="1:17">
      <c r="A195" s="22"/>
    </row>
    <row r="196" spans="1:17">
      <c r="A196" s="22"/>
    </row>
    <row r="197" spans="1:17">
      <c r="A197" s="22"/>
    </row>
    <row r="198" spans="1:17">
      <c r="A198" s="22"/>
    </row>
    <row r="199" spans="1:17">
      <c r="A199" s="22"/>
    </row>
    <row r="200" spans="1:17">
      <c r="A200" s="22"/>
    </row>
    <row r="206" spans="1:17">
      <c r="Q206" t="s">
        <v>38</v>
      </c>
    </row>
    <row r="210" spans="1:7">
      <c r="C210" s="30" t="s">
        <v>34</v>
      </c>
      <c r="D210" s="31"/>
      <c r="E210" s="31"/>
      <c r="F210" s="31"/>
    </row>
    <row r="211" spans="1:7">
      <c r="C211" s="31"/>
      <c r="D211" s="31"/>
      <c r="E211" s="31"/>
      <c r="F211" s="31"/>
    </row>
    <row r="213" spans="1:7">
      <c r="B213" t="s">
        <v>3</v>
      </c>
      <c r="C213" t="s">
        <v>35</v>
      </c>
      <c r="D213" t="s">
        <v>14</v>
      </c>
      <c r="E213" t="s">
        <v>36</v>
      </c>
      <c r="F213" t="s">
        <v>37</v>
      </c>
      <c r="G213" t="s">
        <v>1</v>
      </c>
    </row>
    <row r="214" spans="1:7" ht="21">
      <c r="A214" s="24" t="s">
        <v>30</v>
      </c>
      <c r="B214" s="17">
        <v>12292</v>
      </c>
      <c r="C214" s="17">
        <v>2817</v>
      </c>
      <c r="D214" s="17">
        <v>1504</v>
      </c>
      <c r="E214" s="17">
        <v>24</v>
      </c>
      <c r="F214" s="17">
        <v>294</v>
      </c>
      <c r="G214" s="17">
        <v>59</v>
      </c>
    </row>
    <row r="215" spans="1:7" ht="21">
      <c r="A215" s="25" t="s">
        <v>16</v>
      </c>
      <c r="B215" s="17">
        <v>5840</v>
      </c>
      <c r="C215" s="17">
        <v>219</v>
      </c>
      <c r="D215" s="17">
        <v>54</v>
      </c>
      <c r="E215" s="17">
        <v>20</v>
      </c>
      <c r="F215" s="17">
        <v>224</v>
      </c>
      <c r="G215" s="17">
        <v>26</v>
      </c>
    </row>
    <row r="216" spans="1:7" ht="21">
      <c r="A216" s="25" t="s">
        <v>31</v>
      </c>
      <c r="B216" s="17">
        <v>337</v>
      </c>
      <c r="C216" s="17">
        <v>74</v>
      </c>
      <c r="D216" s="17">
        <v>42</v>
      </c>
      <c r="E216" s="17">
        <v>0</v>
      </c>
      <c r="F216" s="17">
        <v>3</v>
      </c>
      <c r="G216" s="17">
        <v>1</v>
      </c>
    </row>
    <row r="217" spans="1:7" ht="21">
      <c r="A217" s="25" t="s">
        <v>32</v>
      </c>
      <c r="B217" s="17">
        <v>4717</v>
      </c>
      <c r="C217" s="17">
        <v>1355</v>
      </c>
      <c r="D217" s="17">
        <v>684</v>
      </c>
      <c r="E217" s="17">
        <v>4</v>
      </c>
      <c r="F217" s="17">
        <v>63</v>
      </c>
      <c r="G217" s="17">
        <v>29</v>
      </c>
    </row>
    <row r="218" spans="1:7" ht="21">
      <c r="A218" s="25" t="s">
        <v>20</v>
      </c>
      <c r="B218" s="17">
        <v>1398</v>
      </c>
      <c r="C218" s="17">
        <v>1169</v>
      </c>
      <c r="D218" s="17">
        <v>724</v>
      </c>
      <c r="E218" s="17">
        <v>0</v>
      </c>
      <c r="F218" s="17">
        <v>4</v>
      </c>
      <c r="G218" s="17">
        <v>3</v>
      </c>
    </row>
    <row r="220" spans="1:7">
      <c r="B220" t="s">
        <v>3</v>
      </c>
      <c r="C220" t="s">
        <v>35</v>
      </c>
      <c r="D220" t="s">
        <v>14</v>
      </c>
      <c r="E220" t="s">
        <v>36</v>
      </c>
      <c r="F220" t="s">
        <v>37</v>
      </c>
      <c r="G220" t="s">
        <v>1</v>
      </c>
    </row>
    <row r="221" spans="1:7" ht="21">
      <c r="A221" s="25" t="s">
        <v>16</v>
      </c>
      <c r="B221">
        <f>B215/B214</f>
        <v>0.47510575984380082</v>
      </c>
      <c r="C221">
        <f t="shared" ref="C221:G221" si="35">C215/C214</f>
        <v>7.7742279020234298E-2</v>
      </c>
      <c r="D221">
        <f t="shared" si="35"/>
        <v>3.5904255319148939E-2</v>
      </c>
      <c r="E221">
        <f t="shared" si="35"/>
        <v>0.83333333333333337</v>
      </c>
      <c r="F221">
        <f t="shared" si="35"/>
        <v>0.76190476190476186</v>
      </c>
      <c r="G221">
        <f t="shared" si="35"/>
        <v>0.44067796610169491</v>
      </c>
    </row>
    <row r="222" spans="1:7" ht="21">
      <c r="A222" s="25" t="s">
        <v>31</v>
      </c>
      <c r="B222">
        <f>B216/B214</f>
        <v>2.7416205662219331E-2</v>
      </c>
      <c r="C222">
        <f t="shared" ref="C222:G222" si="36">C216/C214</f>
        <v>2.6269080582179624E-2</v>
      </c>
      <c r="D222">
        <f t="shared" si="36"/>
        <v>2.7925531914893616E-2</v>
      </c>
      <c r="E222">
        <f t="shared" si="36"/>
        <v>0</v>
      </c>
      <c r="F222">
        <f t="shared" si="36"/>
        <v>1.020408163265306E-2</v>
      </c>
      <c r="G222">
        <f t="shared" si="36"/>
        <v>1.6949152542372881E-2</v>
      </c>
    </row>
    <row r="223" spans="1:7" ht="21">
      <c r="A223" s="25" t="s">
        <v>32</v>
      </c>
      <c r="B223">
        <f>B217/B214</f>
        <v>0.38374552554506997</v>
      </c>
      <c r="C223">
        <f t="shared" ref="C223:G223" si="37">C217/C214</f>
        <v>0.48100816471423502</v>
      </c>
      <c r="D223">
        <f t="shared" si="37"/>
        <v>0.45478723404255317</v>
      </c>
      <c r="E223">
        <f t="shared" si="37"/>
        <v>0.16666666666666666</v>
      </c>
      <c r="F223">
        <f t="shared" si="37"/>
        <v>0.21428571428571427</v>
      </c>
      <c r="G223">
        <f t="shared" si="37"/>
        <v>0.49152542372881358</v>
      </c>
    </row>
    <row r="224" spans="1:7" ht="21">
      <c r="A224" s="25" t="s">
        <v>20</v>
      </c>
      <c r="B224">
        <f>B218/B214</f>
        <v>0.11373250894890986</v>
      </c>
      <c r="C224">
        <f t="shared" ref="C224:G224" si="38">C218/C214</f>
        <v>0.41498047568335106</v>
      </c>
      <c r="D224">
        <f t="shared" si="38"/>
        <v>0.48138297872340424</v>
      </c>
      <c r="E224">
        <f t="shared" si="38"/>
        <v>0</v>
      </c>
      <c r="F224">
        <f t="shared" si="38"/>
        <v>1.3605442176870748E-2</v>
      </c>
      <c r="G224">
        <f t="shared" si="38"/>
        <v>5.0847457627118647E-2</v>
      </c>
    </row>
    <row r="227" spans="1:7">
      <c r="B227" t="s">
        <v>3</v>
      </c>
      <c r="C227" t="s">
        <v>35</v>
      </c>
      <c r="D227" t="s">
        <v>14</v>
      </c>
      <c r="E227" t="s">
        <v>36</v>
      </c>
      <c r="F227" t="s">
        <v>37</v>
      </c>
      <c r="G227" t="s">
        <v>1</v>
      </c>
    </row>
    <row r="228" spans="1:7" ht="18">
      <c r="A228" s="23" t="s">
        <v>30</v>
      </c>
      <c r="B228" s="26">
        <v>10900</v>
      </c>
      <c r="C228" s="26">
        <v>3717</v>
      </c>
      <c r="D228" s="26">
        <v>2924</v>
      </c>
      <c r="E228" s="26">
        <v>24</v>
      </c>
      <c r="F228" s="26">
        <v>298</v>
      </c>
      <c r="G228" s="26">
        <v>60</v>
      </c>
    </row>
    <row r="229" spans="1:7" ht="18">
      <c r="A229" s="27" t="s">
        <v>16</v>
      </c>
      <c r="B229" s="26">
        <v>5758</v>
      </c>
      <c r="C229" s="26">
        <v>322</v>
      </c>
      <c r="D229" s="26">
        <v>173</v>
      </c>
      <c r="E229" s="26">
        <v>20</v>
      </c>
      <c r="F229" s="26">
        <v>223</v>
      </c>
      <c r="G229" s="26">
        <v>26</v>
      </c>
    </row>
    <row r="230" spans="1:7" ht="18">
      <c r="A230" s="27" t="s">
        <v>31</v>
      </c>
      <c r="B230" s="26">
        <v>293</v>
      </c>
      <c r="C230" s="26">
        <v>116</v>
      </c>
      <c r="D230" s="26">
        <v>88</v>
      </c>
      <c r="E230" s="26">
        <v>0</v>
      </c>
      <c r="F230" s="26">
        <v>4</v>
      </c>
      <c r="G230" s="26">
        <v>1</v>
      </c>
    </row>
    <row r="231" spans="1:7" ht="18">
      <c r="A231" s="27" t="s">
        <v>32</v>
      </c>
      <c r="B231" s="26">
        <v>4084</v>
      </c>
      <c r="C231" s="26">
        <v>1811</v>
      </c>
      <c r="D231" s="26">
        <v>1319</v>
      </c>
      <c r="E231" s="26">
        <v>3</v>
      </c>
      <c r="F231" s="26">
        <v>64</v>
      </c>
      <c r="G231" s="26">
        <v>32</v>
      </c>
    </row>
    <row r="232" spans="1:7" ht="18">
      <c r="A232" s="27" t="s">
        <v>20</v>
      </c>
      <c r="B232" s="26">
        <v>765</v>
      </c>
      <c r="C232" s="26">
        <v>1468</v>
      </c>
      <c r="D232" s="26">
        <v>1344</v>
      </c>
      <c r="E232" s="26">
        <v>1</v>
      </c>
      <c r="F232" s="26">
        <v>7</v>
      </c>
      <c r="G232" s="26">
        <v>1</v>
      </c>
    </row>
    <row r="234" spans="1:7">
      <c r="B234" t="s">
        <v>3</v>
      </c>
      <c r="C234" t="s">
        <v>35</v>
      </c>
      <c r="D234" t="s">
        <v>14</v>
      </c>
      <c r="E234" t="s">
        <v>36</v>
      </c>
      <c r="F234" t="s">
        <v>37</v>
      </c>
      <c r="G234" t="s">
        <v>1</v>
      </c>
    </row>
    <row r="235" spans="1:7">
      <c r="A235" s="27" t="s">
        <v>16</v>
      </c>
      <c r="B235">
        <f>B229/B228</f>
        <v>0.52825688073394494</v>
      </c>
      <c r="C235">
        <f t="shared" ref="C235:G235" si="39">C229/C228</f>
        <v>8.6629001883239173E-2</v>
      </c>
      <c r="D235">
        <f t="shared" si="39"/>
        <v>5.9165526675786596E-2</v>
      </c>
      <c r="E235">
        <f t="shared" si="39"/>
        <v>0.83333333333333337</v>
      </c>
      <c r="F235">
        <f t="shared" si="39"/>
        <v>0.74832214765100669</v>
      </c>
      <c r="G235">
        <f t="shared" si="39"/>
        <v>0.43333333333333335</v>
      </c>
    </row>
    <row r="236" spans="1:7">
      <c r="A236" s="27" t="s">
        <v>31</v>
      </c>
      <c r="B236">
        <f>B230/B228</f>
        <v>2.6880733944954129E-2</v>
      </c>
      <c r="C236">
        <f t="shared" ref="C236:G236" si="40">C230/C228</f>
        <v>3.1207963411353241E-2</v>
      </c>
      <c r="D236">
        <f t="shared" si="40"/>
        <v>3.0095759233926128E-2</v>
      </c>
      <c r="E236">
        <f t="shared" si="40"/>
        <v>0</v>
      </c>
      <c r="F236">
        <f t="shared" si="40"/>
        <v>1.3422818791946308E-2</v>
      </c>
      <c r="G236">
        <f t="shared" si="40"/>
        <v>1.6666666666666666E-2</v>
      </c>
    </row>
    <row r="237" spans="1:7">
      <c r="A237" s="27" t="s">
        <v>32</v>
      </c>
      <c r="B237">
        <f>B231/B228</f>
        <v>0.37467889908256879</v>
      </c>
      <c r="C237">
        <f t="shared" ref="C237:G237" si="41">C231/C228</f>
        <v>0.4872208770513855</v>
      </c>
      <c r="D237">
        <f t="shared" si="41"/>
        <v>0.45109439124487005</v>
      </c>
      <c r="E237">
        <f t="shared" si="41"/>
        <v>0.125</v>
      </c>
      <c r="F237">
        <f t="shared" si="41"/>
        <v>0.21476510067114093</v>
      </c>
      <c r="G237">
        <f t="shared" si="41"/>
        <v>0.53333333333333333</v>
      </c>
    </row>
    <row r="238" spans="1:7">
      <c r="A238" s="27" t="s">
        <v>20</v>
      </c>
      <c r="B238">
        <f>B232/B228</f>
        <v>7.0183486238532114E-2</v>
      </c>
      <c r="C238">
        <f t="shared" ref="C238:G238" si="42">C232/C228</f>
        <v>0.39494215765402207</v>
      </c>
      <c r="D238">
        <f t="shared" si="42"/>
        <v>0.45964432284541723</v>
      </c>
      <c r="E238">
        <f t="shared" si="42"/>
        <v>4.1666666666666664E-2</v>
      </c>
      <c r="F238">
        <f t="shared" si="42"/>
        <v>2.3489932885906041E-2</v>
      </c>
      <c r="G238">
        <f t="shared" si="42"/>
        <v>1.6666666666666666E-2</v>
      </c>
    </row>
    <row r="242" spans="1:6">
      <c r="C242" s="30" t="s">
        <v>39</v>
      </c>
      <c r="D242" s="31"/>
      <c r="E242" s="31"/>
      <c r="F242" s="31"/>
    </row>
    <row r="243" spans="1:6">
      <c r="C243" s="31"/>
      <c r="D243" s="31"/>
      <c r="E243" s="31"/>
      <c r="F243" s="31"/>
    </row>
    <row r="245" spans="1:6">
      <c r="B245" s="28" t="s">
        <v>3</v>
      </c>
      <c r="C245" s="28" t="s">
        <v>35</v>
      </c>
      <c r="D245" s="28" t="s">
        <v>40</v>
      </c>
      <c r="E245" s="28" t="s">
        <v>1</v>
      </c>
    </row>
    <row r="246" spans="1:6">
      <c r="A246" s="23" t="s">
        <v>30</v>
      </c>
      <c r="B246" s="18">
        <v>7571</v>
      </c>
      <c r="C246" s="18">
        <v>248</v>
      </c>
      <c r="D246" s="18">
        <v>103</v>
      </c>
      <c r="E246" s="18">
        <v>147</v>
      </c>
    </row>
    <row r="247" spans="1:6">
      <c r="A247" s="27" t="s">
        <v>16</v>
      </c>
      <c r="B247" s="18">
        <v>5877</v>
      </c>
      <c r="C247" s="18">
        <v>161</v>
      </c>
      <c r="D247" s="18">
        <v>14</v>
      </c>
      <c r="E247" s="18">
        <v>108</v>
      </c>
    </row>
    <row r="248" spans="1:6">
      <c r="A248" s="27" t="s">
        <v>31</v>
      </c>
      <c r="B248" s="18">
        <v>209</v>
      </c>
      <c r="C248" s="18">
        <v>11</v>
      </c>
      <c r="D248" s="18">
        <v>4</v>
      </c>
      <c r="E248" s="18">
        <v>3</v>
      </c>
    </row>
    <row r="249" spans="1:6">
      <c r="A249" s="27" t="s">
        <v>32</v>
      </c>
      <c r="B249" s="18">
        <v>965</v>
      </c>
      <c r="C249" s="18">
        <v>42</v>
      </c>
      <c r="D249" s="18">
        <v>47</v>
      </c>
      <c r="E249" s="18">
        <v>36</v>
      </c>
    </row>
    <row r="250" spans="1:6">
      <c r="A250" s="27" t="s">
        <v>20</v>
      </c>
      <c r="B250" s="18">
        <v>520</v>
      </c>
      <c r="C250" s="18">
        <v>34</v>
      </c>
      <c r="D250" s="18">
        <v>38</v>
      </c>
      <c r="E250" s="18">
        <v>0</v>
      </c>
    </row>
    <row r="252" spans="1:6">
      <c r="B252" s="28" t="s">
        <v>3</v>
      </c>
      <c r="C252" s="28" t="s">
        <v>35</v>
      </c>
      <c r="D252" s="28" t="s">
        <v>41</v>
      </c>
      <c r="E252" s="28" t="s">
        <v>1</v>
      </c>
    </row>
    <row r="253" spans="1:6">
      <c r="A253" s="27" t="s">
        <v>16</v>
      </c>
      <c r="B253">
        <f>B247/B246</f>
        <v>0.77625148593316606</v>
      </c>
      <c r="C253">
        <f t="shared" ref="C253:E253" si="43">C247/C246</f>
        <v>0.64919354838709675</v>
      </c>
      <c r="D253">
        <f t="shared" si="43"/>
        <v>0.13592233009708737</v>
      </c>
      <c r="E253">
        <f t="shared" si="43"/>
        <v>0.73469387755102045</v>
      </c>
    </row>
    <row r="254" spans="1:6">
      <c r="A254" s="27" t="s">
        <v>31</v>
      </c>
      <c r="B254">
        <f>B248/B246</f>
        <v>2.7605336151102892E-2</v>
      </c>
      <c r="C254">
        <f t="shared" ref="C254:E254" si="44">C248/C246</f>
        <v>4.4354838709677422E-2</v>
      </c>
      <c r="D254">
        <f t="shared" si="44"/>
        <v>3.8834951456310676E-2</v>
      </c>
      <c r="E254">
        <f t="shared" si="44"/>
        <v>2.0408163265306121E-2</v>
      </c>
    </row>
    <row r="255" spans="1:6">
      <c r="A255" s="27" t="s">
        <v>32</v>
      </c>
      <c r="B255">
        <f>B249/B246</f>
        <v>0.12746004490820234</v>
      </c>
      <c r="C255">
        <f t="shared" ref="C255:E255" si="45">C249/C246</f>
        <v>0.16935483870967741</v>
      </c>
      <c r="D255">
        <f t="shared" si="45"/>
        <v>0.4563106796116505</v>
      </c>
      <c r="E255">
        <f t="shared" si="45"/>
        <v>0.24489795918367346</v>
      </c>
    </row>
    <row r="256" spans="1:6">
      <c r="A256" s="27" t="s">
        <v>20</v>
      </c>
      <c r="B256">
        <f>B250/B246</f>
        <v>6.8683133007528735E-2</v>
      </c>
      <c r="C256">
        <f t="shared" ref="C256:E256" si="46">C250/C246</f>
        <v>0.13709677419354838</v>
      </c>
      <c r="D256">
        <f t="shared" si="46"/>
        <v>0.36893203883495146</v>
      </c>
      <c r="E256">
        <f t="shared" si="46"/>
        <v>0</v>
      </c>
    </row>
    <row r="262" spans="1:5">
      <c r="B262" s="28" t="s">
        <v>3</v>
      </c>
      <c r="C262" s="28" t="s">
        <v>35</v>
      </c>
      <c r="D262" s="28" t="s">
        <v>41</v>
      </c>
      <c r="E262" s="28" t="s">
        <v>1</v>
      </c>
    </row>
    <row r="263" spans="1:5" ht="21">
      <c r="A263" s="23" t="s">
        <v>30</v>
      </c>
      <c r="B263" s="16">
        <v>7619</v>
      </c>
      <c r="C263" s="16">
        <v>217</v>
      </c>
      <c r="D263" s="16">
        <v>83</v>
      </c>
      <c r="E263" s="16">
        <v>145</v>
      </c>
    </row>
    <row r="264" spans="1:5" ht="21">
      <c r="A264" s="27" t="s">
        <v>16</v>
      </c>
      <c r="B264" s="16">
        <v>5811</v>
      </c>
      <c r="C264" s="16">
        <v>160</v>
      </c>
      <c r="D264" s="16">
        <v>17</v>
      </c>
      <c r="E264" s="16">
        <v>101</v>
      </c>
    </row>
    <row r="265" spans="1:5" ht="21">
      <c r="A265" s="27" t="s">
        <v>31</v>
      </c>
      <c r="B265" s="16">
        <v>195</v>
      </c>
      <c r="C265" s="16">
        <v>8</v>
      </c>
      <c r="D265" s="16">
        <v>5</v>
      </c>
      <c r="E265" s="16">
        <v>3</v>
      </c>
    </row>
    <row r="266" spans="1:5" ht="21">
      <c r="A266" s="27" t="s">
        <v>32</v>
      </c>
      <c r="B266" s="16">
        <v>971</v>
      </c>
      <c r="C266" s="16">
        <v>26</v>
      </c>
      <c r="D266" s="16">
        <v>39</v>
      </c>
      <c r="E266" s="16">
        <v>25</v>
      </c>
    </row>
    <row r="267" spans="1:5" ht="21">
      <c r="A267" s="27" t="s">
        <v>20</v>
      </c>
      <c r="B267" s="16">
        <v>642</v>
      </c>
      <c r="C267" s="16">
        <v>23</v>
      </c>
      <c r="D267" s="16">
        <v>22</v>
      </c>
      <c r="E267" s="16">
        <v>16</v>
      </c>
    </row>
    <row r="269" spans="1:5">
      <c r="B269" s="28" t="s">
        <v>3</v>
      </c>
      <c r="C269" s="28" t="s">
        <v>35</v>
      </c>
      <c r="D269" s="28" t="s">
        <v>41</v>
      </c>
      <c r="E269" s="28" t="s">
        <v>1</v>
      </c>
    </row>
    <row r="270" spans="1:5">
      <c r="A270" s="27" t="s">
        <v>16</v>
      </c>
      <c r="B270">
        <f>B264/B263</f>
        <v>0.76269851686573042</v>
      </c>
      <c r="C270">
        <f t="shared" ref="C270:E270" si="47">C264/C263</f>
        <v>0.73732718894009219</v>
      </c>
      <c r="D270">
        <f t="shared" si="47"/>
        <v>0.20481927710843373</v>
      </c>
      <c r="E270">
        <f t="shared" si="47"/>
        <v>0.69655172413793098</v>
      </c>
    </row>
    <row r="271" spans="1:5">
      <c r="A271" s="27" t="s">
        <v>31</v>
      </c>
      <c r="B271">
        <f>B265/B263</f>
        <v>2.5593909961937261E-2</v>
      </c>
      <c r="C271">
        <f t="shared" ref="C271:E271" si="48">C265/C263</f>
        <v>3.6866359447004608E-2</v>
      </c>
      <c r="D271">
        <f t="shared" si="48"/>
        <v>6.0240963855421686E-2</v>
      </c>
      <c r="E271">
        <f t="shared" si="48"/>
        <v>2.0689655172413793E-2</v>
      </c>
    </row>
    <row r="272" spans="1:5">
      <c r="A272" s="27" t="s">
        <v>32</v>
      </c>
      <c r="B272">
        <f>B266/B263</f>
        <v>0.1274445465284158</v>
      </c>
      <c r="C272">
        <f t="shared" ref="C272:E272" si="49">C266/C263</f>
        <v>0.11981566820276497</v>
      </c>
      <c r="D272">
        <f t="shared" si="49"/>
        <v>0.46987951807228917</v>
      </c>
      <c r="E272">
        <f t="shared" si="49"/>
        <v>0.17241379310344829</v>
      </c>
    </row>
    <row r="273" spans="1:5">
      <c r="A273" s="27" t="s">
        <v>20</v>
      </c>
      <c r="B273">
        <f>B267/B263</f>
        <v>8.4263026643916522E-2</v>
      </c>
      <c r="C273">
        <f t="shared" ref="C273:E273" si="50">C267/C263</f>
        <v>0.10599078341013825</v>
      </c>
      <c r="D273">
        <f t="shared" si="50"/>
        <v>0.26506024096385544</v>
      </c>
      <c r="E273">
        <f t="shared" si="50"/>
        <v>0.1103448275862069</v>
      </c>
    </row>
  </sheetData>
  <mergeCells count="75">
    <mergeCell ref="B134:B135"/>
    <mergeCell ref="C134:C135"/>
    <mergeCell ref="D134:D135"/>
    <mergeCell ref="E134:E135"/>
    <mergeCell ref="F134:F135"/>
    <mergeCell ref="B127:B128"/>
    <mergeCell ref="C127:C128"/>
    <mergeCell ref="D127:D128"/>
    <mergeCell ref="E127:E128"/>
    <mergeCell ref="F127:F128"/>
    <mergeCell ref="B114:B115"/>
    <mergeCell ref="C114:C115"/>
    <mergeCell ref="E115:E116"/>
    <mergeCell ref="F115:F116"/>
    <mergeCell ref="A126:F126"/>
    <mergeCell ref="B98:B99"/>
    <mergeCell ref="C98:C99"/>
    <mergeCell ref="D98:D99"/>
    <mergeCell ref="E98:E99"/>
    <mergeCell ref="F98:F99"/>
    <mergeCell ref="B106:B107"/>
    <mergeCell ref="C106:C107"/>
    <mergeCell ref="D106:D107"/>
    <mergeCell ref="E106:E107"/>
    <mergeCell ref="F106:F107"/>
    <mergeCell ref="I72:I73"/>
    <mergeCell ref="B87:B88"/>
    <mergeCell ref="C87:C88"/>
    <mergeCell ref="E88:E89"/>
    <mergeCell ref="F88:F89"/>
    <mergeCell ref="B80:B81"/>
    <mergeCell ref="C80:C81"/>
    <mergeCell ref="D80:D81"/>
    <mergeCell ref="E80:E81"/>
    <mergeCell ref="F80:F81"/>
    <mergeCell ref="F72:F73"/>
    <mergeCell ref="G72:G73"/>
    <mergeCell ref="H72:H73"/>
    <mergeCell ref="A80:A81"/>
    <mergeCell ref="B72:B73"/>
    <mergeCell ref="C72:C73"/>
    <mergeCell ref="D72:D73"/>
    <mergeCell ref="E72:E73"/>
    <mergeCell ref="F152:F153"/>
    <mergeCell ref="B144:B145"/>
    <mergeCell ref="C144:C145"/>
    <mergeCell ref="D144:D145"/>
    <mergeCell ref="E144:E145"/>
    <mergeCell ref="F144:F145"/>
    <mergeCell ref="A152:A153"/>
    <mergeCell ref="B164:B165"/>
    <mergeCell ref="C164:C165"/>
    <mergeCell ref="D164:D165"/>
    <mergeCell ref="E164:E165"/>
    <mergeCell ref="B162:E163"/>
    <mergeCell ref="B152:B153"/>
    <mergeCell ref="C152:C153"/>
    <mergeCell ref="D152:D153"/>
    <mergeCell ref="E152:E153"/>
    <mergeCell ref="B171:B172"/>
    <mergeCell ref="C171:C172"/>
    <mergeCell ref="D171:D172"/>
    <mergeCell ref="E171:E172"/>
    <mergeCell ref="A171:A172"/>
    <mergeCell ref="A188:A189"/>
    <mergeCell ref="C242:F243"/>
    <mergeCell ref="B180:B181"/>
    <mergeCell ref="C180:C181"/>
    <mergeCell ref="D180:D181"/>
    <mergeCell ref="E180:E181"/>
    <mergeCell ref="B188:B189"/>
    <mergeCell ref="C188:C189"/>
    <mergeCell ref="D188:D189"/>
    <mergeCell ref="E188:E189"/>
    <mergeCell ref="C210:F2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2018-10-25T16:36:02Z</dcterms:created>
  <dcterms:modified xsi:type="dcterms:W3CDTF">2018-11-22T02:10:14Z</dcterms:modified>
</cp:coreProperties>
</file>