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2"/>
  </bookViews>
  <sheets>
    <sheet name="Replicate" sheetId="1" r:id="rId1"/>
    <sheet name="worksheet2" sheetId="2" r:id="rId2"/>
    <sheet name="worksheet3" sheetId="3" r:id="rId3"/>
  </sheets>
  <calcPr calcId="144525"/>
</workbook>
</file>

<file path=xl/sharedStrings.xml><?xml version="1.0" encoding="utf-8"?>
<sst xmlns="http://schemas.openxmlformats.org/spreadsheetml/2006/main" count="150" uniqueCount="63">
  <si>
    <t>BALANCE SHEET</t>
  </si>
  <si>
    <t>Income Statement</t>
  </si>
  <si>
    <t>Cash</t>
  </si>
  <si>
    <t>Revenue</t>
  </si>
  <si>
    <t>Account Receivable</t>
  </si>
  <si>
    <t>Cost of Goods Sold</t>
  </si>
  <si>
    <t>Inventories</t>
  </si>
  <si>
    <t>Gross Margin</t>
  </si>
  <si>
    <t>Total Current Assets</t>
  </si>
  <si>
    <t>Research Development</t>
  </si>
  <si>
    <t>Property and Equipment</t>
  </si>
  <si>
    <t>S.G and Admin Expenses</t>
  </si>
  <si>
    <t>Other Assets</t>
  </si>
  <si>
    <t>Total Long Term Assets</t>
  </si>
  <si>
    <t>Operating Margin</t>
  </si>
  <si>
    <t>Total Assets</t>
  </si>
  <si>
    <t>Interest Expense</t>
  </si>
  <si>
    <t>Othe Income and Expense</t>
  </si>
  <si>
    <t>Acccount Payable</t>
  </si>
  <si>
    <t>Accrued Expenses</t>
  </si>
  <si>
    <t>Net Profit</t>
  </si>
  <si>
    <t>Notes Payable Current</t>
  </si>
  <si>
    <t>Total Current Liabilities</t>
  </si>
  <si>
    <t>Return in Assets</t>
  </si>
  <si>
    <t>Return on Equity</t>
  </si>
  <si>
    <t>Note Payable Long Term</t>
  </si>
  <si>
    <t>Total Liabilities</t>
  </si>
  <si>
    <t>Common Stock</t>
  </si>
  <si>
    <t>Additional Paid in Capital</t>
  </si>
  <si>
    <t>Retained Earnings</t>
  </si>
  <si>
    <t>Total Equity</t>
  </si>
  <si>
    <t>Total Liabilities and Equity</t>
  </si>
  <si>
    <t xml:space="preserve"> </t>
  </si>
  <si>
    <t>Notes</t>
  </si>
  <si>
    <t>First Year</t>
  </si>
  <si>
    <t>Second Year</t>
  </si>
  <si>
    <t>Third Year</t>
  </si>
  <si>
    <t>Fourth Year</t>
  </si>
  <si>
    <t>Fifth Year</t>
  </si>
  <si>
    <t>ASSETS</t>
  </si>
  <si>
    <t>CURRENT ASSETS</t>
  </si>
  <si>
    <t>CASH</t>
  </si>
  <si>
    <t>TRADE AND OTHER RECEIVABLES</t>
  </si>
  <si>
    <t>INVENTORIES</t>
  </si>
  <si>
    <t>TOTAL CURRENT ASSETS</t>
  </si>
  <si>
    <t>NON CURRENT ASSETS</t>
  </si>
  <si>
    <t>PROPERTY AND EQUIPMENTS</t>
  </si>
  <si>
    <t>3, 7</t>
  </si>
  <si>
    <t>TOTAL NON CURRENT ASSETS (NET)</t>
  </si>
  <si>
    <t>TOTAL ASSETS</t>
  </si>
  <si>
    <t>LIABILITIES AND PARTNER'S EQUITY</t>
  </si>
  <si>
    <t>CURRENT LIABILITIES</t>
  </si>
  <si>
    <t>TRADE AND OTHER PAYABLES</t>
  </si>
  <si>
    <t>INCOME TAX PAYABLE</t>
  </si>
  <si>
    <t>TOTAL CURRENT LIABILITIES</t>
  </si>
  <si>
    <t>PARTNERSHIP CAPITAL</t>
  </si>
  <si>
    <t/>
  </si>
  <si>
    <t>MANAOG, CAPITAL</t>
  </si>
  <si>
    <t>LAROSA, CAPITAL</t>
  </si>
  <si>
    <t>ASUTILLA, CAPITAL</t>
  </si>
  <si>
    <t>ACCUMULATED PROFIT (LOSS)</t>
  </si>
  <si>
    <t>TOTAL PARTNERSHIP EQUITY</t>
  </si>
  <si>
    <t>TOTAL LIABILITIES AND PARTNERSHIP'S EQUITY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</si>
</sst>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1" formatCode="_-* #,##0_-;\-* #,##0_-;_-* &quot;-&quot;_-;_-@_-"/>
    <numFmt numFmtId="44" formatCode="_-&quot;₱&quot;* #,##0.00_-;\-&quot;₱&quot;* #,##0.00_-;_-&quot;₱&quot;* &quot;-&quot;??_-;_-@_-"/>
    <numFmt numFmtId="176" formatCode="#,##0.00;\(#,##0.00\)"/>
    <numFmt numFmtId="42" formatCode="_-&quot;₱&quot;* #,##0_-;\-&quot;₱&quot;* #,##0_-;_-&quot;₱&quot;* &quot;-&quot;_-;_-@_-"/>
  </numFmts>
  <fonts count="2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11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3" fillId="23" borderId="11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2" borderId="0" xfId="0" applyFont="1" applyFill="1">
      <alignment vertical="center"/>
    </xf>
    <xf numFmtId="4" fontId="4" fillId="0" borderId="0" xfId="0" applyNumberFormat="1" applyFont="1" applyFill="1" applyAlignment="1">
      <alignment horizontal="right"/>
    </xf>
    <xf numFmtId="4" fontId="0" fillId="0" borderId="0" xfId="0" applyNumberFormat="1">
      <alignment vertical="center"/>
    </xf>
    <xf numFmtId="43" fontId="0" fillId="0" borderId="0" xfId="2">
      <alignment vertical="center"/>
    </xf>
    <xf numFmtId="4" fontId="4" fillId="0" borderId="1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horizontal="right"/>
    </xf>
    <xf numFmtId="4" fontId="4" fillId="0" borderId="2" xfId="0" applyNumberFormat="1" applyFont="1" applyFill="1" applyBorder="1" applyAlignment="1">
      <alignment horizontal="center"/>
    </xf>
    <xf numFmtId="4" fontId="4" fillId="0" borderId="0" xfId="0" applyNumberFormat="1" applyFont="1" applyFill="1" applyAlignment="1">
      <alignment horizontal="center"/>
    </xf>
    <xf numFmtId="176" fontId="4" fillId="0" borderId="0" xfId="0" applyNumberFormat="1" applyFont="1" applyFill="1" applyBorder="1" applyAlignment="1">
      <alignment horizontal="right" vertical="center"/>
    </xf>
    <xf numFmtId="4" fontId="4" fillId="0" borderId="0" xfId="0" applyNumberFormat="1" applyFont="1" applyFill="1" applyBorder="1" applyAlignment="1">
      <alignment horizontal="center"/>
    </xf>
    <xf numFmtId="4" fontId="4" fillId="0" borderId="3" xfId="0" applyNumberFormat="1" applyFont="1" applyFill="1" applyBorder="1" applyAlignment="1">
      <alignment horizontal="center"/>
    </xf>
    <xf numFmtId="9" fontId="0" fillId="0" borderId="0" xfId="6" applyNumberFormat="1">
      <alignment vertical="center"/>
    </xf>
    <xf numFmtId="176" fontId="2" fillId="0" borderId="0" xfId="0" applyNumberFormat="1" applyFont="1" applyFill="1" applyAlignment="1"/>
    <xf numFmtId="4" fontId="4" fillId="0" borderId="0" xfId="0" applyNumberFormat="1" applyFont="1" applyFill="1" applyAlignment="1"/>
    <xf numFmtId="4" fontId="4" fillId="0" borderId="0" xfId="0" applyNumberFormat="1" applyFont="1" applyFill="1" applyBorder="1" applyAlignment="1"/>
    <xf numFmtId="4" fontId="0" fillId="0" borderId="3" xfId="0" applyNumberFormat="1" applyBorder="1">
      <alignment vertical="center"/>
    </xf>
    <xf numFmtId="0" fontId="2" fillId="0" borderId="4" xfId="0" applyFont="1" applyFill="1" applyBorder="1" applyAlignment="1"/>
    <xf numFmtId="0" fontId="5" fillId="0" borderId="4" xfId="0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" fontId="2" fillId="0" borderId="0" xfId="0" applyNumberFormat="1" applyFont="1" applyFill="1" applyAlignment="1">
      <alignment horizontal="center"/>
    </xf>
    <xf numFmtId="0" fontId="5" fillId="0" borderId="0" xfId="0" applyFont="1" applyFill="1" applyAlignment="1"/>
    <xf numFmtId="4" fontId="2" fillId="0" borderId="0" xfId="0" applyNumberFormat="1" applyFont="1" applyFill="1" applyAlignment="1">
      <alignment horizontal="right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right"/>
    </xf>
    <xf numFmtId="0" fontId="5" fillId="0" borderId="5" xfId="0" applyFont="1" applyFill="1" applyBorder="1" applyAlignment="1"/>
    <xf numFmtId="0" fontId="5" fillId="0" borderId="5" xfId="0" applyFont="1" applyFill="1" applyBorder="1" applyAlignment="1">
      <alignment horizontal="center"/>
    </xf>
    <xf numFmtId="4" fontId="5" fillId="0" borderId="5" xfId="0" applyNumberFormat="1" applyFont="1" applyFill="1" applyBorder="1" applyAlignment="1">
      <alignment horizontal="right"/>
    </xf>
    <xf numFmtId="2" fontId="5" fillId="0" borderId="6" xfId="0" applyNumberFormat="1" applyFont="1" applyFill="1" applyBorder="1" applyAlignment="1"/>
    <xf numFmtId="2" fontId="2" fillId="0" borderId="6" xfId="0" applyNumberFormat="1" applyFont="1" applyFill="1" applyBorder="1" applyAlignment="1"/>
    <xf numFmtId="2" fontId="2" fillId="0" borderId="6" xfId="0" applyNumberFormat="1" applyFont="1" applyFill="1" applyBorder="1" applyAlignment="1">
      <alignment horizontal="center"/>
    </xf>
    <xf numFmtId="4" fontId="5" fillId="0" borderId="6" xfId="0" applyNumberFormat="1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2" fontId="2" fillId="0" borderId="0" xfId="0" applyNumberFormat="1" applyFont="1" applyFill="1" applyBorder="1" applyAlignment="1"/>
    <xf numFmtId="4" fontId="5" fillId="0" borderId="6" xfId="0" applyNumberFormat="1" applyFont="1" applyFill="1" applyBorder="1" applyAlignment="1"/>
    <xf numFmtId="0" fontId="3" fillId="0" borderId="0" xfId="0" applyFont="1">
      <alignment vertical="center"/>
    </xf>
    <xf numFmtId="4" fontId="0" fillId="0" borderId="2" xfId="0" applyNumberFormat="1" applyBorder="1">
      <alignment vertical="center"/>
    </xf>
    <xf numFmtId="43" fontId="0" fillId="0" borderId="3" xfId="2" applyBorder="1">
      <alignment vertical="center"/>
    </xf>
    <xf numFmtId="43" fontId="0" fillId="0" borderId="2" xfId="2" applyBorder="1">
      <alignment vertical="center"/>
    </xf>
    <xf numFmtId="10" fontId="0" fillId="0" borderId="0" xfId="0" applyNumberFormat="1">
      <alignment vertical="center"/>
    </xf>
    <xf numFmtId="0" fontId="2" fillId="0" borderId="0" xfId="0" applyFont="1" applyFill="1" applyBorder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7"/>
  <sheetViews>
    <sheetView topLeftCell="A2" workbookViewId="0">
      <selection activeCell="G17" sqref="G17"/>
    </sheetView>
  </sheetViews>
  <sheetFormatPr defaultColWidth="9.14285714285714" defaultRowHeight="15" outlineLevelCol="6"/>
  <cols>
    <col min="2" max="2" width="24.4285714285714" customWidth="1"/>
    <col min="3" max="3" width="14" customWidth="1"/>
    <col min="4" max="4" width="12.2857142857143" customWidth="1"/>
    <col min="6" max="6" width="23.2857142857143" customWidth="1"/>
    <col min="7" max="7" width="14.2857142857143" customWidth="1"/>
    <col min="8" max="8" width="12.7142857142857" customWidth="1"/>
  </cols>
  <sheetData>
    <row r="2" spans="2:6">
      <c r="B2" s="43" t="s">
        <v>0</v>
      </c>
      <c r="F2" s="43" t="s">
        <v>1</v>
      </c>
    </row>
    <row r="3" spans="2:7">
      <c r="B3" t="s">
        <v>2</v>
      </c>
      <c r="C3" s="5">
        <v>1186</v>
      </c>
      <c r="D3" s="6">
        <v>124</v>
      </c>
      <c r="F3" t="s">
        <v>3</v>
      </c>
      <c r="G3" s="6">
        <v>55656</v>
      </c>
    </row>
    <row r="4" spans="2:7">
      <c r="B4" t="s">
        <v>4</v>
      </c>
      <c r="C4" s="5">
        <v>3884</v>
      </c>
      <c r="D4" s="5">
        <v>3026</v>
      </c>
      <c r="F4" t="s">
        <v>5</v>
      </c>
      <c r="G4" s="6">
        <v>41454</v>
      </c>
    </row>
    <row r="5" spans="2:7">
      <c r="B5" t="s">
        <v>6</v>
      </c>
      <c r="C5" s="44">
        <v>8355</v>
      </c>
      <c r="D5" s="44">
        <v>7651</v>
      </c>
      <c r="F5" t="s">
        <v>7</v>
      </c>
      <c r="G5" s="45">
        <f>G3-G4</f>
        <v>14202</v>
      </c>
    </row>
    <row r="6" spans="2:7">
      <c r="B6" t="s">
        <v>8</v>
      </c>
      <c r="C6" s="5">
        <f>SUM(C3:C5)</f>
        <v>13425</v>
      </c>
      <c r="D6" s="5">
        <f>SUM(D3:D5)</f>
        <v>10801</v>
      </c>
      <c r="G6" s="6"/>
    </row>
    <row r="7" spans="6:7">
      <c r="F7" t="s">
        <v>9</v>
      </c>
      <c r="G7" s="6">
        <v>2046</v>
      </c>
    </row>
    <row r="8" spans="2:7">
      <c r="B8" t="s">
        <v>10</v>
      </c>
      <c r="C8" s="5">
        <v>4320</v>
      </c>
      <c r="D8" s="5">
        <v>4516</v>
      </c>
      <c r="F8" t="s">
        <v>11</v>
      </c>
      <c r="G8" s="46">
        <v>6528</v>
      </c>
    </row>
    <row r="9" spans="2:7">
      <c r="B9" t="s">
        <v>12</v>
      </c>
      <c r="C9" s="46">
        <v>578</v>
      </c>
      <c r="D9" s="46">
        <v>322</v>
      </c>
      <c r="G9" s="6"/>
    </row>
    <row r="10" spans="2:7">
      <c r="B10" t="s">
        <v>13</v>
      </c>
      <c r="C10" s="6">
        <v>4898</v>
      </c>
      <c r="D10" s="6">
        <v>4838</v>
      </c>
      <c r="F10" t="s">
        <v>14</v>
      </c>
      <c r="G10" s="6">
        <f>G5-(G7+G8)</f>
        <v>5628</v>
      </c>
    </row>
    <row r="11" spans="7:7">
      <c r="G11" s="6"/>
    </row>
    <row r="12" spans="2:7">
      <c r="B12" t="s">
        <v>15</v>
      </c>
      <c r="C12" s="44">
        <f>C6+C10</f>
        <v>18323</v>
      </c>
      <c r="D12" s="44">
        <f>D6+D10</f>
        <v>15639</v>
      </c>
      <c r="F12" t="s">
        <v>16</v>
      </c>
      <c r="G12" s="6">
        <v>465</v>
      </c>
    </row>
    <row r="13" spans="6:7">
      <c r="F13" t="s">
        <v>17</v>
      </c>
      <c r="G13" s="46">
        <v>1368</v>
      </c>
    </row>
    <row r="14" spans="2:7">
      <c r="B14" t="s">
        <v>18</v>
      </c>
      <c r="C14" s="6">
        <v>1670</v>
      </c>
      <c r="D14" s="6">
        <v>2644</v>
      </c>
      <c r="G14" s="6"/>
    </row>
    <row r="15" spans="2:7">
      <c r="B15" t="s">
        <v>19</v>
      </c>
      <c r="C15" s="6">
        <v>1334</v>
      </c>
      <c r="D15" s="6">
        <v>1491</v>
      </c>
      <c r="F15" t="s">
        <v>20</v>
      </c>
      <c r="G15" s="6">
        <f>G10-(G12+G13)</f>
        <v>3795</v>
      </c>
    </row>
    <row r="16" spans="2:4">
      <c r="B16" t="s">
        <v>21</v>
      </c>
      <c r="C16" s="46">
        <v>788</v>
      </c>
      <c r="D16" s="46">
        <v>761</v>
      </c>
    </row>
    <row r="17" spans="2:7">
      <c r="B17" t="s">
        <v>22</v>
      </c>
      <c r="C17" s="6">
        <f>SUM(C14:C16)</f>
        <v>3792</v>
      </c>
      <c r="D17" s="6">
        <f>SUM(D14:D16)</f>
        <v>4896</v>
      </c>
      <c r="F17" t="s">
        <v>23</v>
      </c>
      <c r="G17" s="47">
        <f>G15/AVERAGE(C12:D12)</f>
        <v>0.223485071550556</v>
      </c>
    </row>
    <row r="18" spans="3:7">
      <c r="C18" s="6"/>
      <c r="D18" s="6"/>
      <c r="F18" t="s">
        <v>24</v>
      </c>
      <c r="G18" s="47">
        <f>G15/AVERAGE(C25:D25)</f>
        <v>0.401311267382224</v>
      </c>
    </row>
    <row r="19" spans="2:4">
      <c r="B19" t="s">
        <v>25</v>
      </c>
      <c r="C19" s="46">
        <v>3177</v>
      </c>
      <c r="D19" s="46">
        <v>3244</v>
      </c>
    </row>
    <row r="20" spans="2:4">
      <c r="B20" t="s">
        <v>26</v>
      </c>
      <c r="C20" s="6">
        <f>C17+C19</f>
        <v>6969</v>
      </c>
      <c r="D20" s="6">
        <f>D17+D19</f>
        <v>8140</v>
      </c>
    </row>
    <row r="21" spans="3:4">
      <c r="C21" s="6"/>
      <c r="D21" s="6"/>
    </row>
    <row r="22" spans="2:4">
      <c r="B22" t="s">
        <v>27</v>
      </c>
      <c r="C22" s="6">
        <v>453</v>
      </c>
      <c r="D22" s="6">
        <v>453</v>
      </c>
    </row>
    <row r="23" spans="2:4">
      <c r="B23" t="s">
        <v>28</v>
      </c>
      <c r="C23" s="6">
        <v>4562</v>
      </c>
      <c r="D23" s="6">
        <v>4562</v>
      </c>
    </row>
    <row r="24" spans="2:4">
      <c r="B24" t="s">
        <v>29</v>
      </c>
      <c r="C24" s="46">
        <v>6339</v>
      </c>
      <c r="D24" s="46">
        <v>2544</v>
      </c>
    </row>
    <row r="25" spans="2:4">
      <c r="B25" t="s">
        <v>30</v>
      </c>
      <c r="C25" s="6">
        <f>SUM(C22:C24)</f>
        <v>11354</v>
      </c>
      <c r="D25" s="6">
        <f>SUM(D22:D24)</f>
        <v>7559</v>
      </c>
    </row>
    <row r="26" spans="3:4">
      <c r="C26" s="6"/>
      <c r="D26" s="6"/>
    </row>
    <row r="27" spans="2:4">
      <c r="B27" t="s">
        <v>31</v>
      </c>
      <c r="C27" s="46">
        <f>SUM(C20+C25)</f>
        <v>18323</v>
      </c>
      <c r="D27" s="46">
        <f>SUM(D20+D25)</f>
        <v>15699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7"/>
  <sheetViews>
    <sheetView zoomScale="80" zoomScaleNormal="80" workbookViewId="0">
      <selection activeCell="G18" sqref="G3:G18"/>
    </sheetView>
  </sheetViews>
  <sheetFormatPr defaultColWidth="9.14285714285714" defaultRowHeight="15" outlineLevelCol="7"/>
  <cols>
    <col min="2" max="2" width="28.7428571428571" customWidth="1"/>
    <col min="3" max="3" width="14.8571428571429" customWidth="1"/>
    <col min="4" max="4" width="12.7142857142857" customWidth="1"/>
    <col min="6" max="6" width="23.2857142857143" customWidth="1"/>
    <col min="7" max="7" width="15.8571428571429" customWidth="1"/>
    <col min="8" max="8" width="16" customWidth="1"/>
    <col min="9" max="9" width="16.8571428571429" customWidth="1"/>
  </cols>
  <sheetData>
    <row r="1" spans="3:6">
      <c r="C1" t="s">
        <v>32</v>
      </c>
      <c r="F1" t="s">
        <v>32</v>
      </c>
    </row>
    <row r="2" spans="2:6">
      <c r="B2" s="3" t="s">
        <v>0</v>
      </c>
      <c r="F2" s="3" t="s">
        <v>1</v>
      </c>
    </row>
    <row r="3" spans="2:7">
      <c r="B3" t="s">
        <v>2</v>
      </c>
      <c r="C3" s="4">
        <v>1500000</v>
      </c>
      <c r="F3" t="s">
        <v>3</v>
      </c>
      <c r="G3" s="5">
        <v>6375000</v>
      </c>
    </row>
    <row r="4" spans="2:7">
      <c r="B4" t="s">
        <v>4</v>
      </c>
      <c r="C4" s="4">
        <v>150000</v>
      </c>
      <c r="F4" t="s">
        <v>5</v>
      </c>
      <c r="G4" s="6">
        <v>3286494.17</v>
      </c>
    </row>
    <row r="5" spans="2:7">
      <c r="B5" t="s">
        <v>6</v>
      </c>
      <c r="C5" s="7">
        <v>12000</v>
      </c>
      <c r="F5" t="s">
        <v>7</v>
      </c>
      <c r="G5" s="5">
        <f>G3-G4</f>
        <v>3088505.83</v>
      </c>
    </row>
    <row r="6" spans="2:3">
      <c r="B6" t="s">
        <v>8</v>
      </c>
      <c r="C6" s="5">
        <f>SUM(C3:C5)</f>
        <v>1662000</v>
      </c>
    </row>
    <row r="7" spans="6:7">
      <c r="F7" t="s">
        <v>9</v>
      </c>
      <c r="G7" s="5">
        <v>565100</v>
      </c>
    </row>
    <row r="8" spans="2:7">
      <c r="B8" t="s">
        <v>10</v>
      </c>
      <c r="C8" s="8">
        <v>7221888.83333333</v>
      </c>
      <c r="F8" t="s">
        <v>11</v>
      </c>
      <c r="G8" s="5">
        <v>565100</v>
      </c>
    </row>
    <row r="9" spans="2:3">
      <c r="B9" t="s">
        <v>12</v>
      </c>
      <c r="C9" s="9">
        <v>1650000</v>
      </c>
    </row>
    <row r="10" spans="2:8">
      <c r="B10" t="s">
        <v>13</v>
      </c>
      <c r="C10" s="10">
        <v>7169839.7</v>
      </c>
      <c r="F10" t="s">
        <v>14</v>
      </c>
      <c r="G10" s="5">
        <f>G5-SUM(G7:G8)</f>
        <v>1958305.83</v>
      </c>
      <c r="H10" s="5"/>
    </row>
    <row r="11" spans="8:8">
      <c r="H11" s="5"/>
    </row>
    <row r="12" spans="2:7">
      <c r="B12" t="s">
        <v>15</v>
      </c>
      <c r="C12" s="5">
        <f>C6+C10</f>
        <v>8831839.7</v>
      </c>
      <c r="F12" t="s">
        <v>16</v>
      </c>
      <c r="G12" s="11">
        <v>62492</v>
      </c>
    </row>
    <row r="13" spans="6:7">
      <c r="F13" t="s">
        <v>17</v>
      </c>
      <c r="G13" s="6">
        <v>425852</v>
      </c>
    </row>
    <row r="14" spans="2:3">
      <c r="B14" t="s">
        <v>18</v>
      </c>
      <c r="C14" s="10">
        <v>120000</v>
      </c>
    </row>
    <row r="15" spans="2:7">
      <c r="B15" t="s">
        <v>19</v>
      </c>
      <c r="C15" s="12">
        <v>29004.4666666667</v>
      </c>
      <c r="F15" t="s">
        <v>20</v>
      </c>
      <c r="G15" s="5">
        <f>G10-SUM(G12:G13)</f>
        <v>1469961.83</v>
      </c>
    </row>
    <row r="16" spans="2:3">
      <c r="B16" t="s">
        <v>21</v>
      </c>
      <c r="C16" s="10">
        <v>149004.466666667</v>
      </c>
    </row>
    <row r="17" spans="2:7">
      <c r="B17" t="s">
        <v>22</v>
      </c>
      <c r="C17" s="13">
        <f>SUM(C14:C16)</f>
        <v>298008.933333333</v>
      </c>
      <c r="F17" t="s">
        <v>23</v>
      </c>
      <c r="G17" s="14">
        <f>G15/AVERAGE(C12:D12)</f>
        <v>0.166438916458142</v>
      </c>
    </row>
    <row r="18" spans="6:7">
      <c r="F18" t="s">
        <v>24</v>
      </c>
      <c r="G18" s="14">
        <f>G15/AVERAGE(C25:D25)</f>
        <v>0.142715724037233</v>
      </c>
    </row>
    <row r="19" spans="2:3">
      <c r="B19" t="s">
        <v>25</v>
      </c>
      <c r="C19" s="15">
        <v>127500</v>
      </c>
    </row>
    <row r="20" spans="2:3">
      <c r="B20" t="s">
        <v>26</v>
      </c>
      <c r="C20" s="5">
        <f>C17+C19</f>
        <v>425508.933333333</v>
      </c>
    </row>
    <row r="22" spans="2:3">
      <c r="B22" t="s">
        <v>27</v>
      </c>
      <c r="C22" s="16">
        <v>1565044.66666667</v>
      </c>
    </row>
    <row r="23" spans="2:3">
      <c r="B23" t="s">
        <v>28</v>
      </c>
      <c r="C23" s="17">
        <v>7169839.7</v>
      </c>
    </row>
    <row r="24" spans="2:3">
      <c r="B24" t="s">
        <v>29</v>
      </c>
      <c r="C24" s="17">
        <v>1565044.67</v>
      </c>
    </row>
    <row r="25" spans="2:3">
      <c r="B25" t="s">
        <v>30</v>
      </c>
      <c r="C25" s="18">
        <f>SUM(C22:C24)</f>
        <v>10299929.0366667</v>
      </c>
    </row>
    <row r="27" spans="2:3">
      <c r="B27" t="s">
        <v>31</v>
      </c>
      <c r="C27" s="5">
        <f>SUM(C20+C25)</f>
        <v>10725437.97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8"/>
  <sheetViews>
    <sheetView tabSelected="1" topLeftCell="A31" workbookViewId="0">
      <selection activeCell="F23" sqref="F23"/>
    </sheetView>
  </sheetViews>
  <sheetFormatPr defaultColWidth="9.14285714285714" defaultRowHeight="15"/>
  <cols>
    <col min="2" max="2" width="28.7428571428571" customWidth="1"/>
    <col min="3" max="3" width="31.5714285714286" customWidth="1"/>
    <col min="4" max="4" width="12.7142857142857" customWidth="1"/>
    <col min="5" max="5" width="16.1428571428571" customWidth="1"/>
    <col min="6" max="6" width="23.2857142857143" customWidth="1"/>
    <col min="7" max="7" width="15.8571428571429" customWidth="1"/>
    <col min="8" max="8" width="14.4285714285714" customWidth="1"/>
    <col min="9" max="9" width="15.8571428571429" customWidth="1"/>
  </cols>
  <sheetData>
    <row r="1" s="1" customFormat="1" ht="12.75" customHeight="1" spans="1:9">
      <c r="A1" s="2"/>
      <c r="B1"/>
      <c r="C1" t="s">
        <v>32</v>
      </c>
      <c r="D1"/>
      <c r="E1"/>
      <c r="F1" s="2"/>
      <c r="G1" s="2"/>
      <c r="H1" s="2"/>
      <c r="I1" s="2"/>
    </row>
    <row r="2" s="1" customFormat="1" ht="12.75" customHeight="1" spans="1:7">
      <c r="A2" s="2"/>
      <c r="B2" s="3" t="s">
        <v>0</v>
      </c>
      <c r="C2"/>
      <c r="D2"/>
      <c r="E2"/>
      <c r="F2" s="3" t="s">
        <v>1</v>
      </c>
      <c r="G2" s="2"/>
    </row>
    <row r="3" s="1" customFormat="1" spans="1:7">
      <c r="A3" s="2"/>
      <c r="B3" t="s">
        <v>2</v>
      </c>
      <c r="C3" s="4">
        <v>1500000</v>
      </c>
      <c r="D3"/>
      <c r="E3"/>
      <c r="F3" t="s">
        <v>3</v>
      </c>
      <c r="G3" s="5">
        <v>6375000</v>
      </c>
    </row>
    <row r="4" s="1" customFormat="1" spans="1:7">
      <c r="A4" s="2"/>
      <c r="B4" t="s">
        <v>4</v>
      </c>
      <c r="C4" s="4">
        <v>150000</v>
      </c>
      <c r="D4"/>
      <c r="E4"/>
      <c r="F4" t="s">
        <v>5</v>
      </c>
      <c r="G4" s="6">
        <v>3286494.17</v>
      </c>
    </row>
    <row r="5" s="1" customFormat="1" spans="1:7">
      <c r="A5" s="2"/>
      <c r="B5" t="s">
        <v>6</v>
      </c>
      <c r="C5" s="7">
        <v>12000</v>
      </c>
      <c r="D5"/>
      <c r="E5"/>
      <c r="F5" t="s">
        <v>7</v>
      </c>
      <c r="G5" s="5">
        <f>G3-G4</f>
        <v>3088505.83</v>
      </c>
    </row>
    <row r="6" s="1" customFormat="1" ht="12.75" customHeight="1" spans="1:7">
      <c r="A6" s="2"/>
      <c r="B6" t="s">
        <v>8</v>
      </c>
      <c r="C6" s="5">
        <f>SUM(C3:C5)</f>
        <v>1662000</v>
      </c>
      <c r="D6"/>
      <c r="E6"/>
      <c r="F6"/>
      <c r="G6"/>
    </row>
    <row r="7" s="1" customFormat="1" ht="12.75" customHeight="1" spans="1:7">
      <c r="A7" s="2"/>
      <c r="B7"/>
      <c r="C7"/>
      <c r="D7"/>
      <c r="E7"/>
      <c r="F7" t="s">
        <v>9</v>
      </c>
      <c r="G7" s="5">
        <v>565100</v>
      </c>
    </row>
    <row r="8" s="1" customFormat="1" ht="12.75" customHeight="1" spans="1:7">
      <c r="A8" s="2"/>
      <c r="B8" t="s">
        <v>10</v>
      </c>
      <c r="C8" s="8">
        <v>7221888.83333333</v>
      </c>
      <c r="D8"/>
      <c r="E8"/>
      <c r="F8" t="s">
        <v>11</v>
      </c>
      <c r="G8" s="5">
        <v>565100</v>
      </c>
    </row>
    <row r="9" s="1" customFormat="1" ht="12.75" customHeight="1" spans="1:7">
      <c r="A9" s="2"/>
      <c r="B9" t="s">
        <v>12</v>
      </c>
      <c r="C9" s="9">
        <v>1650000</v>
      </c>
      <c r="D9"/>
      <c r="E9"/>
      <c r="F9"/>
      <c r="G9"/>
    </row>
    <row r="10" s="1" customFormat="1" ht="12.75" customHeight="1" spans="1:7">
      <c r="A10" s="2"/>
      <c r="B10" t="s">
        <v>13</v>
      </c>
      <c r="C10" s="10">
        <v>7169839.7</v>
      </c>
      <c r="D10"/>
      <c r="E10"/>
      <c r="F10" t="s">
        <v>14</v>
      </c>
      <c r="G10" s="5">
        <f>G5-SUM(G7:G8)</f>
        <v>1958305.83</v>
      </c>
    </row>
    <row r="11" s="1" customFormat="1" ht="12.75" customHeight="1" spans="1:7">
      <c r="A11" s="2"/>
      <c r="B11"/>
      <c r="C11"/>
      <c r="D11"/>
      <c r="E11"/>
      <c r="F11"/>
      <c r="G11"/>
    </row>
    <row r="12" s="1" customFormat="1" ht="12.75" customHeight="1" spans="1:7">
      <c r="A12" s="2"/>
      <c r="B12" t="s">
        <v>15</v>
      </c>
      <c r="C12" s="5">
        <f>C6+C10</f>
        <v>8831839.7</v>
      </c>
      <c r="D12"/>
      <c r="E12"/>
      <c r="F12" t="s">
        <v>16</v>
      </c>
      <c r="G12" s="11">
        <v>62492</v>
      </c>
    </row>
    <row r="13" s="1" customFormat="1" ht="12.75" customHeight="1" spans="1:7">
      <c r="A13" s="2"/>
      <c r="B13"/>
      <c r="C13"/>
      <c r="D13"/>
      <c r="E13"/>
      <c r="F13" t="s">
        <v>17</v>
      </c>
      <c r="G13" s="6">
        <v>425852</v>
      </c>
    </row>
    <row r="14" s="1" customFormat="1" ht="12.75" customHeight="1" spans="1:7">
      <c r="A14" s="2"/>
      <c r="B14" t="s">
        <v>18</v>
      </c>
      <c r="C14" s="10">
        <v>120000</v>
      </c>
      <c r="D14"/>
      <c r="E14"/>
      <c r="F14"/>
      <c r="G14"/>
    </row>
    <row r="15" s="1" customFormat="1" ht="12.75" customHeight="1" spans="1:7">
      <c r="A15" s="2"/>
      <c r="B15" t="s">
        <v>19</v>
      </c>
      <c r="C15" s="12">
        <v>29004.4666666667</v>
      </c>
      <c r="D15"/>
      <c r="E15"/>
      <c r="F15" t="s">
        <v>20</v>
      </c>
      <c r="G15" s="5">
        <f>G10-SUM(G12:G13)</f>
        <v>1469961.83</v>
      </c>
    </row>
    <row r="16" s="1" customFormat="1" spans="1:7">
      <c r="A16" s="2"/>
      <c r="B16" t="s">
        <v>21</v>
      </c>
      <c r="C16" s="10">
        <v>149004.466666667</v>
      </c>
      <c r="D16"/>
      <c r="E16"/>
      <c r="F16"/>
      <c r="G16"/>
    </row>
    <row r="17" s="1" customFormat="1" spans="1:7">
      <c r="A17" s="2"/>
      <c r="B17" t="s">
        <v>22</v>
      </c>
      <c r="C17" s="13">
        <f>SUM(C14:C16)</f>
        <v>298008.933333334</v>
      </c>
      <c r="D17"/>
      <c r="E17"/>
      <c r="F17" t="s">
        <v>23</v>
      </c>
      <c r="G17" s="14">
        <f>G15/AVERAGE(C12:D12)</f>
        <v>0.166438916458142</v>
      </c>
    </row>
    <row r="18" s="1" customFormat="1" spans="1:9">
      <c r="A18" s="2"/>
      <c r="B18"/>
      <c r="C18"/>
      <c r="D18"/>
      <c r="E18"/>
      <c r="F18" t="s">
        <v>24</v>
      </c>
      <c r="G18" s="14">
        <f>G15/AVERAGE(C25:D25)</f>
        <v>0.142715724037233</v>
      </c>
      <c r="H18" s="2"/>
      <c r="I18" s="2"/>
    </row>
    <row r="19" s="1" customFormat="1" spans="1:9">
      <c r="A19" s="2"/>
      <c r="B19" t="s">
        <v>25</v>
      </c>
      <c r="C19" s="15">
        <v>127500</v>
      </c>
      <c r="D19"/>
      <c r="E19"/>
      <c r="F19" s="2"/>
      <c r="G19" s="2"/>
      <c r="H19" s="2"/>
      <c r="I19" s="2"/>
    </row>
    <row r="20" s="1" customFormat="1" spans="1:9">
      <c r="A20" s="2"/>
      <c r="B20" t="s">
        <v>26</v>
      </c>
      <c r="C20" s="5">
        <f>C17+C19</f>
        <v>425508.933333334</v>
      </c>
      <c r="D20"/>
      <c r="E20"/>
      <c r="F20" s="2"/>
      <c r="G20" s="2" t="s">
        <v>32</v>
      </c>
      <c r="H20" s="2"/>
      <c r="I20" s="2"/>
    </row>
    <row r="21" s="1" customFormat="1" ht="12.75" customHeight="1" spans="1:9">
      <c r="A21" s="2"/>
      <c r="B21"/>
      <c r="C21"/>
      <c r="D21"/>
      <c r="E21"/>
      <c r="F21" s="2"/>
      <c r="G21" s="2"/>
      <c r="H21" s="2"/>
      <c r="I21" s="2"/>
    </row>
    <row r="22" s="1" customFormat="1" ht="12.75" customHeight="1" spans="1:9">
      <c r="A22" s="2"/>
      <c r="B22" t="s">
        <v>27</v>
      </c>
      <c r="C22" s="16">
        <v>1565044.66666667</v>
      </c>
      <c r="D22"/>
      <c r="E22"/>
      <c r="F22" s="2"/>
      <c r="G22" s="2"/>
      <c r="H22" s="2"/>
      <c r="I22" s="2"/>
    </row>
    <row r="23" s="1" customFormat="1" ht="12.75" customHeight="1" spans="1:11">
      <c r="A23" s="2"/>
      <c r="B23" t="s">
        <v>28</v>
      </c>
      <c r="C23" s="17">
        <v>7169839.7</v>
      </c>
      <c r="D23"/>
      <c r="E23"/>
      <c r="F23"/>
      <c r="G23"/>
      <c r="H23" s="2"/>
      <c r="I23" s="2"/>
      <c r="J23" s="2"/>
      <c r="K23" s="2"/>
    </row>
    <row r="24" s="1" customFormat="1" ht="12.75" customHeight="1" spans="1:11">
      <c r="A24" s="2"/>
      <c r="B24" t="s">
        <v>29</v>
      </c>
      <c r="C24" s="17">
        <v>1565044.67</v>
      </c>
      <c r="D24"/>
      <c r="E24"/>
      <c r="F24"/>
      <c r="G24"/>
      <c r="H24" s="2"/>
      <c r="I24" s="2"/>
      <c r="J24" s="2"/>
      <c r="K24" s="2"/>
    </row>
    <row r="25" s="1" customFormat="1" ht="12.75" customHeight="1" spans="1:11">
      <c r="A25" s="2"/>
      <c r="B25" t="s">
        <v>30</v>
      </c>
      <c r="C25" s="18">
        <f>SUM(C22:C24)</f>
        <v>10299929.0366667</v>
      </c>
      <c r="D25"/>
      <c r="E25"/>
      <c r="F25"/>
      <c r="G25"/>
      <c r="H25" s="2"/>
      <c r="I25" s="2"/>
      <c r="J25" s="2"/>
      <c r="K25" s="2"/>
    </row>
    <row r="26" s="1" customFormat="1" ht="12.75" customHeight="1" spans="1:11">
      <c r="A26" s="2"/>
      <c r="B26"/>
      <c r="C26"/>
      <c r="D26"/>
      <c r="E26"/>
      <c r="F26"/>
      <c r="G26"/>
      <c r="H26" s="2"/>
      <c r="I26" s="2"/>
      <c r="J26" s="2"/>
      <c r="K26" s="2"/>
    </row>
    <row r="27" s="1" customFormat="1" ht="12.75" customHeight="1" spans="1:11">
      <c r="A27" s="2"/>
      <c r="B27" t="s">
        <v>31</v>
      </c>
      <c r="C27" s="5">
        <f>SUM(C20+C25)</f>
        <v>10725437.97</v>
      </c>
      <c r="D27"/>
      <c r="E27"/>
      <c r="F27"/>
      <c r="G27"/>
      <c r="H27" s="2"/>
      <c r="I27" s="2"/>
      <c r="J27" s="2"/>
      <c r="K27" s="2"/>
    </row>
    <row r="28" s="1" customFormat="1" ht="12.75" customHeight="1" spans="1:11">
      <c r="A28" s="2"/>
      <c r="B28"/>
      <c r="C28"/>
      <c r="D28"/>
      <c r="E28"/>
      <c r="F28"/>
      <c r="G28"/>
      <c r="H28" s="2"/>
      <c r="I28" s="2"/>
      <c r="J28" s="2"/>
      <c r="K28" s="2"/>
    </row>
    <row r="29" s="1" customFormat="1" ht="12.75" customHeight="1" spans="1:11">
      <c r="A29" s="2"/>
      <c r="B29"/>
      <c r="C29"/>
      <c r="D29"/>
      <c r="E29"/>
      <c r="F29"/>
      <c r="G29"/>
      <c r="H29" s="2"/>
      <c r="I29" s="2"/>
      <c r="J29" s="2"/>
      <c r="K29" s="2"/>
    </row>
    <row r="30" s="1" customFormat="1" ht="12.75" customHeight="1" spans="1:11">
      <c r="A30" s="2"/>
      <c r="B30" s="19"/>
      <c r="C30" s="19"/>
      <c r="D30" s="20" t="s">
        <v>33</v>
      </c>
      <c r="E30" s="21" t="s">
        <v>34</v>
      </c>
      <c r="F30" s="21" t="s">
        <v>35</v>
      </c>
      <c r="G30" s="21" t="s">
        <v>36</v>
      </c>
      <c r="H30" s="21" t="s">
        <v>37</v>
      </c>
      <c r="I30" s="21" t="s">
        <v>38</v>
      </c>
      <c r="J30" s="2"/>
      <c r="K30" s="2"/>
    </row>
    <row r="31" s="1" customFormat="1" ht="12.75" customHeight="1" spans="1:11">
      <c r="A31" s="2"/>
      <c r="B31" s="2"/>
      <c r="C31" s="2"/>
      <c r="D31" s="22"/>
      <c r="E31" s="23"/>
      <c r="F31" s="23"/>
      <c r="G31" s="23"/>
      <c r="H31" s="23"/>
      <c r="I31" s="23"/>
      <c r="J31" s="2"/>
      <c r="K31" s="2"/>
    </row>
    <row r="32" s="1" customFormat="1" ht="12.75" customHeight="1" spans="1:11">
      <c r="A32" s="2"/>
      <c r="B32" s="24" t="s">
        <v>39</v>
      </c>
      <c r="C32" s="2"/>
      <c r="D32" s="22"/>
      <c r="E32" s="23"/>
      <c r="F32" s="23"/>
      <c r="G32" s="23"/>
      <c r="H32" s="23"/>
      <c r="I32" s="23"/>
      <c r="J32" s="2"/>
      <c r="K32" s="2"/>
    </row>
    <row r="33" s="1" customFormat="1" ht="12.75" customHeight="1" spans="1:11">
      <c r="A33" s="2"/>
      <c r="B33" s="2"/>
      <c r="C33" s="2"/>
      <c r="D33" s="22"/>
      <c r="E33" s="23"/>
      <c r="F33" s="23"/>
      <c r="G33" s="23"/>
      <c r="H33" s="23"/>
      <c r="I33" s="23"/>
      <c r="J33" s="2"/>
      <c r="K33" s="2"/>
    </row>
    <row r="34" spans="2:9">
      <c r="B34" s="24" t="s">
        <v>40</v>
      </c>
      <c r="C34" s="2"/>
      <c r="D34" s="22"/>
      <c r="E34" s="23"/>
      <c r="F34" s="23"/>
      <c r="G34" s="23"/>
      <c r="H34" s="23"/>
      <c r="I34" s="23"/>
    </row>
    <row r="35" spans="2:9">
      <c r="B35" s="2"/>
      <c r="C35" s="2" t="s">
        <v>41</v>
      </c>
      <c r="D35" s="22">
        <v>4</v>
      </c>
      <c r="E35" s="25">
        <v>1500000</v>
      </c>
      <c r="F35" s="25">
        <v>2250000</v>
      </c>
      <c r="G35" s="25">
        <v>3375000</v>
      </c>
      <c r="H35" s="25">
        <v>5062500</v>
      </c>
      <c r="I35" s="25">
        <v>7593750</v>
      </c>
    </row>
    <row r="36" spans="2:9">
      <c r="B36" s="2"/>
      <c r="C36" s="2" t="s">
        <v>42</v>
      </c>
      <c r="D36" s="22">
        <v>5</v>
      </c>
      <c r="E36" s="25">
        <v>150000</v>
      </c>
      <c r="F36" s="25">
        <v>165000</v>
      </c>
      <c r="G36" s="25">
        <v>181500</v>
      </c>
      <c r="H36" s="25">
        <v>199650</v>
      </c>
      <c r="I36" s="25">
        <v>219615</v>
      </c>
    </row>
    <row r="37" spans="2:9">
      <c r="B37" s="26"/>
      <c r="C37" s="26" t="s">
        <v>43</v>
      </c>
      <c r="D37" s="27">
        <v>6</v>
      </c>
      <c r="E37" s="28">
        <v>12000</v>
      </c>
      <c r="F37" s="28">
        <v>13200</v>
      </c>
      <c r="G37" s="28">
        <v>14520</v>
      </c>
      <c r="H37" s="28">
        <v>15972</v>
      </c>
      <c r="I37" s="28">
        <v>17569.2</v>
      </c>
    </row>
    <row r="38" ht="15.75" spans="2:9">
      <c r="B38" s="29" t="s">
        <v>44</v>
      </c>
      <c r="C38" s="29"/>
      <c r="D38" s="30"/>
      <c r="E38" s="31">
        <f t="shared" ref="E38:I38" si="0">SUM(E35:E37)</f>
        <v>1662000</v>
      </c>
      <c r="F38" s="31">
        <f t="shared" si="0"/>
        <v>2428200</v>
      </c>
      <c r="G38" s="31">
        <f t="shared" si="0"/>
        <v>3571020</v>
      </c>
      <c r="H38" s="31">
        <f t="shared" si="0"/>
        <v>5278122</v>
      </c>
      <c r="I38" s="31">
        <f t="shared" si="0"/>
        <v>7830934.2</v>
      </c>
    </row>
    <row r="39" spans="2:9">
      <c r="B39" s="2"/>
      <c r="C39" s="2"/>
      <c r="D39" s="22"/>
      <c r="E39" s="25"/>
      <c r="F39" s="25"/>
      <c r="G39" s="25"/>
      <c r="H39" s="25"/>
      <c r="I39" s="25"/>
    </row>
    <row r="40" spans="2:9">
      <c r="B40" s="24" t="s">
        <v>45</v>
      </c>
      <c r="C40" s="2"/>
      <c r="D40" s="22"/>
      <c r="E40" s="25"/>
      <c r="F40" s="25"/>
      <c r="G40" s="25"/>
      <c r="H40" s="25"/>
      <c r="I40" s="25"/>
    </row>
    <row r="41" spans="2:9">
      <c r="B41" s="26"/>
      <c r="C41" s="26" t="s">
        <v>46</v>
      </c>
      <c r="D41" s="27" t="s">
        <v>47</v>
      </c>
      <c r="E41" s="28">
        <v>7221888.83333333</v>
      </c>
      <c r="F41" s="28">
        <v>6845382.66666667</v>
      </c>
      <c r="G41" s="28">
        <v>6468876.5</v>
      </c>
      <c r="H41" s="28">
        <v>6092370.33333333</v>
      </c>
      <c r="I41" s="28">
        <v>5715864.16666667</v>
      </c>
    </row>
    <row r="42" ht="15.75" spans="2:9">
      <c r="B42" s="29" t="s">
        <v>48</v>
      </c>
      <c r="C42" s="29"/>
      <c r="D42" s="30"/>
      <c r="E42" s="31">
        <f t="shared" ref="E42:I42" si="1">SUM(E41)</f>
        <v>7221888.83333333</v>
      </c>
      <c r="F42" s="31">
        <f t="shared" si="1"/>
        <v>6845382.66666667</v>
      </c>
      <c r="G42" s="31">
        <f t="shared" si="1"/>
        <v>6468876.5</v>
      </c>
      <c r="H42" s="31">
        <f t="shared" si="1"/>
        <v>6092370.33333333</v>
      </c>
      <c r="I42" s="31">
        <f t="shared" si="1"/>
        <v>5715864.16666667</v>
      </c>
    </row>
    <row r="43" spans="2:9">
      <c r="B43" s="2"/>
      <c r="C43" s="2"/>
      <c r="D43" s="22"/>
      <c r="E43" s="25"/>
      <c r="F43" s="25"/>
      <c r="G43" s="25"/>
      <c r="H43" s="25"/>
      <c r="I43" s="25"/>
    </row>
    <row r="44" ht="15.75" spans="2:9">
      <c r="B44" s="32" t="s">
        <v>49</v>
      </c>
      <c r="C44" s="33"/>
      <c r="D44" s="34"/>
      <c r="E44" s="35">
        <f t="shared" ref="E44:I44" si="2">E38+E42</f>
        <v>8883888.83333333</v>
      </c>
      <c r="F44" s="35">
        <f t="shared" si="2"/>
        <v>9273582.66666667</v>
      </c>
      <c r="G44" s="35">
        <f t="shared" si="2"/>
        <v>10039896.5</v>
      </c>
      <c r="H44" s="35">
        <f t="shared" si="2"/>
        <v>11370492.3333333</v>
      </c>
      <c r="I44" s="35">
        <f t="shared" si="2"/>
        <v>13546798.3666667</v>
      </c>
    </row>
    <row r="45" ht="15.75" spans="2:9">
      <c r="B45" s="2"/>
      <c r="C45" s="2"/>
      <c r="D45" s="22"/>
      <c r="E45" s="23"/>
      <c r="F45" s="23"/>
      <c r="G45" s="23"/>
      <c r="H45" s="23"/>
      <c r="I45" s="23"/>
    </row>
    <row r="46" spans="2:9">
      <c r="B46" s="2"/>
      <c r="C46" s="2"/>
      <c r="D46" s="22"/>
      <c r="E46" s="23"/>
      <c r="F46" s="23"/>
      <c r="G46" s="23"/>
      <c r="H46" s="23"/>
      <c r="I46" s="23"/>
    </row>
    <row r="47" spans="2:9">
      <c r="B47" s="24" t="s">
        <v>50</v>
      </c>
      <c r="C47" s="2"/>
      <c r="D47" s="22"/>
      <c r="E47" s="23"/>
      <c r="F47" s="23"/>
      <c r="G47" s="23"/>
      <c r="H47" s="23"/>
      <c r="I47" s="23"/>
    </row>
    <row r="48" spans="2:9">
      <c r="B48" s="2"/>
      <c r="C48" s="2"/>
      <c r="D48" s="22"/>
      <c r="E48" s="23"/>
      <c r="F48" s="23"/>
      <c r="G48" s="23"/>
      <c r="H48" s="23"/>
      <c r="I48" s="23"/>
    </row>
    <row r="49" spans="2:9">
      <c r="B49" s="24" t="s">
        <v>51</v>
      </c>
      <c r="C49" s="2"/>
      <c r="D49" s="22"/>
      <c r="E49" s="23"/>
      <c r="F49" s="23"/>
      <c r="G49" s="23"/>
      <c r="H49" s="23"/>
      <c r="I49" s="23"/>
    </row>
    <row r="50" spans="2:9">
      <c r="B50" s="2"/>
      <c r="C50" s="2" t="s">
        <v>52</v>
      </c>
      <c r="D50" s="22">
        <v>8</v>
      </c>
      <c r="E50" s="25">
        <v>120000</v>
      </c>
      <c r="F50" s="25">
        <v>180000</v>
      </c>
      <c r="G50" s="25">
        <v>270000</v>
      </c>
      <c r="H50" s="25">
        <v>405000</v>
      </c>
      <c r="I50" s="25">
        <v>607500</v>
      </c>
    </row>
    <row r="51" spans="2:9">
      <c r="B51" s="26"/>
      <c r="C51" s="26" t="s">
        <v>53</v>
      </c>
      <c r="D51" s="27">
        <v>9</v>
      </c>
      <c r="E51" s="28">
        <v>29004.4666666667</v>
      </c>
      <c r="F51" s="28">
        <v>41606.9626666667</v>
      </c>
      <c r="G51" s="28">
        <v>31234.6602500002</v>
      </c>
      <c r="H51" s="28">
        <v>33445.5862750001</v>
      </c>
      <c r="I51" s="28">
        <v>36933.1825025</v>
      </c>
    </row>
    <row r="52" ht="15.75" spans="2:9">
      <c r="B52" s="29" t="s">
        <v>54</v>
      </c>
      <c r="C52" s="36"/>
      <c r="D52" s="37"/>
      <c r="E52" s="31">
        <f t="shared" ref="E52:I52" si="3">SUM(E50:E51)</f>
        <v>149004.466666667</v>
      </c>
      <c r="F52" s="31">
        <f t="shared" si="3"/>
        <v>221606.962666667</v>
      </c>
      <c r="G52" s="31">
        <f t="shared" si="3"/>
        <v>301234.66025</v>
      </c>
      <c r="H52" s="31">
        <f t="shared" si="3"/>
        <v>438445.586275</v>
      </c>
      <c r="I52" s="31">
        <f t="shared" si="3"/>
        <v>644433.1825025</v>
      </c>
    </row>
    <row r="55" ht="15.75" spans="2:8">
      <c r="B55" s="24"/>
      <c r="C55" s="24"/>
      <c r="D55" s="23"/>
      <c r="E55" s="23"/>
      <c r="F55" s="23"/>
      <c r="G55" s="23"/>
      <c r="H55" s="23"/>
    </row>
    <row r="56" ht="15.75" spans="2:8">
      <c r="B56" s="38"/>
      <c r="C56" s="38"/>
      <c r="D56" s="21" t="s">
        <v>34</v>
      </c>
      <c r="E56" s="21" t="s">
        <v>35</v>
      </c>
      <c r="F56" s="21" t="s">
        <v>36</v>
      </c>
      <c r="G56" s="21" t="s">
        <v>37</v>
      </c>
      <c r="H56" s="21" t="s">
        <v>38</v>
      </c>
    </row>
    <row r="57" spans="2:8">
      <c r="B57" s="38"/>
      <c r="C57" s="38"/>
      <c r="D57" s="23"/>
      <c r="E57" s="23"/>
      <c r="F57" s="23"/>
      <c r="G57" s="23"/>
      <c r="H57" s="23"/>
    </row>
    <row r="58" spans="2:8">
      <c r="B58" s="39" t="s">
        <v>39</v>
      </c>
      <c r="C58" s="38"/>
      <c r="D58" s="23"/>
      <c r="E58" s="23"/>
      <c r="F58" s="23"/>
      <c r="G58" s="23"/>
      <c r="H58" s="23"/>
    </row>
    <row r="59" spans="2:8">
      <c r="B59" s="38"/>
      <c r="C59" s="38"/>
      <c r="D59" s="23"/>
      <c r="E59" s="23"/>
      <c r="F59" s="23"/>
      <c r="G59" s="23"/>
      <c r="H59" s="23"/>
    </row>
    <row r="60" spans="2:8">
      <c r="B60" s="39" t="s">
        <v>40</v>
      </c>
      <c r="C60" s="38"/>
      <c r="D60" s="23"/>
      <c r="E60" s="23"/>
      <c r="F60" s="23"/>
      <c r="G60" s="23"/>
      <c r="H60" s="23"/>
    </row>
    <row r="61" spans="2:8">
      <c r="B61" s="38"/>
      <c r="C61" s="38" t="s">
        <v>41</v>
      </c>
      <c r="D61" s="25">
        <v>1500000</v>
      </c>
      <c r="E61" s="25">
        <v>2250000</v>
      </c>
      <c r="F61" s="25">
        <v>3375000</v>
      </c>
      <c r="G61" s="25">
        <v>5062500</v>
      </c>
      <c r="H61" s="25">
        <v>7593750</v>
      </c>
    </row>
    <row r="62" spans="2:8">
      <c r="B62" s="38"/>
      <c r="C62" s="38" t="s">
        <v>42</v>
      </c>
      <c r="D62" s="25">
        <v>150000</v>
      </c>
      <c r="E62" s="25">
        <v>165000</v>
      </c>
      <c r="F62" s="25">
        <v>181500</v>
      </c>
      <c r="G62" s="25">
        <v>199650</v>
      </c>
      <c r="H62" s="25">
        <v>219615</v>
      </c>
    </row>
    <row r="63" spans="2:8">
      <c r="B63" s="38"/>
      <c r="C63" s="38" t="s">
        <v>43</v>
      </c>
      <c r="D63" s="28">
        <v>12000</v>
      </c>
      <c r="E63" s="28">
        <v>13200</v>
      </c>
      <c r="F63" s="28">
        <v>14520</v>
      </c>
      <c r="G63" s="28">
        <v>15972</v>
      </c>
      <c r="H63" s="28">
        <v>17569.2</v>
      </c>
    </row>
    <row r="64" ht="15.75" spans="2:8">
      <c r="B64" s="39" t="s">
        <v>44</v>
      </c>
      <c r="C64" s="39"/>
      <c r="D64" s="31">
        <v>1662000</v>
      </c>
      <c r="E64" s="31">
        <v>2428200</v>
      </c>
      <c r="F64" s="31">
        <v>3571020</v>
      </c>
      <c r="G64" s="31">
        <v>5278122</v>
      </c>
      <c r="H64" s="31">
        <v>7830934.2</v>
      </c>
    </row>
    <row r="65" spans="2:8">
      <c r="B65" s="38"/>
      <c r="C65" s="38"/>
      <c r="D65" s="25"/>
      <c r="E65" s="25"/>
      <c r="F65" s="25"/>
      <c r="G65" s="25"/>
      <c r="H65" s="25"/>
    </row>
    <row r="66" spans="2:8">
      <c r="B66" s="39" t="s">
        <v>45</v>
      </c>
      <c r="C66" s="38"/>
      <c r="D66" s="25"/>
      <c r="E66" s="25"/>
      <c r="F66" s="25"/>
      <c r="G66" s="25"/>
      <c r="H66" s="25"/>
    </row>
    <row r="67" spans="2:8">
      <c r="B67" s="38"/>
      <c r="C67" s="38" t="s">
        <v>46</v>
      </c>
      <c r="D67" s="28">
        <v>7221888.83333333</v>
      </c>
      <c r="E67" s="28">
        <v>6845382.66666667</v>
      </c>
      <c r="F67" s="28">
        <v>6468876.5</v>
      </c>
      <c r="G67" s="28">
        <v>6092370.33333333</v>
      </c>
      <c r="H67" s="28">
        <v>5715864.16666667</v>
      </c>
    </row>
    <row r="68" ht="15.75" spans="2:8">
      <c r="B68" s="39" t="s">
        <v>48</v>
      </c>
      <c r="C68" s="39"/>
      <c r="D68" s="31">
        <v>7221888.83333333</v>
      </c>
      <c r="E68" s="31">
        <v>6845382.66666667</v>
      </c>
      <c r="F68" s="31">
        <v>6468876.5</v>
      </c>
      <c r="G68" s="31">
        <v>6092370.33333333</v>
      </c>
      <c r="H68" s="31">
        <v>5715864.16666667</v>
      </c>
    </row>
    <row r="69" spans="2:8">
      <c r="B69" s="38"/>
      <c r="C69" s="38"/>
      <c r="D69" s="25"/>
      <c r="E69" s="25"/>
      <c r="F69" s="25"/>
      <c r="G69" s="25"/>
      <c r="H69" s="25"/>
    </row>
    <row r="70" ht="15.75" spans="2:8">
      <c r="B70" s="40" t="s">
        <v>49</v>
      </c>
      <c r="C70" s="41"/>
      <c r="D70" s="35">
        <v>8883888.83333333</v>
      </c>
      <c r="E70" s="35">
        <v>9273582.66666667</v>
      </c>
      <c r="F70" s="35">
        <v>10039896.5</v>
      </c>
      <c r="G70" s="35">
        <v>11370492.3333333</v>
      </c>
      <c r="H70" s="35">
        <v>13546798.3666667</v>
      </c>
    </row>
    <row r="71" ht="15.75" spans="2:8">
      <c r="B71" s="38"/>
      <c r="C71" s="38"/>
      <c r="D71" s="23"/>
      <c r="E71" s="23"/>
      <c r="F71" s="23"/>
      <c r="G71" s="23"/>
      <c r="H71" s="23"/>
    </row>
    <row r="72" spans="2:8">
      <c r="B72" s="38"/>
      <c r="C72" s="38"/>
      <c r="D72" s="23"/>
      <c r="E72" s="23"/>
      <c r="F72" s="23"/>
      <c r="G72" s="23"/>
      <c r="H72" s="23"/>
    </row>
    <row r="73" spans="2:8">
      <c r="B73" s="39" t="s">
        <v>50</v>
      </c>
      <c r="C73" s="38"/>
      <c r="D73" s="23"/>
      <c r="E73" s="23"/>
      <c r="F73" s="23"/>
      <c r="G73" s="23"/>
      <c r="H73" s="23"/>
    </row>
    <row r="74" spans="2:8">
      <c r="B74" s="38"/>
      <c r="C74" s="38"/>
      <c r="D74" s="23"/>
      <c r="E74" s="23"/>
      <c r="F74" s="23"/>
      <c r="G74" s="23"/>
      <c r="H74" s="23"/>
    </row>
    <row r="75" spans="2:8">
      <c r="B75" s="39" t="s">
        <v>51</v>
      </c>
      <c r="C75" s="38"/>
      <c r="D75" s="23"/>
      <c r="E75" s="23"/>
      <c r="F75" s="23"/>
      <c r="G75" s="23"/>
      <c r="H75" s="23"/>
    </row>
    <row r="76" spans="2:8">
      <c r="B76" s="38"/>
      <c r="C76" s="38" t="s">
        <v>52</v>
      </c>
      <c r="D76" s="25">
        <v>120000</v>
      </c>
      <c r="E76" s="25">
        <v>180000</v>
      </c>
      <c r="F76" s="25">
        <v>270000</v>
      </c>
      <c r="G76" s="25">
        <v>405000</v>
      </c>
      <c r="H76" s="25">
        <v>607500</v>
      </c>
    </row>
    <row r="77" spans="2:8">
      <c r="B77" s="38"/>
      <c r="C77" s="38" t="s">
        <v>53</v>
      </c>
      <c r="D77" s="28">
        <v>29004.4666666667</v>
      </c>
      <c r="E77" s="28">
        <v>41606.9626666667</v>
      </c>
      <c r="F77" s="28">
        <v>31234.6602500002</v>
      </c>
      <c r="G77" s="28">
        <v>33445.5862750001</v>
      </c>
      <c r="H77" s="28">
        <v>36933.1825025</v>
      </c>
    </row>
    <row r="78" ht="15.75" spans="2:8">
      <c r="B78" s="39" t="s">
        <v>54</v>
      </c>
      <c r="C78" s="38"/>
      <c r="D78" s="31">
        <v>149004.466666667</v>
      </c>
      <c r="E78" s="31">
        <v>221606.962666667</v>
      </c>
      <c r="F78" s="31">
        <v>301234.66025</v>
      </c>
      <c r="G78" s="31">
        <v>438445.586275</v>
      </c>
      <c r="H78" s="31">
        <v>644433.1825025</v>
      </c>
    </row>
    <row r="79" spans="2:8">
      <c r="B79" s="38"/>
      <c r="C79" s="38"/>
      <c r="D79" s="23"/>
      <c r="E79" s="23"/>
      <c r="F79" s="23"/>
      <c r="G79" s="23"/>
      <c r="H79" s="23"/>
    </row>
    <row r="80" spans="2:8">
      <c r="B80" s="39" t="s">
        <v>55</v>
      </c>
      <c r="C80" s="38"/>
      <c r="D80" s="23"/>
      <c r="E80" s="23"/>
      <c r="F80" s="23"/>
      <c r="G80" s="23"/>
      <c r="H80" s="23"/>
    </row>
    <row r="81" spans="2:8">
      <c r="B81" s="48" t="s">
        <v>56</v>
      </c>
      <c r="C81" s="38" t="s">
        <v>57</v>
      </c>
      <c r="D81" s="25">
        <v>2389946.56666667</v>
      </c>
      <c r="E81" s="25">
        <v>2389946.56666667</v>
      </c>
      <c r="F81" s="25">
        <v>2389946.56666667</v>
      </c>
      <c r="G81" s="25">
        <v>2389946.56666667</v>
      </c>
      <c r="H81" s="25">
        <v>2389946.56666667</v>
      </c>
    </row>
    <row r="82" spans="2:8">
      <c r="B82" s="38"/>
      <c r="C82" s="38" t="s">
        <v>58</v>
      </c>
      <c r="D82" s="25">
        <v>2389946.56666667</v>
      </c>
      <c r="E82" s="25">
        <v>2389946.56666667</v>
      </c>
      <c r="F82" s="25">
        <v>2389946.56666667</v>
      </c>
      <c r="G82" s="25">
        <v>2389946.56666667</v>
      </c>
      <c r="H82" s="25">
        <v>2389946.56666667</v>
      </c>
    </row>
    <row r="83" spans="2:8">
      <c r="B83" s="38"/>
      <c r="C83" s="38" t="s">
        <v>59</v>
      </c>
      <c r="D83" s="25">
        <v>2389946.56666667</v>
      </c>
      <c r="E83" s="25">
        <v>2389946.56666667</v>
      </c>
      <c r="F83" s="25">
        <v>2389946.56666667</v>
      </c>
      <c r="G83" s="25">
        <v>2389946.56666667</v>
      </c>
      <c r="H83" s="25">
        <v>2389946.56666667</v>
      </c>
    </row>
    <row r="84" spans="2:8">
      <c r="B84" s="38"/>
      <c r="C84" s="38" t="s">
        <v>60</v>
      </c>
      <c r="D84" s="28">
        <v>1565044.66666667</v>
      </c>
      <c r="E84" s="28">
        <v>1882136.004</v>
      </c>
      <c r="F84" s="28">
        <v>2568822.13975</v>
      </c>
      <c r="G84" s="28">
        <v>3762207.04705833</v>
      </c>
      <c r="H84" s="28">
        <v>5732525.48416417</v>
      </c>
    </row>
    <row r="85" ht="15.75" spans="2:8">
      <c r="B85" s="39" t="s">
        <v>61</v>
      </c>
      <c r="C85" s="38"/>
      <c r="D85" s="31">
        <v>8734884.36666666</v>
      </c>
      <c r="E85" s="31">
        <v>9051975.704</v>
      </c>
      <c r="F85" s="31">
        <v>9738661.83975</v>
      </c>
      <c r="G85" s="31">
        <v>10932046.7470583</v>
      </c>
      <c r="H85" s="31">
        <v>12902365.1841642</v>
      </c>
    </row>
    <row r="86" spans="2:8">
      <c r="B86" s="38"/>
      <c r="C86" s="38"/>
      <c r="D86" s="23"/>
      <c r="E86" s="23"/>
      <c r="F86" s="23"/>
      <c r="G86" s="23"/>
      <c r="H86" s="23"/>
    </row>
    <row r="87" ht="15.75" spans="2:8">
      <c r="B87" s="40" t="s">
        <v>62</v>
      </c>
      <c r="C87" s="41"/>
      <c r="D87" s="42">
        <v>8883888.83333333</v>
      </c>
      <c r="E87" s="42">
        <v>9273582.66666667</v>
      </c>
      <c r="F87" s="42">
        <v>10039896.5</v>
      </c>
      <c r="G87" s="42">
        <v>11370492.3333333</v>
      </c>
      <c r="H87" s="42">
        <v>13546798.3666667</v>
      </c>
    </row>
    <row r="88" ht="15.7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Replicate</vt:lpstr>
      <vt:lpstr>worksheet2</vt:lpstr>
      <vt:lpstr>worksheet3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2022-03-23T12:35:00Z</dcterms:created>
  <dcterms:modified xsi:type="dcterms:W3CDTF">2022-03-29T13:56:50Z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3B46EFF611AF4981A609CCFD1272A4F4</vt:lpwstr>
  </property>
  <property fmtid="{D5CDD505-2E9C-101B-9397-08002B2CF9AE}" pid="3" name="KSOProductBuildVer">
    <vt:lpwstr>1033-11.2.0.11029</vt:lpwstr>
  </property>
</Properties>
</file>