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Replicate" sheetId="1" r:id="rId1"/>
    <sheet name="worksheet2" sheetId="2" r:id="rId2"/>
    <sheet name="worksheet3" sheetId="3" r:id="rId3"/>
  </sheets>
  <calcPr calcId="144525"/>
</workbook>
</file>

<file path=xl/sharedStrings.xml><?xml version="1.0" encoding="utf-8"?>
<sst xmlns="http://schemas.openxmlformats.org/spreadsheetml/2006/main" count="47" uniqueCount="31">
  <si>
    <t>revenue</t>
  </si>
  <si>
    <t>cost of goods sold</t>
  </si>
  <si>
    <t>gross margin</t>
  </si>
  <si>
    <t>selling expenses</t>
  </si>
  <si>
    <t>administrative expenses</t>
  </si>
  <si>
    <t>depreciation expense</t>
  </si>
  <si>
    <t>amortization expense</t>
  </si>
  <si>
    <t>total operating expenses</t>
  </si>
  <si>
    <t>operating income</t>
  </si>
  <si>
    <t>other expenses</t>
  </si>
  <si>
    <t>interest expense</t>
  </si>
  <si>
    <t>income tax expense</t>
  </si>
  <si>
    <t>net income (Loss)</t>
  </si>
  <si>
    <t>EBIT</t>
  </si>
  <si>
    <t>EBITDA</t>
  </si>
  <si>
    <t>miscellaneous expense</t>
  </si>
  <si>
    <t>PROJECTED INCOME STATEMENT</t>
  </si>
  <si>
    <t>Year 1</t>
  </si>
  <si>
    <t>Year 2</t>
  </si>
  <si>
    <t>Year 3</t>
  </si>
  <si>
    <t>Year 4</t>
  </si>
  <si>
    <t>Year 5</t>
  </si>
  <si>
    <t>Projected Sales</t>
  </si>
  <si>
    <t>Projected Cost of Sales/Service</t>
  </si>
  <si>
    <t>Projected Gross Profit from Operations</t>
  </si>
  <si>
    <t>Less: Operating Expenses</t>
  </si>
  <si>
    <t>Net Profit (Loss) from Operations</t>
  </si>
  <si>
    <t>Less: Finance Cost (Interest Expense)</t>
  </si>
  <si>
    <t>Net Profit (Loss) Before Income Tax</t>
  </si>
  <si>
    <t>Income Tax Expense</t>
  </si>
  <si>
    <t>Net Income (Loss) After Income Tax</t>
  </si>
</sst>
</file>

<file path=xl/styles.xml><?xml version="1.0" encoding="utf-8"?>
<styleSheet xmlns="http://schemas.openxmlformats.org/spreadsheetml/2006/main">
  <numFmts count="5">
    <numFmt numFmtId="176" formatCode="#,##0.00;\(#,##0.00\)"/>
    <numFmt numFmtId="43" formatCode="_-* #,##0.00_-;\-* #,##0.00_-;_-* &quot;-&quot;??_-;_-@_-"/>
    <numFmt numFmtId="41" formatCode="_-* #,##0_-;\-* #,##0_-;_-* &quot;-&quot;_-;_-@_-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</numFmts>
  <fonts count="26">
    <font>
      <sz val="11"/>
      <color theme="1"/>
      <name val="Calibri"/>
      <charset val="134"/>
      <scheme val="minor"/>
    </font>
    <font>
      <sz val="12"/>
      <color rgb="FFFFFFFF"/>
      <name val="Arial"/>
      <charset val="134"/>
    </font>
    <font>
      <sz val="10"/>
      <color theme="1"/>
      <name val="Arial"/>
      <charset val="134"/>
    </font>
    <font>
      <b/>
      <sz val="10"/>
      <color theme="5" tint="-0.249977111117893"/>
      <name val="Arial"/>
      <charset val="134"/>
    </font>
    <font>
      <sz val="10"/>
      <color rgb="FFFFFFFF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/>
    <xf numFmtId="0" fontId="3" fillId="3" borderId="0" xfId="0" applyFont="1" applyFill="1" applyAlignment="1"/>
    <xf numFmtId="176" fontId="4" fillId="3" borderId="0" xfId="0" applyNumberFormat="1" applyFont="1" applyFill="1" applyAlignment="1">
      <alignment horizontal="center"/>
    </xf>
    <xf numFmtId="0" fontId="2" fillId="0" borderId="0" xfId="0" applyFont="1" applyFill="1" applyAlignment="1"/>
    <xf numFmtId="176" fontId="2" fillId="0" borderId="0" xfId="0" applyNumberFormat="1" applyFont="1" applyFill="1" applyAlignment="1">
      <alignment horizontal="right"/>
    </xf>
    <xf numFmtId="176" fontId="2" fillId="0" borderId="0" xfId="0" applyNumberFormat="1" applyFont="1" applyFill="1" applyAlignment="1"/>
    <xf numFmtId="176" fontId="2" fillId="0" borderId="2" xfId="0" applyNumberFormat="1" applyFont="1" applyFill="1" applyBorder="1" applyAlignment="1">
      <alignment horizontal="right"/>
    </xf>
    <xf numFmtId="176" fontId="2" fillId="0" borderId="2" xfId="0" applyNumberFormat="1" applyFont="1" applyFill="1" applyBorder="1" applyAlignment="1"/>
    <xf numFmtId="0" fontId="5" fillId="0" borderId="0" xfId="0" applyFont="1" applyFill="1" applyAlignment="1"/>
    <xf numFmtId="176" fontId="5" fillId="0" borderId="0" xfId="0" applyNumberFormat="1" applyFont="1" applyFill="1" applyAlignment="1">
      <alignment horizontal="right"/>
    </xf>
    <xf numFmtId="176" fontId="2" fillId="0" borderId="3" xfId="0" applyNumberFormat="1" applyFont="1" applyFill="1" applyBorder="1" applyAlignment="1">
      <alignment horizontal="right"/>
    </xf>
    <xf numFmtId="176" fontId="2" fillId="0" borderId="3" xfId="0" applyNumberFormat="1" applyFont="1" applyFill="1" applyBorder="1" applyAlignment="1"/>
    <xf numFmtId="176" fontId="5" fillId="0" borderId="4" xfId="0" applyNumberFormat="1" applyFont="1" applyFill="1" applyBorder="1" applyAlignment="1">
      <alignment horizontal="right"/>
    </xf>
    <xf numFmtId="0" fontId="0" fillId="4" borderId="0" xfId="0" applyFill="1">
      <alignment vertical="center"/>
    </xf>
    <xf numFmtId="43" fontId="0" fillId="0" borderId="0" xfId="2">
      <alignment vertical="center"/>
    </xf>
    <xf numFmtId="176" fontId="6" fillId="0" borderId="0" xfId="0" applyNumberFormat="1" applyFont="1" applyFill="1" applyAlignment="1">
      <alignment horizontal="right" vertical="center"/>
    </xf>
    <xf numFmtId="176" fontId="6" fillId="0" borderId="2" xfId="0" applyNumberFormat="1" applyFont="1" applyFill="1" applyBorder="1" applyAlignment="1">
      <alignment horizontal="right" vertical="center"/>
    </xf>
    <xf numFmtId="176" fontId="6" fillId="5" borderId="0" xfId="0" applyNumberFormat="1" applyFont="1" applyFill="1" applyAlignment="1"/>
    <xf numFmtId="43" fontId="0" fillId="0" borderId="0" xfId="2" applyNumberFormat="1">
      <alignment vertical="center"/>
    </xf>
    <xf numFmtId="176" fontId="6" fillId="0" borderId="2" xfId="0" applyNumberFormat="1" applyFon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C13" sqref="C13"/>
    </sheetView>
  </sheetViews>
  <sheetFormatPr defaultColWidth="9.14285714285714" defaultRowHeight="15" outlineLevelCol="2"/>
  <cols>
    <col min="2" max="2" width="24.5714285714286" customWidth="1"/>
    <col min="3" max="3" width="19.8571428571429" style="17" customWidth="1"/>
  </cols>
  <sheetData>
    <row r="2" spans="2:3">
      <c r="B2" t="s">
        <v>0</v>
      </c>
      <c r="C2" s="18">
        <v>56524</v>
      </c>
    </row>
    <row r="3" ht="15.75" spans="2:3">
      <c r="B3" t="s">
        <v>1</v>
      </c>
      <c r="C3" s="19">
        <v>29147</v>
      </c>
    </row>
    <row r="4" spans="2:3">
      <c r="B4" t="s">
        <v>2</v>
      </c>
      <c r="C4" s="17">
        <f>C2-C3</f>
        <v>27377</v>
      </c>
    </row>
    <row r="6" spans="2:2">
      <c r="B6" t="s">
        <v>3</v>
      </c>
    </row>
    <row r="7" spans="2:3">
      <c r="B7" t="s">
        <v>4</v>
      </c>
      <c r="C7" s="21">
        <v>7213</v>
      </c>
    </row>
    <row r="8" spans="2:3">
      <c r="B8" t="s">
        <v>5</v>
      </c>
      <c r="C8" s="17">
        <v>6245</v>
      </c>
    </row>
    <row r="9" spans="2:3">
      <c r="B9" t="s">
        <v>6</v>
      </c>
      <c r="C9" s="17">
        <v>3444</v>
      </c>
    </row>
    <row r="10" spans="2:3">
      <c r="B10" t="s">
        <v>7</v>
      </c>
      <c r="C10" s="17">
        <f>SUM(C7:C9)</f>
        <v>16902</v>
      </c>
    </row>
    <row r="12" spans="2:3">
      <c r="B12" t="s">
        <v>8</v>
      </c>
      <c r="C12" s="17">
        <f>C4-C10</f>
        <v>10475</v>
      </c>
    </row>
    <row r="14" spans="2:3">
      <c r="B14" t="s">
        <v>9</v>
      </c>
      <c r="C14" s="17">
        <v>1654</v>
      </c>
    </row>
    <row r="15" spans="2:3">
      <c r="B15" t="s">
        <v>10</v>
      </c>
      <c r="C15" s="17">
        <v>6215</v>
      </c>
    </row>
    <row r="16" spans="2:3">
      <c r="B16" t="s">
        <v>11</v>
      </c>
      <c r="C16" s="17">
        <v>3215</v>
      </c>
    </row>
    <row r="18" spans="2:3">
      <c r="B18" t="s">
        <v>12</v>
      </c>
      <c r="C18" s="17">
        <v>-609</v>
      </c>
    </row>
    <row r="20" spans="2:3">
      <c r="B20" t="s">
        <v>13</v>
      </c>
      <c r="C20" s="17">
        <f>C18+VLOOKUP("interest expense",$B$2:$C$18,2,FALSE)+VLOOKUP("income tax expense",$B$2:$C$18,2,FALSE)</f>
        <v>8821</v>
      </c>
    </row>
    <row r="21" spans="2:3">
      <c r="B21" t="s">
        <v>14</v>
      </c>
      <c r="C21" s="17">
        <f>C20+VLOOKUP("depreciation expense",$B$2:$C$18,2,FALSE)+VLOOKUP("amortization expense",$B$2:$C$18,2,FALSE)</f>
        <v>18510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C21" sqref="C21"/>
    </sheetView>
  </sheetViews>
  <sheetFormatPr defaultColWidth="9.14285714285714" defaultRowHeight="15" outlineLevelCol="2"/>
  <cols>
    <col min="2" max="2" width="24.5714285714286" customWidth="1"/>
    <col min="3" max="3" width="15" style="17" customWidth="1"/>
  </cols>
  <sheetData>
    <row r="2" spans="2:3">
      <c r="B2" t="s">
        <v>0</v>
      </c>
      <c r="C2" s="18">
        <v>6375000</v>
      </c>
    </row>
    <row r="3" ht="15.75" spans="2:3">
      <c r="B3" t="s">
        <v>1</v>
      </c>
      <c r="C3" s="19">
        <v>3286494.16666667</v>
      </c>
    </row>
    <row r="4" spans="2:3">
      <c r="B4" t="s">
        <v>2</v>
      </c>
      <c r="C4" s="17">
        <f>+C2-C3</f>
        <v>3088505.83333333</v>
      </c>
    </row>
    <row r="6" spans="2:2">
      <c r="B6" t="s">
        <v>3</v>
      </c>
    </row>
    <row r="7" spans="2:3">
      <c r="B7" t="s">
        <v>4</v>
      </c>
      <c r="C7" s="17">
        <v>1130200</v>
      </c>
    </row>
    <row r="8" spans="2:3">
      <c r="B8" t="s">
        <v>5</v>
      </c>
      <c r="C8" s="20">
        <v>376506.17</v>
      </c>
    </row>
    <row r="9" spans="2:3">
      <c r="B9" t="s">
        <v>15</v>
      </c>
      <c r="C9" s="21">
        <v>40000</v>
      </c>
    </row>
    <row r="10" spans="2:3">
      <c r="B10" t="s">
        <v>7</v>
      </c>
      <c r="C10" s="17">
        <f>SUM(C7:C9)</f>
        <v>1546706.17</v>
      </c>
    </row>
    <row r="12" spans="2:3">
      <c r="B12" t="s">
        <v>8</v>
      </c>
      <c r="C12" s="17">
        <f>C4-C10</f>
        <v>1541799.66333333</v>
      </c>
    </row>
    <row r="14" spans="2:3">
      <c r="B14" t="s">
        <v>9</v>
      </c>
      <c r="C14" s="17">
        <v>2456</v>
      </c>
    </row>
    <row r="15" spans="2:3">
      <c r="B15" t="s">
        <v>10</v>
      </c>
      <c r="C15" s="21">
        <v>1200</v>
      </c>
    </row>
    <row r="16" ht="15.75" spans="2:3">
      <c r="B16" t="s">
        <v>11</v>
      </c>
      <c r="C16" s="22">
        <v>391261.166666667</v>
      </c>
    </row>
    <row r="18" spans="2:3">
      <c r="B18" t="s">
        <v>12</v>
      </c>
      <c r="C18" s="17">
        <f>C12-SUM(C14:C16)</f>
        <v>1146882.49666666</v>
      </c>
    </row>
    <row r="20" spans="2:3">
      <c r="B20" t="s">
        <v>13</v>
      </c>
      <c r="C20" s="17">
        <f>C18+VLOOKUP("interest expense",$B$2:$C$18,2,FALSE)+VLOOKUP("income tax expense",$B$2:$C$18,2,FALSE)</f>
        <v>1539343.66333333</v>
      </c>
    </row>
    <row r="21" spans="2:3">
      <c r="B21" t="s">
        <v>14</v>
      </c>
      <c r="C21" s="17">
        <f>C20+VLOOKUP("depreciation expense",$B$2:$C$18,2,FALSE)+VLOOKUP("miscellaneous expense",$B$2:$C$18,2,FALSE)</f>
        <v>1955849.83333333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"/>
  <sheetViews>
    <sheetView tabSelected="1" workbookViewId="0">
      <selection activeCell="B15" sqref="B15"/>
    </sheetView>
  </sheetViews>
  <sheetFormatPr defaultColWidth="9.14285714285714" defaultRowHeight="15" outlineLevelCol="6"/>
  <cols>
    <col min="2" max="2" width="38.4285714285714" customWidth="1"/>
    <col min="3" max="3" width="15" customWidth="1"/>
    <col min="4" max="4" width="15.5714285714286" customWidth="1"/>
    <col min="5" max="5" width="19.1428571428571" customWidth="1"/>
    <col min="6" max="6" width="23.7142857142857" customWidth="1"/>
    <col min="7" max="7" width="24" customWidth="1"/>
  </cols>
  <sheetData>
    <row r="1" spans="2:7">
      <c r="B1" s="1" t="s">
        <v>16</v>
      </c>
      <c r="C1" s="2"/>
      <c r="D1" s="3"/>
      <c r="E1" s="2"/>
      <c r="F1" s="3"/>
      <c r="G1" s="3"/>
    </row>
    <row r="2" spans="2:7">
      <c r="B2" s="4"/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</row>
    <row r="3" spans="2:7">
      <c r="B3" s="6" t="s">
        <v>22</v>
      </c>
      <c r="C3" s="7">
        <v>6375000</v>
      </c>
      <c r="D3" s="8">
        <v>7140000</v>
      </c>
      <c r="E3" s="7">
        <v>7996800</v>
      </c>
      <c r="F3" s="8">
        <v>8956416</v>
      </c>
      <c r="G3" s="8">
        <v>10031185.92</v>
      </c>
    </row>
    <row r="4" ht="15.75" spans="2:7">
      <c r="B4" s="6" t="s">
        <v>23</v>
      </c>
      <c r="C4" s="9">
        <v>3286494.16666667</v>
      </c>
      <c r="D4" s="10">
        <v>3589492.96666667</v>
      </c>
      <c r="E4" s="9">
        <v>4064695.86333333</v>
      </c>
      <c r="F4" s="10">
        <v>4587419.04966667</v>
      </c>
      <c r="G4" s="10">
        <v>5162414.55463333</v>
      </c>
    </row>
    <row r="5" spans="2:7">
      <c r="B5" s="11" t="s">
        <v>24</v>
      </c>
      <c r="C5" s="12">
        <f t="shared" ref="C5:G5" si="0">C3-C4</f>
        <v>3088505.83333333</v>
      </c>
      <c r="D5" s="12">
        <f t="shared" si="0"/>
        <v>3550507.03333333</v>
      </c>
      <c r="E5" s="12">
        <f t="shared" si="0"/>
        <v>3932104.13666667</v>
      </c>
      <c r="F5" s="12">
        <f t="shared" si="0"/>
        <v>4368996.95033334</v>
      </c>
      <c r="G5" s="12">
        <f t="shared" si="0"/>
        <v>4868771.36536667</v>
      </c>
    </row>
    <row r="6" spans="2:7">
      <c r="B6" s="6" t="s">
        <v>25</v>
      </c>
      <c r="C6" s="13">
        <v>1130200</v>
      </c>
      <c r="D6" s="14">
        <v>1243220</v>
      </c>
      <c r="E6" s="13">
        <v>1367542</v>
      </c>
      <c r="F6" s="14">
        <v>1504296.2</v>
      </c>
      <c r="G6" s="14">
        <v>1654725.82</v>
      </c>
    </row>
    <row r="7" spans="2:7">
      <c r="B7" s="6" t="s">
        <v>26</v>
      </c>
      <c r="C7" s="7">
        <f t="shared" ref="C7:G7" si="1">C5-C6</f>
        <v>1958305.83333333</v>
      </c>
      <c r="D7" s="7">
        <f t="shared" si="1"/>
        <v>2307287.03333333</v>
      </c>
      <c r="E7" s="7">
        <f t="shared" si="1"/>
        <v>2564562.13666667</v>
      </c>
      <c r="F7" s="7">
        <f t="shared" si="1"/>
        <v>2864700.75033334</v>
      </c>
      <c r="G7" s="7">
        <f t="shared" si="1"/>
        <v>3214045.54536667</v>
      </c>
    </row>
    <row r="8" spans="2:7">
      <c r="B8" s="6" t="s">
        <v>27</v>
      </c>
      <c r="C8" s="13">
        <v>2000</v>
      </c>
      <c r="D8" s="14">
        <v>2200</v>
      </c>
      <c r="E8" s="13">
        <v>2420</v>
      </c>
      <c r="F8" s="14">
        <v>2662</v>
      </c>
      <c r="G8" s="14">
        <v>2928.2</v>
      </c>
    </row>
    <row r="9" spans="2:7">
      <c r="B9" s="11" t="s">
        <v>28</v>
      </c>
      <c r="C9" s="7">
        <f t="shared" ref="C9:G9" si="2">C7-C8</f>
        <v>1956305.83333333</v>
      </c>
      <c r="D9" s="7">
        <f t="shared" si="2"/>
        <v>2305087.03333333</v>
      </c>
      <c r="E9" s="7">
        <f t="shared" si="2"/>
        <v>2562142.13666667</v>
      </c>
      <c r="F9" s="7">
        <f t="shared" si="2"/>
        <v>2862038.75033334</v>
      </c>
      <c r="G9" s="7">
        <f t="shared" si="2"/>
        <v>3211117.34536667</v>
      </c>
    </row>
    <row r="10" ht="15.75" spans="2:7">
      <c r="B10" s="6" t="s">
        <v>29</v>
      </c>
      <c r="C10" s="9">
        <v>391261.166666667</v>
      </c>
      <c r="D10" s="10">
        <v>461017.406666667</v>
      </c>
      <c r="E10" s="9">
        <v>768642.641000001</v>
      </c>
      <c r="F10" s="10">
        <v>858611.625100001</v>
      </c>
      <c r="G10" s="10">
        <v>963335.203610001</v>
      </c>
    </row>
    <row r="11" ht="15.75" spans="2:7">
      <c r="B11" s="11" t="s">
        <v>30</v>
      </c>
      <c r="C11" s="15">
        <f>C9-C10</f>
        <v>1565044.66666667</v>
      </c>
      <c r="D11" s="15">
        <f>D9-D10</f>
        <v>1844069.62666667</v>
      </c>
      <c r="E11" s="15">
        <f t="shared" ref="C11:G11" si="3">E9-E10</f>
        <v>1793499.49566667</v>
      </c>
      <c r="F11" s="15">
        <f t="shared" si="3"/>
        <v>2003427.12523334</v>
      </c>
      <c r="G11" s="15">
        <f t="shared" si="3"/>
        <v>2247782.14175667</v>
      </c>
    </row>
    <row r="12" ht="15.75"/>
    <row r="14" spans="2:7">
      <c r="B14" s="16" t="s">
        <v>13</v>
      </c>
      <c r="C14" s="17">
        <f>C11+VLOOKUP("Less: Finance Cost (Interest Expense)",$B$2:$C$11,2,FALSE)+VLOOKUP("Income Tax Expense",$B$2:$C$11,2,FALSE)</f>
        <v>1958305.83333333</v>
      </c>
      <c r="D14" s="17">
        <f>D11+VLOOKUP("Less: Finance Cost (Interest Expense)",$B$2:$D$11,2,FALSE)+VLOOKUP("Income Tax Expense",$B$2:$D$11,2,FALSE)</f>
        <v>2237330.79333333</v>
      </c>
      <c r="E14" s="17">
        <f>E11+VLOOKUP("Less: Finance Cost (Interest Expense)",$B$2:$E$11,2,FALSE)+VLOOKUP("Income Tax Expense",$B$2:$E$11,2,FALSE)</f>
        <v>2186760.66233333</v>
      </c>
      <c r="F14" s="17">
        <f>F11+VLOOKUP("Less: Finance Cost (Interest Expense)",$B$2:$F$11,2,FALSE)+VLOOKUP("Income Tax Expense",$B$2:$F$11,2,FALSE)</f>
        <v>2396688.2919</v>
      </c>
      <c r="G14" s="17">
        <f>G11+VLOOKUP("Less: Finance Cost (Interest Expense)",$B$2:$G$11,2,FALSE)+VLOOKUP("Income Tax Expense",$B$2:$G$11,2,FALSE)</f>
        <v>2641043.30842334</v>
      </c>
    </row>
    <row r="15" spans="2:2">
      <c r="B15" s="16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Replicate</vt:lpstr>
      <vt:lpstr>worksheet2</vt:lpstr>
      <vt:lpstr>worksheet3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2022-03-23T12:35:00Z</dcterms:created>
  <dcterms:modified xsi:type="dcterms:W3CDTF">2022-03-29T06:00:46Z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50499A6089BF4F4CA77FB74E732A2300</vt:lpwstr>
  </property>
  <property fmtid="{D5CDD505-2E9C-101B-9397-08002B2CF9AE}" pid="3" name="KSOProductBuildVer">
    <vt:lpwstr>1033-11.2.0.11029</vt:lpwstr>
  </property>
</Properties>
</file>