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Worksheet 1" sheetId="1" r:id="rId1"/>
    <sheet name="Worksheet 2" sheetId="2" r:id="rId2"/>
    <sheet name="Worksheet 3" sheetId="3" r:id="rId3"/>
    <sheet name="Recommendation" sheetId="4" r:id="rId4"/>
  </sheets>
  <calcPr calcId="144525"/>
</workbook>
</file>

<file path=xl/sharedStrings.xml><?xml version="1.0" encoding="utf-8"?>
<sst xmlns="http://schemas.openxmlformats.org/spreadsheetml/2006/main" count="52" uniqueCount="21">
  <si>
    <t>Revenue</t>
  </si>
  <si>
    <t>Cost of Goods Sold</t>
  </si>
  <si>
    <t>Gross Margin</t>
  </si>
  <si>
    <t>Research and Development</t>
  </si>
  <si>
    <t>Selling, General and Administrative Expenses</t>
  </si>
  <si>
    <t>Operating Margin</t>
  </si>
  <si>
    <t>Interest Expense</t>
  </si>
  <si>
    <t>Other Income and Expense</t>
  </si>
  <si>
    <t>Net Profit</t>
  </si>
  <si>
    <t xml:space="preserve"> </t>
  </si>
  <si>
    <t>RFG Suites Hotel</t>
  </si>
  <si>
    <t>Year 1</t>
  </si>
  <si>
    <t>Year 2</t>
  </si>
  <si>
    <t>Year 3</t>
  </si>
  <si>
    <t>Year 4</t>
  </si>
  <si>
    <t>Year 5</t>
  </si>
  <si>
    <t>Project Sales</t>
  </si>
  <si>
    <t>Cost of Sales</t>
  </si>
  <si>
    <t>General &amp; Admin Expenses</t>
  </si>
  <si>
    <t>RECOMMENDATION:</t>
  </si>
  <si>
    <t>Based on the result of computing the % of the net profit for the 5years the is result 25% not increasing in the other years. As HR personnel working for logistics I want to improve the % of the gross profit. I will to make a plan that should help to increase the gross profit of the company. In every year is to have a high gross profit and for the successful of the company.</t>
  </si>
</sst>
</file>

<file path=xl/styles.xml><?xml version="1.0" encoding="utf-8"?>
<styleSheet xmlns="http://schemas.openxmlformats.org/spreadsheetml/2006/main">
  <numFmts count="5"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176" formatCode="#,##0.00;\(#,##0.00\)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9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3" borderId="0" xfId="0" applyFill="1"/>
    <xf numFmtId="9" fontId="0" fillId="0" borderId="0" xfId="6" applyAlignment="1">
      <alignment horizontal="right" vertical="center"/>
    </xf>
    <xf numFmtId="43" fontId="0" fillId="0" borderId="0" xfId="2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2" applyAlignment="1">
      <alignment horizontal="center" vertical="center"/>
    </xf>
    <xf numFmtId="43" fontId="0" fillId="4" borderId="0" xfId="2" applyFill="1" applyAlignment="1">
      <alignment horizontal="center" vertical="center"/>
    </xf>
    <xf numFmtId="0" fontId="0" fillId="5" borderId="0" xfId="0" applyFill="1"/>
    <xf numFmtId="176" fontId="1" fillId="0" borderId="0" xfId="0" applyNumberFormat="1" applyFont="1" applyFill="1" applyAlignment="1">
      <alignment horizontal="right" vertical="center"/>
    </xf>
    <xf numFmtId="43" fontId="1" fillId="0" borderId="0" xfId="2" applyFont="1" applyFill="1" applyAlignment="1">
      <alignment horizontal="right" vertical="center"/>
    </xf>
    <xf numFmtId="176" fontId="1" fillId="0" borderId="1" xfId="0" applyNumberFormat="1" applyFont="1" applyFill="1" applyBorder="1" applyAlignment="1">
      <alignment horizontal="right" vertical="center"/>
    </xf>
    <xf numFmtId="9" fontId="0" fillId="0" borderId="2" xfId="6" applyBorder="1" applyAlignment="1">
      <alignment horizontal="right" vertical="center"/>
    </xf>
    <xf numFmtId="43" fontId="1" fillId="0" borderId="1" xfId="2" applyFont="1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10" fontId="0" fillId="0" borderId="0" xfId="6" applyNumberFormat="1" applyAlignment="1">
      <alignment horizontal="right" vertical="center"/>
    </xf>
    <xf numFmtId="9" fontId="0" fillId="0" borderId="0" xfId="6" applyAlignment="1">
      <alignment horizontal="center" vertical="center"/>
    </xf>
    <xf numFmtId="9" fontId="0" fillId="0" borderId="0" xfId="6" applyAlignment="1"/>
    <xf numFmtId="0" fontId="0" fillId="6" borderId="0" xfId="0" applyFill="1"/>
    <xf numFmtId="0" fontId="0" fillId="7" borderId="0" xfId="0" applyFill="1"/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6" applyNumberFormat="1" applyAlignment="1"/>
    <xf numFmtId="3" fontId="0" fillId="0" borderId="0" xfId="0" applyNumberFormat="1" applyFill="1" applyAlignment="1">
      <alignment horizontal="center"/>
    </xf>
    <xf numFmtId="0" fontId="2" fillId="0" borderId="0" xfId="0" applyFont="1"/>
    <xf numFmtId="0" fontId="2" fillId="0" borderId="0" xfId="6" applyNumberFormat="1" applyFont="1" applyAlignment="1"/>
    <xf numFmtId="3" fontId="0" fillId="0" borderId="0" xfId="0" applyNumberFormat="1" applyFill="1" applyAlignment="1">
      <alignment horizontal="left"/>
    </xf>
    <xf numFmtId="4" fontId="0" fillId="0" borderId="0" xfId="0" applyNumberFormat="1"/>
    <xf numFmtId="43" fontId="0" fillId="0" borderId="0" xfId="2" applyAlignment="1"/>
    <xf numFmtId="3" fontId="0" fillId="0" borderId="0" xfId="0" applyNumberFormat="1" applyAlignment="1">
      <alignment horizontal="left"/>
    </xf>
    <xf numFmtId="9" fontId="0" fillId="0" borderId="0" xfId="6" applyFill="1" applyAlignment="1"/>
    <xf numFmtId="0" fontId="0" fillId="0" borderId="0" xfId="0" applyAlignment="1">
      <alignment horizontal="left"/>
    </xf>
    <xf numFmtId="9" fontId="0" fillId="0" borderId="0" xfId="6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"/>
  <sheetViews>
    <sheetView workbookViewId="0">
      <selection activeCell="E10" sqref="E10"/>
    </sheetView>
  </sheetViews>
  <sheetFormatPr defaultColWidth="9" defaultRowHeight="15" outlineLevelCol="5"/>
  <cols>
    <col min="1" max="1" width="19.7142857142857" customWidth="1"/>
    <col min="2" max="2" width="39.5714285714286" customWidth="1"/>
    <col min="3" max="3" width="24.1428571428571" customWidth="1"/>
    <col min="4" max="4" width="14" style="25" customWidth="1"/>
    <col min="5" max="5" width="15" style="29" customWidth="1"/>
    <col min="6" max="6" width="11.5714285714286" style="25" customWidth="1"/>
    <col min="7" max="7" width="10.4285714285714" customWidth="1"/>
  </cols>
  <sheetData>
    <row r="1" spans="2:2">
      <c r="B1" s="30"/>
    </row>
    <row r="2" spans="2:5">
      <c r="B2" s="30"/>
      <c r="C2" s="31">
        <v>2019</v>
      </c>
      <c r="D2" s="25" t="str">
        <f>PROPER(A2)</f>
        <v/>
      </c>
      <c r="E2" s="32">
        <v>2018</v>
      </c>
    </row>
    <row r="3" spans="2:6">
      <c r="B3" s="33" t="s">
        <v>0</v>
      </c>
      <c r="C3" s="34">
        <v>66767</v>
      </c>
      <c r="D3" s="25">
        <f>C3/$C$3</f>
        <v>1</v>
      </c>
      <c r="E3" s="35">
        <v>76986</v>
      </c>
      <c r="F3" s="25">
        <f>E3/$E$3</f>
        <v>1</v>
      </c>
    </row>
    <row r="4" spans="2:6">
      <c r="B4" s="33" t="s">
        <v>1</v>
      </c>
      <c r="C4" s="34">
        <v>52565</v>
      </c>
      <c r="D4" s="25">
        <f>C4/$C$3</f>
        <v>0.787290128356823</v>
      </c>
      <c r="E4" s="35">
        <v>58963</v>
      </c>
      <c r="F4" s="25">
        <f>E4/$E$3</f>
        <v>0.765892499935053</v>
      </c>
    </row>
    <row r="5" spans="2:6">
      <c r="B5" s="33" t="s">
        <v>2</v>
      </c>
      <c r="C5" s="34">
        <f>C3-C4</f>
        <v>14202</v>
      </c>
      <c r="D5" s="25">
        <f>C5/$C$3</f>
        <v>0.212709871643177</v>
      </c>
      <c r="E5" s="35">
        <f>E3-E4</f>
        <v>18023</v>
      </c>
      <c r="F5" s="25">
        <f>E5/$E$3</f>
        <v>0.234107500064947</v>
      </c>
    </row>
    <row r="6" spans="2:5">
      <c r="B6" s="33"/>
      <c r="E6" s="35"/>
    </row>
    <row r="7" spans="2:6">
      <c r="B7" s="33" t="s">
        <v>3</v>
      </c>
      <c r="C7" s="35">
        <v>3157</v>
      </c>
      <c r="D7" s="25">
        <f>C7/$C$3</f>
        <v>0.0472838378240748</v>
      </c>
      <c r="E7" s="35">
        <v>4677</v>
      </c>
      <c r="F7" s="25">
        <f>E7/$E$3</f>
        <v>0.0607513054321565</v>
      </c>
    </row>
    <row r="8" spans="2:6">
      <c r="B8" s="33" t="s">
        <v>4</v>
      </c>
      <c r="C8" s="35">
        <v>7357</v>
      </c>
      <c r="D8" s="25">
        <f>C8/$C$3</f>
        <v>0.110189165306214</v>
      </c>
      <c r="E8" s="35">
        <v>6791</v>
      </c>
      <c r="F8" s="25">
        <f>E8/$E$3</f>
        <v>0.0882108435299925</v>
      </c>
    </row>
    <row r="9" spans="2:5">
      <c r="B9" s="33"/>
      <c r="E9" s="35"/>
    </row>
    <row r="10" spans="2:6">
      <c r="B10" s="36" t="s">
        <v>5</v>
      </c>
      <c r="C10" s="34">
        <f>+C5-(C7+C8)</f>
        <v>3688</v>
      </c>
      <c r="D10" s="37">
        <f>C10/$C$3</f>
        <v>0.0552368685128881</v>
      </c>
      <c r="E10" s="35">
        <f>E5-SUM(E7:E8)</f>
        <v>6555</v>
      </c>
      <c r="F10" s="25">
        <f>E10/$E$3</f>
        <v>0.0851453511027979</v>
      </c>
    </row>
    <row r="11" spans="2:5">
      <c r="B11" s="36"/>
      <c r="D11" s="37"/>
      <c r="E11" s="35"/>
    </row>
    <row r="12" spans="2:6">
      <c r="B12" s="36" t="s">
        <v>6</v>
      </c>
      <c r="C12" s="35">
        <v>577</v>
      </c>
      <c r="D12" s="25">
        <f>C12/$C$3</f>
        <v>0.00864199379933201</v>
      </c>
      <c r="E12" s="35">
        <v>657</v>
      </c>
      <c r="F12" s="25">
        <f>E12/$E$3</f>
        <v>0.00853401917231704</v>
      </c>
    </row>
    <row r="13" spans="2:6">
      <c r="B13" s="36" t="s">
        <v>7</v>
      </c>
      <c r="C13" s="35">
        <v>2456</v>
      </c>
      <c r="D13" s="25">
        <f>C13/$C$3</f>
        <v>0.0367846391181272</v>
      </c>
      <c r="E13" s="35">
        <v>4324</v>
      </c>
      <c r="F13" s="25">
        <f>E13/$E$3</f>
        <v>0.0561660561660562</v>
      </c>
    </row>
    <row r="14" spans="2:5">
      <c r="B14" s="38"/>
      <c r="E14" s="35"/>
    </row>
    <row r="15" spans="2:6">
      <c r="B15" s="38" t="s">
        <v>8</v>
      </c>
      <c r="C15" s="35">
        <f>+C10-SUM(C12:C13)</f>
        <v>655</v>
      </c>
      <c r="D15" s="25">
        <f>+D10-SUM(D12:D13)</f>
        <v>0.00981023559542889</v>
      </c>
      <c r="E15" s="35">
        <f t="shared" ref="C15:F15" si="0">+E10-SUM(E12:E13)</f>
        <v>1574</v>
      </c>
      <c r="F15" s="25">
        <f t="shared" si="0"/>
        <v>0.0204452757644247</v>
      </c>
    </row>
    <row r="17" spans="4:4">
      <c r="D17" s="39"/>
    </row>
    <row r="24" spans="2:2">
      <c r="B24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7"/>
  <sheetViews>
    <sheetView topLeftCell="B1" workbookViewId="0">
      <selection activeCell="O19" sqref="O19"/>
    </sheetView>
  </sheetViews>
  <sheetFormatPr defaultColWidth="9.14285714285714" defaultRowHeight="15"/>
  <cols>
    <col min="2" max="2" width="27.7142857142857" customWidth="1"/>
    <col min="3" max="3" width="18.4285714285714" style="8" customWidth="1"/>
    <col min="4" max="4" width="11.1428571428571" style="24" hidden="1" customWidth="1"/>
    <col min="5" max="5" width="2.71428571428571" style="8" customWidth="1"/>
    <col min="6" max="6" width="17.2857142857143" style="10" customWidth="1"/>
    <col min="7" max="7" width="12.5714285714286" style="24" hidden="1" customWidth="1"/>
    <col min="8" max="8" width="2.71428571428571" style="8" customWidth="1"/>
    <col min="9" max="9" width="15" style="10" customWidth="1"/>
    <col min="10" max="10" width="9.14285714285714" style="24" hidden="1" customWidth="1"/>
    <col min="11" max="11" width="2.71428571428571" style="8" customWidth="1"/>
    <col min="12" max="12" width="15.7142857142857" style="10" customWidth="1"/>
    <col min="13" max="13" width="9.14285714285714" style="24" hidden="1" customWidth="1"/>
    <col min="14" max="14" width="2.71428571428571" style="8" customWidth="1"/>
    <col min="15" max="15" width="15" style="10" customWidth="1"/>
    <col min="16" max="16" width="7.71428571428571" style="25" hidden="1" customWidth="1"/>
  </cols>
  <sheetData>
    <row r="1" spans="2:2">
      <c r="B1" s="26" t="s">
        <v>10</v>
      </c>
    </row>
    <row r="2" spans="3:16">
      <c r="C2" s="9" t="s">
        <v>11</v>
      </c>
      <c r="D2" s="8" t="s">
        <v>11</v>
      </c>
      <c r="F2" s="11" t="s">
        <v>12</v>
      </c>
      <c r="G2" s="10" t="s">
        <v>12</v>
      </c>
      <c r="I2" s="11" t="s">
        <v>13</v>
      </c>
      <c r="J2" s="10" t="s">
        <v>13</v>
      </c>
      <c r="L2" s="11" t="s">
        <v>14</v>
      </c>
      <c r="M2" s="10" t="s">
        <v>14</v>
      </c>
      <c r="O2" s="11" t="s">
        <v>15</v>
      </c>
      <c r="P2" s="10" t="s">
        <v>15</v>
      </c>
    </row>
    <row r="3" spans="2:16">
      <c r="B3" s="27" t="s">
        <v>16</v>
      </c>
      <c r="C3" s="13">
        <v>6375000</v>
      </c>
      <c r="D3" s="6">
        <f>C3/$C$3</f>
        <v>1</v>
      </c>
      <c r="E3" s="13"/>
      <c r="F3" s="14">
        <v>7140000</v>
      </c>
      <c r="G3" s="6">
        <f>F3/$F$3</f>
        <v>1</v>
      </c>
      <c r="H3" s="13"/>
      <c r="I3" s="14">
        <v>7996800</v>
      </c>
      <c r="J3" s="6">
        <f>I3/$I$3</f>
        <v>1</v>
      </c>
      <c r="K3" s="6"/>
      <c r="L3" s="14">
        <v>8956416</v>
      </c>
      <c r="M3" s="6">
        <f>L3/$L$3</f>
        <v>1</v>
      </c>
      <c r="N3" s="6"/>
      <c r="O3" s="14">
        <v>10031185.92</v>
      </c>
      <c r="P3" s="25">
        <f>O3/$O$3</f>
        <v>1</v>
      </c>
    </row>
    <row r="4" ht="15.75" spans="2:16">
      <c r="B4" s="27" t="s">
        <v>17</v>
      </c>
      <c r="C4" s="15">
        <v>3286494.16666667</v>
      </c>
      <c r="D4" s="6">
        <f>C4/$C$3</f>
        <v>0.515528496732026</v>
      </c>
      <c r="E4" s="13"/>
      <c r="F4" s="17">
        <v>3589492.96666667</v>
      </c>
      <c r="G4" s="6">
        <f>F4/$F$3</f>
        <v>0.502730107376284</v>
      </c>
      <c r="H4" s="13"/>
      <c r="I4" s="17">
        <v>4064695.86333333</v>
      </c>
      <c r="J4" s="6">
        <f>I4/$I$3</f>
        <v>0.508290299036281</v>
      </c>
      <c r="K4" s="23"/>
      <c r="L4" s="17">
        <v>4587419.04966667</v>
      </c>
      <c r="M4" s="6">
        <f>L4/$L$3</f>
        <v>0.512193610665993</v>
      </c>
      <c r="N4" s="23"/>
      <c r="O4" s="17">
        <v>5162414.55463333</v>
      </c>
      <c r="P4" s="25">
        <f>O4/$O$3</f>
        <v>0.514636514147405</v>
      </c>
    </row>
    <row r="5" spans="2:16">
      <c r="B5" s="27" t="s">
        <v>2</v>
      </c>
      <c r="C5" s="18">
        <f>C3-C4</f>
        <v>3088505.83333333</v>
      </c>
      <c r="D5" s="6">
        <f>+C5/$C$3</f>
        <v>0.484471503267974</v>
      </c>
      <c r="E5" s="19"/>
      <c r="F5" s="7">
        <f>F3-F4</f>
        <v>3550507.03333333</v>
      </c>
      <c r="G5" s="6">
        <f>+F5/$F$3</f>
        <v>0.497269892623716</v>
      </c>
      <c r="H5" s="19"/>
      <c r="I5" s="7">
        <f>I3-I4</f>
        <v>3932104.13666667</v>
      </c>
      <c r="J5" s="6">
        <f>+I5/$I$3</f>
        <v>0.491709700963719</v>
      </c>
      <c r="K5" s="23"/>
      <c r="L5" s="7">
        <f>L3-L4</f>
        <v>4368996.95033334</v>
      </c>
      <c r="M5" s="6">
        <f>+L5/$L$3</f>
        <v>0.487806389334008</v>
      </c>
      <c r="N5" s="23"/>
      <c r="O5" s="7">
        <f>O3-O4</f>
        <v>4868771.36536668</v>
      </c>
      <c r="P5" s="25">
        <f>+O5/$O$3</f>
        <v>0.485363485852596</v>
      </c>
    </row>
    <row r="6" spans="3:15">
      <c r="C6" s="4"/>
      <c r="D6" s="6"/>
      <c r="E6" s="4"/>
      <c r="F6" s="7"/>
      <c r="G6" s="6"/>
      <c r="H6" s="4"/>
      <c r="I6" s="7"/>
      <c r="J6" s="6"/>
      <c r="K6" s="4"/>
      <c r="L6" s="7"/>
      <c r="M6" s="6"/>
      <c r="N6" s="4"/>
      <c r="O6" s="7"/>
    </row>
    <row r="7" spans="2:16">
      <c r="B7" s="27" t="s">
        <v>3</v>
      </c>
      <c r="C7" s="18">
        <v>565100</v>
      </c>
      <c r="D7" s="6">
        <f>C7/$C$3</f>
        <v>0.088643137254902</v>
      </c>
      <c r="E7" s="4"/>
      <c r="F7" s="7">
        <v>621610</v>
      </c>
      <c r="G7" s="6">
        <f>F7/$F$3</f>
        <v>0.0870602240896359</v>
      </c>
      <c r="H7" s="4"/>
      <c r="I7" s="7">
        <v>683771</v>
      </c>
      <c r="J7" s="6">
        <f>I7/$I$3</f>
        <v>0.0855055772308924</v>
      </c>
      <c r="K7" s="4"/>
      <c r="L7" s="7">
        <v>752148.1</v>
      </c>
      <c r="M7" s="6">
        <f>L7/$L$3</f>
        <v>0.0839786919231978</v>
      </c>
      <c r="N7" s="4"/>
      <c r="O7" s="7">
        <v>827362.91</v>
      </c>
      <c r="P7" s="25">
        <f>O7/$O$3</f>
        <v>0.0824790724245693</v>
      </c>
    </row>
    <row r="8" spans="2:16">
      <c r="B8" s="27" t="s">
        <v>18</v>
      </c>
      <c r="C8" s="18">
        <v>565100</v>
      </c>
      <c r="D8" s="6">
        <f>C8/$C$3</f>
        <v>0.088643137254902</v>
      </c>
      <c r="E8" s="4"/>
      <c r="F8" s="7">
        <v>621610</v>
      </c>
      <c r="G8" s="6">
        <f>F8/F3</f>
        <v>0.0870602240896359</v>
      </c>
      <c r="H8" s="4"/>
      <c r="I8" s="7">
        <v>683771</v>
      </c>
      <c r="J8" s="6">
        <f>I8/$I$3</f>
        <v>0.0855055772308924</v>
      </c>
      <c r="K8" s="4"/>
      <c r="L8" s="7">
        <v>752148.1</v>
      </c>
      <c r="M8" s="6">
        <f>L8/$L$3</f>
        <v>0.0839786919231978</v>
      </c>
      <c r="N8" s="4"/>
      <c r="O8" s="7">
        <v>827362.91</v>
      </c>
      <c r="P8" s="25">
        <f>O8/$O$3</f>
        <v>0.0824790724245693</v>
      </c>
    </row>
    <row r="9" spans="3:15">
      <c r="C9" s="4"/>
      <c r="D9" s="6"/>
      <c r="E9" s="4"/>
      <c r="F9" s="7"/>
      <c r="G9" s="6"/>
      <c r="H9" s="4"/>
      <c r="I9" s="7"/>
      <c r="J9" s="6"/>
      <c r="K9" s="4"/>
      <c r="L9" s="7"/>
      <c r="M9" s="6"/>
      <c r="N9" s="4"/>
      <c r="O9" s="7"/>
    </row>
    <row r="10" spans="2:16">
      <c r="B10" s="27" t="s">
        <v>5</v>
      </c>
      <c r="C10" s="18">
        <f>+C5-(C7+C8)</f>
        <v>1958305.83333333</v>
      </c>
      <c r="D10" s="6">
        <f>C10/$C$3</f>
        <v>0.30718522875817</v>
      </c>
      <c r="E10" s="4"/>
      <c r="F10" s="18">
        <f>+F5-(F7+F8)</f>
        <v>2307287.03333333</v>
      </c>
      <c r="G10" s="6">
        <f>F10/$F$3</f>
        <v>0.323149444444444</v>
      </c>
      <c r="H10" s="4"/>
      <c r="I10" s="18">
        <f>+I5-(I7+I8)</f>
        <v>2564562.13666667</v>
      </c>
      <c r="J10" s="6">
        <f>I10/$I$3</f>
        <v>0.320698546501934</v>
      </c>
      <c r="K10" s="4"/>
      <c r="L10" s="18">
        <f>+L5-(L7+L8)</f>
        <v>2864700.75033334</v>
      </c>
      <c r="M10" s="6">
        <f>L10/$L$3</f>
        <v>0.319849005487612</v>
      </c>
      <c r="N10" s="4"/>
      <c r="O10" s="18">
        <f>+O5-(O7+O8)</f>
        <v>3214045.54536668</v>
      </c>
      <c r="P10" s="25">
        <f>O10/$O$3</f>
        <v>0.320405341003457</v>
      </c>
    </row>
    <row r="11" spans="3:15">
      <c r="C11" s="4"/>
      <c r="D11" s="6"/>
      <c r="E11" s="4"/>
      <c r="F11" s="7"/>
      <c r="G11" s="6"/>
      <c r="H11" s="4"/>
      <c r="I11" s="7"/>
      <c r="J11" s="6"/>
      <c r="K11" s="4"/>
      <c r="L11" s="7"/>
      <c r="M11" s="6"/>
      <c r="N11" s="4"/>
      <c r="O11" s="7"/>
    </row>
    <row r="12" spans="2:16">
      <c r="B12" s="27" t="s">
        <v>6</v>
      </c>
      <c r="C12" s="22">
        <v>62492</v>
      </c>
      <c r="D12" s="6">
        <f>C12/$C$3</f>
        <v>0.00980266666666667</v>
      </c>
      <c r="E12" s="6"/>
      <c r="F12" s="7">
        <v>68354</v>
      </c>
      <c r="G12" s="6">
        <f>F12/$F$3</f>
        <v>0.0095733893557423</v>
      </c>
      <c r="H12" s="6"/>
      <c r="I12" s="7">
        <v>73221</v>
      </c>
      <c r="J12" s="6">
        <f>I12/$I$3</f>
        <v>0.009156287515006</v>
      </c>
      <c r="K12" s="4"/>
      <c r="L12" s="7">
        <v>83491</v>
      </c>
      <c r="M12" s="6">
        <f>L12/$L$3</f>
        <v>0.00932192073257875</v>
      </c>
      <c r="N12" s="4"/>
      <c r="O12" s="7">
        <v>89412</v>
      </c>
      <c r="P12" s="25">
        <f>O12/$O$3</f>
        <v>0.0089134027335424</v>
      </c>
    </row>
    <row r="13" spans="2:16">
      <c r="B13" s="27" t="s">
        <v>7</v>
      </c>
      <c r="C13" s="22">
        <v>425852</v>
      </c>
      <c r="D13" s="6">
        <f>C13/$C$3</f>
        <v>0.0668003137254902</v>
      </c>
      <c r="E13" s="4"/>
      <c r="F13" s="7">
        <v>478343</v>
      </c>
      <c r="G13" s="6">
        <f>F13/$F$3</f>
        <v>0.0669948179271709</v>
      </c>
      <c r="H13" s="4"/>
      <c r="I13" s="7">
        <v>512532</v>
      </c>
      <c r="J13" s="6">
        <f>I13/$I$3</f>
        <v>0.0640921368547419</v>
      </c>
      <c r="K13" s="4"/>
      <c r="L13" s="7">
        <v>582290</v>
      </c>
      <c r="M13" s="6">
        <f>L13/$L$3</f>
        <v>0.065013728705768</v>
      </c>
      <c r="N13" s="4"/>
      <c r="O13" s="7">
        <v>651890</v>
      </c>
      <c r="P13" s="25">
        <f>O13/$O$3</f>
        <v>0.0649863341382471</v>
      </c>
    </row>
    <row r="14" spans="3:15">
      <c r="C14" s="4"/>
      <c r="D14" s="6"/>
      <c r="E14" s="4"/>
      <c r="F14" s="7"/>
      <c r="G14" s="6"/>
      <c r="H14" s="4"/>
      <c r="I14" s="7"/>
      <c r="J14" s="6"/>
      <c r="K14" s="4"/>
      <c r="L14" s="7"/>
      <c r="M14" s="6"/>
      <c r="N14" s="4"/>
      <c r="O14" s="7"/>
    </row>
    <row r="15" spans="2:16">
      <c r="B15" s="27" t="s">
        <v>8</v>
      </c>
      <c r="C15" s="18">
        <f>C10-SUM(C12:C13)</f>
        <v>1469961.83333333</v>
      </c>
      <c r="D15" s="6">
        <f>C15/$C$3</f>
        <v>0.230582248366013</v>
      </c>
      <c r="E15" s="18"/>
      <c r="F15" s="7">
        <f>F10-SUM(F12:F13)</f>
        <v>1760590.03333333</v>
      </c>
      <c r="G15" s="6">
        <f>F15/$F$3</f>
        <v>0.246581237161531</v>
      </c>
      <c r="H15" s="18"/>
      <c r="I15" s="7">
        <f>I10-SUM(I12:I13)</f>
        <v>1978809.13666667</v>
      </c>
      <c r="J15" s="6">
        <f>I15/$I$3</f>
        <v>0.247450122132186</v>
      </c>
      <c r="K15" s="4"/>
      <c r="L15" s="7">
        <f>L10-SUM(L12:L13)</f>
        <v>2198919.75033334</v>
      </c>
      <c r="M15" s="6">
        <f>L15/$L$3</f>
        <v>0.245513356049266</v>
      </c>
      <c r="N15" s="4"/>
      <c r="O15" s="7">
        <f>O10-SUM(O12:O13)</f>
        <v>2472743.54536668</v>
      </c>
      <c r="P15" s="25">
        <f>O15/$O$3</f>
        <v>0.246505604131668</v>
      </c>
    </row>
    <row r="17" spans="15:15">
      <c r="O17" s="2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5"/>
  <sheetViews>
    <sheetView workbookViewId="0">
      <selection activeCell="S20" sqref="S20"/>
    </sheetView>
  </sheetViews>
  <sheetFormatPr defaultColWidth="9.14285714285714" defaultRowHeight="15"/>
  <cols>
    <col min="2" max="2" width="27.8571428571429" customWidth="1"/>
    <col min="3" max="3" width="12.5714285714286" style="4" hidden="1" customWidth="1"/>
    <col min="4" max="4" width="6.85714285714286" style="4" customWidth="1"/>
    <col min="5" max="5" width="2.71428571428571" style="4" customWidth="1"/>
    <col min="6" max="6" width="13.8571428571429" style="4" hidden="1" customWidth="1"/>
    <col min="7" max="7" width="7.71428571428571" style="4" customWidth="1"/>
    <col min="8" max="8" width="2.71428571428571" style="4" customWidth="1"/>
    <col min="9" max="9" width="13.8571428571429" style="4" hidden="1" customWidth="1"/>
    <col min="10" max="10" width="7.71428571428571" style="4" customWidth="1"/>
    <col min="11" max="11" width="2.71428571428571" style="4" customWidth="1"/>
    <col min="12" max="12" width="13.8571428571429" style="4" hidden="1" customWidth="1"/>
    <col min="13" max="13" width="7.71428571428571" style="4" customWidth="1"/>
    <col min="14" max="14" width="2.71428571428571" style="4" customWidth="1"/>
    <col min="15" max="15" width="15" style="4" hidden="1" customWidth="1"/>
    <col min="16" max="16" width="7.71428571428571" style="4" customWidth="1"/>
  </cols>
  <sheetData>
    <row r="1" spans="2:16">
      <c r="B1" s="5" t="s">
        <v>10</v>
      </c>
      <c r="D1" s="6"/>
      <c r="F1" s="7"/>
      <c r="G1" s="6"/>
      <c r="I1" s="7"/>
      <c r="J1" s="6"/>
      <c r="L1" s="7"/>
      <c r="M1" s="6"/>
      <c r="O1" s="7"/>
      <c r="P1" s="6"/>
    </row>
    <row r="2" spans="3:16">
      <c r="C2" s="8" t="s">
        <v>11</v>
      </c>
      <c r="D2" s="9" t="s">
        <v>11</v>
      </c>
      <c r="E2" s="8"/>
      <c r="F2" s="10" t="s">
        <v>12</v>
      </c>
      <c r="G2" s="11" t="s">
        <v>12</v>
      </c>
      <c r="H2" s="8"/>
      <c r="I2" s="10" t="s">
        <v>13</v>
      </c>
      <c r="J2" s="11" t="s">
        <v>13</v>
      </c>
      <c r="K2" s="8"/>
      <c r="L2" s="10" t="s">
        <v>14</v>
      </c>
      <c r="M2" s="11" t="s">
        <v>14</v>
      </c>
      <c r="N2" s="8"/>
      <c r="O2" s="10" t="s">
        <v>15</v>
      </c>
      <c r="P2" s="11" t="s">
        <v>15</v>
      </c>
    </row>
    <row r="3" spans="2:16">
      <c r="B3" s="12" t="s">
        <v>16</v>
      </c>
      <c r="C3" s="13">
        <v>6375000</v>
      </c>
      <c r="D3" s="6">
        <f>C3/$C$3</f>
        <v>1</v>
      </c>
      <c r="E3" s="13"/>
      <c r="F3" s="14">
        <v>7140000</v>
      </c>
      <c r="G3" s="6">
        <f>F3/$F$3</f>
        <v>1</v>
      </c>
      <c r="H3" s="13"/>
      <c r="I3" s="14">
        <v>7996800</v>
      </c>
      <c r="J3" s="6">
        <f>I3/$I$3</f>
        <v>1</v>
      </c>
      <c r="K3" s="6"/>
      <c r="L3" s="14">
        <v>8956416</v>
      </c>
      <c r="M3" s="6">
        <f>L3/$L$3</f>
        <v>1</v>
      </c>
      <c r="N3" s="6"/>
      <c r="O3" s="14">
        <v>10031185.92</v>
      </c>
      <c r="P3" s="6">
        <f>O3/$O$3</f>
        <v>1</v>
      </c>
    </row>
    <row r="4" ht="15.75" spans="2:16">
      <c r="B4" s="12" t="s">
        <v>17</v>
      </c>
      <c r="C4" s="15">
        <v>3286494.16666667</v>
      </c>
      <c r="D4" s="16">
        <f>C4/$C$3</f>
        <v>0.515528496732026</v>
      </c>
      <c r="E4" s="13"/>
      <c r="F4" s="17">
        <v>3589492.96666667</v>
      </c>
      <c r="G4" s="16">
        <f>F4/$F$3</f>
        <v>0.502730107376284</v>
      </c>
      <c r="H4" s="13"/>
      <c r="I4" s="17">
        <v>4064695.86333333</v>
      </c>
      <c r="J4" s="16">
        <f>I4/$I$3</f>
        <v>0.508290299036281</v>
      </c>
      <c r="K4" s="23"/>
      <c r="L4" s="17">
        <v>4587419.04966667</v>
      </c>
      <c r="M4" s="16">
        <f>L4/$L$3</f>
        <v>0.512193610665993</v>
      </c>
      <c r="N4" s="23"/>
      <c r="O4" s="17">
        <v>5162414.55463333</v>
      </c>
      <c r="P4" s="16">
        <f>O4/$O$3</f>
        <v>0.514636514147405</v>
      </c>
    </row>
    <row r="5" spans="2:16">
      <c r="B5" s="12" t="s">
        <v>2</v>
      </c>
      <c r="C5" s="18">
        <f>C3-C4</f>
        <v>3088505.83333333</v>
      </c>
      <c r="D5" s="6">
        <f>+C5/$C$3</f>
        <v>0.484471503267974</v>
      </c>
      <c r="E5" s="19"/>
      <c r="F5" s="7">
        <f>F3-F4</f>
        <v>3550507.03333333</v>
      </c>
      <c r="G5" s="6">
        <f>+F5/$F$3</f>
        <v>0.497269892623716</v>
      </c>
      <c r="H5" s="19"/>
      <c r="I5" s="7">
        <f>I3-I4</f>
        <v>3932104.13666667</v>
      </c>
      <c r="J5" s="6">
        <f>+I5/$I$3</f>
        <v>0.491709700963719</v>
      </c>
      <c r="K5" s="23"/>
      <c r="L5" s="7">
        <f>L3-L4</f>
        <v>4368996.95033333</v>
      </c>
      <c r="M5" s="6">
        <f>+L5/$L$3</f>
        <v>0.487806389334007</v>
      </c>
      <c r="N5" s="23"/>
      <c r="O5" s="7">
        <f>O3-O4</f>
        <v>4868771.36536667</v>
      </c>
      <c r="P5" s="6">
        <f>+O5/$O$3</f>
        <v>0.485363485852595</v>
      </c>
    </row>
    <row r="6" spans="4:16">
      <c r="D6" s="6"/>
      <c r="F6" s="7"/>
      <c r="G6" s="6"/>
      <c r="I6" s="7"/>
      <c r="J6" s="6"/>
      <c r="L6" s="7"/>
      <c r="M6" s="6"/>
      <c r="O6" s="7"/>
      <c r="P6" s="6"/>
    </row>
    <row r="7" spans="2:16">
      <c r="B7" s="12" t="s">
        <v>3</v>
      </c>
      <c r="C7" s="18">
        <v>565100</v>
      </c>
      <c r="D7" s="6">
        <f>C7/$C$3</f>
        <v>0.088643137254902</v>
      </c>
      <c r="F7" s="7">
        <v>621610</v>
      </c>
      <c r="G7" s="6">
        <f>F7/$F$3</f>
        <v>0.0870602240896359</v>
      </c>
      <c r="I7" s="7">
        <v>683771</v>
      </c>
      <c r="J7" s="6">
        <f>I7/$I$3</f>
        <v>0.0855055772308924</v>
      </c>
      <c r="L7" s="7">
        <v>752148.1</v>
      </c>
      <c r="M7" s="6">
        <f>L7/$L$3</f>
        <v>0.0839786919231978</v>
      </c>
      <c r="O7" s="7">
        <v>827362.91</v>
      </c>
      <c r="P7" s="6">
        <f>O7/$O$3</f>
        <v>0.0824790724245693</v>
      </c>
    </row>
    <row r="8" spans="2:16">
      <c r="B8" s="12" t="s">
        <v>18</v>
      </c>
      <c r="C8" s="18">
        <v>565100</v>
      </c>
      <c r="D8" s="6">
        <f>C8/$C$3</f>
        <v>0.088643137254902</v>
      </c>
      <c r="F8" s="7">
        <v>621610</v>
      </c>
      <c r="G8" s="6">
        <f>F8/F3</f>
        <v>0.0870602240896359</v>
      </c>
      <c r="I8" s="7">
        <v>683771</v>
      </c>
      <c r="J8" s="6">
        <f>I8/$I$3</f>
        <v>0.0855055772308924</v>
      </c>
      <c r="L8" s="7">
        <v>752148.1</v>
      </c>
      <c r="M8" s="6">
        <f>L8/$L$3</f>
        <v>0.0839786919231978</v>
      </c>
      <c r="O8" s="7">
        <v>827362.91</v>
      </c>
      <c r="P8" s="6">
        <f>O8/$O$3</f>
        <v>0.0824790724245693</v>
      </c>
    </row>
    <row r="9" spans="4:16">
      <c r="D9" s="6"/>
      <c r="F9" s="7"/>
      <c r="G9" s="6"/>
      <c r="I9" s="7"/>
      <c r="J9" s="6"/>
      <c r="L9" s="7"/>
      <c r="M9" s="6"/>
      <c r="O9" s="7"/>
      <c r="P9" s="6"/>
    </row>
    <row r="10" ht="15.75" spans="2:16">
      <c r="B10" s="12" t="s">
        <v>5</v>
      </c>
      <c r="C10" s="20">
        <f>+C5-(C7+C8)</f>
        <v>1958305.83333333</v>
      </c>
      <c r="D10" s="16">
        <f>C10/$C$3</f>
        <v>0.30718522875817</v>
      </c>
      <c r="E10" s="21"/>
      <c r="F10" s="20">
        <f>+F5-(F7+F8)</f>
        <v>2307287.03333333</v>
      </c>
      <c r="G10" s="16">
        <f>F10/$F$3</f>
        <v>0.323149444444444</v>
      </c>
      <c r="H10" s="21"/>
      <c r="I10" s="20">
        <f>+I5-(I7+I8)</f>
        <v>2564562.13666667</v>
      </c>
      <c r="J10" s="16">
        <f>I10/$I$3</f>
        <v>0.320698546501934</v>
      </c>
      <c r="K10" s="21"/>
      <c r="L10" s="20">
        <f>+L5-(L7+L8)</f>
        <v>2864700.75033333</v>
      </c>
      <c r="M10" s="16">
        <f>L10/$L$3</f>
        <v>0.319849005487611</v>
      </c>
      <c r="N10" s="21"/>
      <c r="O10" s="20">
        <f>+O5-(O7+O8)</f>
        <v>3214045.54536667</v>
      </c>
      <c r="P10" s="16">
        <f>O10/$O$3</f>
        <v>0.320405341003456</v>
      </c>
    </row>
    <row r="11" spans="4:16">
      <c r="D11" s="6"/>
      <c r="F11" s="7"/>
      <c r="G11" s="6"/>
      <c r="I11" s="7"/>
      <c r="J11" s="6"/>
      <c r="L11" s="7"/>
      <c r="M11" s="6"/>
      <c r="O11" s="7"/>
      <c r="P11" s="6"/>
    </row>
    <row r="12" spans="2:16">
      <c r="B12" s="12" t="s">
        <v>6</v>
      </c>
      <c r="C12" s="22">
        <v>62492</v>
      </c>
      <c r="D12" s="6">
        <f>C12/$C$3</f>
        <v>0.00980266666666667</v>
      </c>
      <c r="E12" s="6"/>
      <c r="F12" s="7">
        <v>68354</v>
      </c>
      <c r="G12" s="6">
        <f>F12/$F$3</f>
        <v>0.0095733893557423</v>
      </c>
      <c r="H12" s="6"/>
      <c r="I12" s="7">
        <v>73221</v>
      </c>
      <c r="J12" s="6">
        <f>I12/$I$3</f>
        <v>0.009156287515006</v>
      </c>
      <c r="L12" s="7">
        <v>83491</v>
      </c>
      <c r="M12" s="6">
        <f>L12/$L$3</f>
        <v>0.00932192073257875</v>
      </c>
      <c r="O12" s="7">
        <v>89412</v>
      </c>
      <c r="P12" s="6">
        <f>O12/$O$3</f>
        <v>0.0089134027335424</v>
      </c>
    </row>
    <row r="13" spans="2:16">
      <c r="B13" s="12" t="s">
        <v>7</v>
      </c>
      <c r="C13" s="22">
        <v>425852</v>
      </c>
      <c r="D13" s="6">
        <f>C13/$C$3</f>
        <v>0.0668003137254902</v>
      </c>
      <c r="F13" s="7">
        <v>478343</v>
      </c>
      <c r="G13" s="6">
        <f>F13/$F$3</f>
        <v>0.0669948179271709</v>
      </c>
      <c r="I13" s="7">
        <v>512532</v>
      </c>
      <c r="J13" s="6">
        <f>I13/$I$3</f>
        <v>0.0640921368547419</v>
      </c>
      <c r="L13" s="7">
        <v>582290</v>
      </c>
      <c r="M13" s="6">
        <f>L13/$L$3</f>
        <v>0.065013728705768</v>
      </c>
      <c r="O13" s="7">
        <v>651890</v>
      </c>
      <c r="P13" s="6">
        <f>O13/$O$3</f>
        <v>0.0649863341382471</v>
      </c>
    </row>
    <row r="14" spans="4:16">
      <c r="D14" s="6"/>
      <c r="F14" s="7"/>
      <c r="G14" s="6"/>
      <c r="I14" s="7"/>
      <c r="J14" s="6"/>
      <c r="L14" s="7"/>
      <c r="M14" s="6"/>
      <c r="O14" s="7"/>
      <c r="P14" s="6"/>
    </row>
    <row r="15" spans="2:16">
      <c r="B15" s="12" t="s">
        <v>8</v>
      </c>
      <c r="C15" s="18">
        <f>C10-SUM(C12:C13)</f>
        <v>1469961.83333333</v>
      </c>
      <c r="D15" s="6">
        <f>C15/$C$3</f>
        <v>0.230582248366013</v>
      </c>
      <c r="E15" s="18"/>
      <c r="F15" s="7">
        <f>F10-SUM(F12:F13)</f>
        <v>1760590.03333333</v>
      </c>
      <c r="G15" s="6">
        <f>F15/$F$3</f>
        <v>0.246581237161531</v>
      </c>
      <c r="H15" s="18"/>
      <c r="I15" s="7">
        <f>I10-SUM(I12:I13)</f>
        <v>1978809.13666667</v>
      </c>
      <c r="J15" s="6">
        <f>I15/$I$3</f>
        <v>0.247450122132186</v>
      </c>
      <c r="L15" s="7">
        <f>L10-SUM(L12:L13)</f>
        <v>2198919.75033333</v>
      </c>
      <c r="M15" s="6">
        <f>L15/$L$3</f>
        <v>0.245513356049265</v>
      </c>
      <c r="O15" s="7">
        <f>O10-SUM(O12:O13)</f>
        <v>2472743.54536667</v>
      </c>
      <c r="P15" s="6">
        <f>O15/$O$3</f>
        <v>0.246505604131667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B5" sqref="B5"/>
    </sheetView>
  </sheetViews>
  <sheetFormatPr defaultColWidth="9.14285714285714" defaultRowHeight="15"/>
  <cols>
    <col min="1" max="1" width="12.1428571428571" customWidth="1"/>
  </cols>
  <sheetData>
    <row r="1" spans="1:2">
      <c r="A1" s="1" t="s">
        <v>19</v>
      </c>
      <c r="B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23" customHeight="1" spans="1:2">
      <c r="A3" s="3"/>
      <c r="B3" s="3"/>
    </row>
    <row r="5" spans="2:2">
      <c r="B5" t="s">
        <v>20</v>
      </c>
    </row>
    <row r="14" spans="7:7">
      <c r="G14" s="3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Worksheet 1</vt:lpstr>
      <vt:lpstr>Worksheet 2</vt:lpstr>
      <vt:lpstr>Worksheet 3</vt:lpstr>
      <vt:lpstr>Recommendation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2022-03-23T14:29:51Z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11812E343B4645C28F42FC873DB1FF02</vt:lpwstr>
  </property>
  <property fmtid="{D5CDD505-2E9C-101B-9397-08002B2CF9AE}" pid="3" name="KSOProductBuildVer">
    <vt:lpwstr>1033-11.2.0.11029</vt:lpwstr>
  </property>
</Properties>
</file>