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zha\Documents\Nutstore\Tidal heating项目\Part1_玄武岩喷发统计\"/>
    </mc:Choice>
  </mc:AlternateContent>
  <xr:revisionPtr revIDLastSave="0" documentId="13_ncr:1_{5F668C9E-8A3D-460B-B933-0F27FFD4C82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ompilation_Eruption_Vari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5" i="1" l="1"/>
  <c r="P77" i="1"/>
  <c r="P78" i="1"/>
  <c r="P79" i="1"/>
  <c r="P80" i="1"/>
  <c r="P81" i="1"/>
  <c r="P82" i="1"/>
  <c r="P83" i="1"/>
  <c r="P84" i="1"/>
  <c r="P86" i="1"/>
  <c r="P88" i="1"/>
  <c r="P89" i="1"/>
  <c r="P90" i="1"/>
  <c r="P91" i="1"/>
  <c r="O75" i="1"/>
  <c r="O77" i="1"/>
  <c r="O78" i="1"/>
  <c r="O79" i="1"/>
  <c r="O80" i="1"/>
  <c r="O81" i="1"/>
  <c r="O82" i="1"/>
  <c r="O83" i="1"/>
  <c r="O84" i="1"/>
  <c r="O86" i="1"/>
  <c r="O88" i="1"/>
  <c r="O89" i="1"/>
  <c r="O90" i="1"/>
  <c r="O91" i="1"/>
  <c r="P71" i="1"/>
  <c r="O71" i="1"/>
  <c r="O5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N63" i="1"/>
  <c r="N64" i="1"/>
  <c r="N65" i="1"/>
  <c r="N66" i="1"/>
  <c r="M63" i="1"/>
  <c r="M64" i="1"/>
  <c r="M65" i="1"/>
  <c r="M66" i="1"/>
  <c r="N61" i="1"/>
  <c r="N62" i="1"/>
  <c r="M61" i="1"/>
  <c r="M62" i="1"/>
  <c r="N58" i="1"/>
  <c r="N59" i="1"/>
  <c r="N60" i="1"/>
  <c r="M58" i="1"/>
  <c r="M59" i="1"/>
  <c r="M60" i="1"/>
  <c r="P51" i="1"/>
  <c r="P52" i="1"/>
  <c r="P53" i="1"/>
  <c r="P54" i="1"/>
  <c r="P55" i="1"/>
  <c r="P56" i="1"/>
  <c r="O51" i="1"/>
  <c r="O52" i="1"/>
  <c r="O53" i="1"/>
  <c r="O54" i="1"/>
  <c r="O55" i="1"/>
  <c r="N57" i="1"/>
  <c r="M57" i="1"/>
  <c r="N50" i="1"/>
  <c r="N51" i="1"/>
  <c r="N52" i="1"/>
  <c r="N53" i="1"/>
  <c r="N54" i="1"/>
  <c r="N55" i="1"/>
  <c r="N56" i="1"/>
  <c r="M50" i="1"/>
  <c r="M51" i="1"/>
  <c r="M52" i="1"/>
  <c r="M53" i="1"/>
  <c r="M54" i="1"/>
  <c r="M55" i="1"/>
  <c r="M56" i="1"/>
  <c r="P48" i="1"/>
  <c r="P49" i="1"/>
  <c r="O48" i="1"/>
  <c r="O49" i="1"/>
  <c r="N48" i="1"/>
  <c r="N49" i="1"/>
  <c r="M48" i="1"/>
  <c r="M49" i="1"/>
  <c r="P47" i="1"/>
  <c r="O47" i="1"/>
  <c r="N47" i="1"/>
  <c r="M47" i="1"/>
  <c r="P46" i="1"/>
  <c r="O46" i="1"/>
  <c r="N46" i="1"/>
  <c r="M46" i="1"/>
  <c r="P44" i="1"/>
  <c r="P45" i="1"/>
  <c r="O44" i="1"/>
  <c r="O45" i="1"/>
  <c r="N44" i="1"/>
  <c r="N45" i="1"/>
  <c r="M44" i="1"/>
  <c r="M45" i="1"/>
  <c r="P43" i="1"/>
  <c r="O43" i="1"/>
  <c r="N43" i="1"/>
  <c r="M43" i="1"/>
  <c r="P42" i="1"/>
  <c r="O42" i="1"/>
  <c r="N42" i="1"/>
  <c r="M42" i="1"/>
  <c r="P39" i="1"/>
  <c r="O39" i="1"/>
  <c r="M39" i="1"/>
  <c r="N39" i="1" s="1"/>
  <c r="P36" i="1"/>
  <c r="P37" i="1"/>
  <c r="P40" i="1"/>
  <c r="P41" i="1"/>
  <c r="O36" i="1"/>
  <c r="O37" i="1"/>
  <c r="O38" i="1"/>
  <c r="O40" i="1"/>
  <c r="O41" i="1"/>
  <c r="M41" i="1"/>
  <c r="N41" i="1" s="1"/>
  <c r="M38" i="1"/>
  <c r="N38" i="1" s="1"/>
  <c r="M37" i="1"/>
  <c r="N37" i="1" s="1"/>
  <c r="M36" i="1"/>
  <c r="N36" i="1" s="1"/>
  <c r="M35" i="1"/>
  <c r="N35" i="1" s="1"/>
  <c r="P34" i="1"/>
  <c r="O34" i="1"/>
  <c r="M34" i="1"/>
  <c r="N34" i="1" s="1"/>
  <c r="J38" i="1"/>
  <c r="P38" i="1" s="1"/>
  <c r="J35" i="1"/>
  <c r="P35" i="1" s="1"/>
  <c r="I35" i="1"/>
  <c r="O35" i="1" s="1"/>
  <c r="P30" i="1" l="1"/>
  <c r="P31" i="1"/>
  <c r="P32" i="1"/>
  <c r="P33" i="1"/>
  <c r="O30" i="1"/>
  <c r="O31" i="1"/>
  <c r="O32" i="1"/>
  <c r="O33" i="1"/>
  <c r="M30" i="1"/>
  <c r="N30" i="1" s="1"/>
  <c r="M31" i="1"/>
  <c r="N31" i="1" s="1"/>
  <c r="M32" i="1"/>
  <c r="N32" i="1" s="1"/>
  <c r="M33" i="1"/>
  <c r="N33" i="1" s="1"/>
  <c r="P29" i="1"/>
  <c r="O29" i="1"/>
  <c r="M29" i="1"/>
  <c r="N29" i="1" s="1"/>
  <c r="P28" i="1"/>
  <c r="O28" i="1"/>
  <c r="M28" i="1"/>
  <c r="N28" i="1" s="1"/>
  <c r="P22" i="1"/>
  <c r="P23" i="1"/>
  <c r="P24" i="1"/>
  <c r="P25" i="1"/>
  <c r="P26" i="1"/>
  <c r="P27" i="1"/>
  <c r="O22" i="1"/>
  <c r="O23" i="1"/>
  <c r="O24" i="1"/>
  <c r="O25" i="1"/>
  <c r="O26" i="1"/>
  <c r="O27" i="1"/>
  <c r="N22" i="1"/>
  <c r="N23" i="1"/>
  <c r="N24" i="1"/>
  <c r="N25" i="1"/>
  <c r="N26" i="1"/>
  <c r="N27" i="1"/>
  <c r="N21" i="1"/>
  <c r="P21" i="1"/>
  <c r="O21" i="1"/>
  <c r="H91" i="1"/>
  <c r="H90" i="1"/>
  <c r="H89" i="1"/>
  <c r="H88" i="1"/>
  <c r="H86" i="1"/>
  <c r="H84" i="1"/>
  <c r="H83" i="1"/>
  <c r="H82" i="1"/>
  <c r="H81" i="1"/>
  <c r="H80" i="1"/>
  <c r="H40" i="1"/>
  <c r="M40" i="1" s="1"/>
  <c r="N40" i="1" s="1"/>
</calcChain>
</file>

<file path=xl/sharedStrings.xml><?xml version="1.0" encoding="utf-8"?>
<sst xmlns="http://schemas.openxmlformats.org/spreadsheetml/2006/main" count="556" uniqueCount="138">
  <si>
    <t>Unit</t>
  </si>
  <si>
    <t>Thickness Reference</t>
  </si>
  <si>
    <t>Calculated Volume (km^(3))</t>
  </si>
  <si>
    <t>Older Unit Model Age</t>
  </si>
  <si>
    <t>Eruption Rate (10^5 km^3/Gyr)</t>
  </si>
  <si>
    <t>Mare Belonging</t>
  </si>
  <si>
    <t>P52</t>
  </si>
  <si>
    <t xml:space="preserve"> Hiesinger et al (2011)</t>
  </si>
  <si>
    <t xml:space="preserve"> Weider et al (2010)</t>
  </si>
  <si>
    <t>Oceanus Procellarum</t>
  </si>
  <si>
    <t>P27</t>
  </si>
  <si>
    <t xml:space="preserve"> Oshigama et al (2014) </t>
  </si>
  <si>
    <t>P24</t>
  </si>
  <si>
    <t>P10</t>
  </si>
  <si>
    <t>P9</t>
  </si>
  <si>
    <t>P7</t>
  </si>
  <si>
    <t>P5</t>
  </si>
  <si>
    <t>S28</t>
  </si>
  <si>
    <t>S22</t>
  </si>
  <si>
    <t>S24</t>
  </si>
  <si>
    <t>S16</t>
  </si>
  <si>
    <t>S15</t>
  </si>
  <si>
    <t>S13</t>
  </si>
  <si>
    <t>I18</t>
  </si>
  <si>
    <t>Imbrium</t>
  </si>
  <si>
    <t>I17</t>
  </si>
  <si>
    <t>I10</t>
  </si>
  <si>
    <t>H5</t>
  </si>
  <si>
    <t>Humorum</t>
  </si>
  <si>
    <t>Du et al (2022)</t>
  </si>
  <si>
    <t>P32</t>
  </si>
  <si>
    <t>P60</t>
  </si>
  <si>
    <t>P49</t>
  </si>
  <si>
    <t>P47</t>
  </si>
  <si>
    <t>P11</t>
  </si>
  <si>
    <t>T21</t>
  </si>
  <si>
    <t>T12</t>
  </si>
  <si>
    <t>In2</t>
  </si>
  <si>
    <t>I22</t>
  </si>
  <si>
    <t>Du et al (2019)</t>
  </si>
  <si>
    <t>Hiesinger et al (2011)</t>
  </si>
  <si>
    <t>Tranquillitatis</t>
  </si>
  <si>
    <t>Insularum</t>
  </si>
  <si>
    <t>Serenitatis</t>
  </si>
  <si>
    <t>Model age (Ga)</t>
  </si>
  <si>
    <t>Age Reference</t>
  </si>
  <si>
    <t>Thickness Lower Limit</t>
  </si>
  <si>
    <t>Thickness Upper Limit</t>
  </si>
  <si>
    <t>Eruption Rate Lower Limit</t>
  </si>
  <si>
    <t>Eruption Rate Upper Limit</t>
  </si>
  <si>
    <t>CE-5</t>
  </si>
  <si>
    <t>Wang et al (2023)</t>
  </si>
  <si>
    <t>Thickness Method</t>
  </si>
  <si>
    <t>Impact Crater Investigation</t>
  </si>
  <si>
    <t>Subsurface Sounding Radar</t>
  </si>
  <si>
    <t>Cooling Rate Model</t>
  </si>
  <si>
    <t>Tian et al (2023)</t>
  </si>
  <si>
    <t>Chen et al (2018)</t>
  </si>
  <si>
    <t>Y. Z. Wu et al (2018)</t>
  </si>
  <si>
    <t>C5</t>
  </si>
  <si>
    <t>Ap-12</t>
  </si>
  <si>
    <t>Walker et al (1976)</t>
  </si>
  <si>
    <t>PP1</t>
  </si>
  <si>
    <t>Ap-15</t>
  </si>
  <si>
    <t>Brett (1975)</t>
  </si>
  <si>
    <t>Lofgren et al (1975)</t>
  </si>
  <si>
    <t>Takeda et al (1975)</t>
  </si>
  <si>
    <t>Grove and Walker (1977)</t>
  </si>
  <si>
    <t>Bell et al (2023)</t>
  </si>
  <si>
    <t>Richter et al (2021)</t>
  </si>
  <si>
    <t>Zhang et al (2015)</t>
  </si>
  <si>
    <t>I28</t>
  </si>
  <si>
    <t>I5</t>
  </si>
  <si>
    <t>CE-3</t>
  </si>
  <si>
    <t>CE-4</t>
  </si>
  <si>
    <t>Xiao et al (2015)</t>
  </si>
  <si>
    <t>Zhang et al (2020)</t>
  </si>
  <si>
    <t>Pasckert et al (2018)</t>
  </si>
  <si>
    <t>VK</t>
  </si>
  <si>
    <t>Lai et al (2020)</t>
  </si>
  <si>
    <t>S14/Linne</t>
  </si>
  <si>
    <t>Stickle et al (2016)</t>
  </si>
  <si>
    <t>P10/Harpalus E</t>
  </si>
  <si>
    <t>T12/Ross</t>
  </si>
  <si>
    <t>P5/Bessarion</t>
  </si>
  <si>
    <t>S15/Bessel</t>
  </si>
  <si>
    <t>Optical Measurement</t>
  </si>
  <si>
    <t>T?/Dawes</t>
  </si>
  <si>
    <t>Rumpf et al (2020)</t>
  </si>
  <si>
    <t>T18/Pit</t>
  </si>
  <si>
    <t>Robinson et al (2012)</t>
  </si>
  <si>
    <t>P14/Point 1</t>
  </si>
  <si>
    <t>P32/Point 2</t>
  </si>
  <si>
    <t>P14/Point 3</t>
  </si>
  <si>
    <t>P32/Point 4</t>
  </si>
  <si>
    <t>P32/Point 5</t>
  </si>
  <si>
    <t>Vaporum</t>
  </si>
  <si>
    <t>Nubium</t>
  </si>
  <si>
    <t>I28/Point 6</t>
  </si>
  <si>
    <t>I29/Point 7</t>
  </si>
  <si>
    <t>I8/Point 8</t>
  </si>
  <si>
    <t>I3/Point 9</t>
  </si>
  <si>
    <t>I13/Point 10</t>
  </si>
  <si>
    <t>V1/Point 11</t>
  </si>
  <si>
    <t>V2/Point 12</t>
  </si>
  <si>
    <t>N11/Point 14</t>
  </si>
  <si>
    <t>P11/Point 15</t>
  </si>
  <si>
    <t>P8/Point 16</t>
  </si>
  <si>
    <t>P50/Point 17</t>
  </si>
  <si>
    <t>P47/Point 18</t>
  </si>
  <si>
    <t>Gifford &amp; El-Baz (1981)</t>
  </si>
  <si>
    <t xml:space="preserve"> Thickness (km)</t>
  </si>
  <si>
    <t xml:space="preserve"> Area (km^(2))</t>
  </si>
  <si>
    <t xml:space="preserve"> Area Reference</t>
  </si>
  <si>
    <t>Du et al (2022) + Hiesinger et al (2011)</t>
  </si>
  <si>
    <t>Em4+Em3/U2+U4+U5</t>
  </si>
  <si>
    <t>Em2/P40+P31+P59+above</t>
  </si>
  <si>
    <t>Im1/P10+above</t>
  </si>
  <si>
    <t>Du et al (2022) + Hiesinger et al (2011)+Qian et al (2021) + Qian et al (2023)</t>
  </si>
  <si>
    <t>Im3+Im2/P13+self-defined area+above</t>
  </si>
  <si>
    <t xml:space="preserve"> Du et al (2022) + Hiesinger et al (2011)</t>
  </si>
  <si>
    <t>Li et al (2021) + B. Wu et al (2018) + Hiesinger et al (2011)</t>
  </si>
  <si>
    <t>Li et al (2021) + B. Wu et al (2018)</t>
  </si>
  <si>
    <t>Du et al (2022) + Qian et al (2018) + Qian et al (2021) + Qian et al (2023)</t>
  </si>
  <si>
    <t>Em4/U2</t>
  </si>
  <si>
    <t>Qian et al (2021) + Qian et al (2023)</t>
  </si>
  <si>
    <t>Qian et al (2021)</t>
  </si>
  <si>
    <t>Chen et al (2018) + Y. Z. Wu et al (2018)</t>
  </si>
  <si>
    <t>UEm5a/Em8</t>
  </si>
  <si>
    <t>UEm4/Em7</t>
  </si>
  <si>
    <t>UEm3/Em6</t>
  </si>
  <si>
    <t>UEm2/Em5</t>
  </si>
  <si>
    <t>UEm1/Em4</t>
  </si>
  <si>
    <t>LEm3/Em3 south</t>
  </si>
  <si>
    <t>LEm2/Em2</t>
  </si>
  <si>
    <t>LEm1/Em3 north</t>
  </si>
  <si>
    <t>Morota et al (2011)</t>
  </si>
  <si>
    <t>Morota et al (2011) + Hiesinger et al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</si>
</sst>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10">
      <alignment horizontal="center" vertical="center"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10" xfId="0">
      <alignment horizontal="center" vertical="center" wrapText="1"/>
    </xf>
    <xf numFmtId="0" fontId="0" fillId="0" borderId="10" xfId="0" applyAlignment="1">
      <alignment horizontal="center" vertical="center"/>
    </xf>
    <xf numFmtId="0" fontId="0" fillId="0" borderId="10" xfId="0" applyAlignment="1"/>
    <xf numFmtId="0" fontId="6" fillId="2" borderId="10" xfId="6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1" fillId="6" borderId="10" xfId="11" applyBorder="1" applyAlignment="1">
      <alignment horizontal="center" vertical="center" wrapText="1"/>
    </xf>
    <xf numFmtId="0" fontId="0" fillId="0" borderId="10" xfId="0" applyBorder="1">
      <alignment horizontal="center" vertical="center" wrapText="1"/>
    </xf>
    <xf numFmtId="0" fontId="7" fillId="3" borderId="10" xfId="7" applyNumberFormat="1" applyBorder="1" applyAlignment="1">
      <alignment horizontal="center" vertical="center" wrapText="1"/>
    </xf>
    <xf numFmtId="0" fontId="7" fillId="3" borderId="10" xfId="7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1" fillId="6" borderId="11" xfId="11" applyBorder="1" applyAlignment="1">
      <alignment horizontal="center" vertical="center" wrapText="1"/>
    </xf>
    <xf numFmtId="0" fontId="11" fillId="6" borderId="4" xfId="11" applyAlignment="1">
      <alignment horizontal="center" vertical="center" wrapText="1"/>
    </xf>
    <xf numFmtId="0" fontId="6" fillId="2" borderId="12" xfId="6" applyBorder="1" applyAlignment="1">
      <alignment horizontal="center" vertical="center" wrapText="1"/>
    </xf>
    <xf numFmtId="0" fontId="7" fillId="3" borderId="12" xfId="7" applyBorder="1" applyAlignment="1">
      <alignment horizontal="center" vertical="center" wrapText="1"/>
    </xf>
    <xf numFmtId="0" fontId="6" fillId="2" borderId="13" xfId="6" applyBorder="1" applyAlignment="1">
      <alignment horizontal="center" vertical="center" wrapText="1"/>
    </xf>
    <xf numFmtId="0" fontId="7" fillId="3" borderId="13" xfId="7" applyBorder="1" applyAlignment="1">
      <alignment horizontal="center" vertical="center" wrapText="1"/>
    </xf>
    <xf numFmtId="0" fontId="6" fillId="2" borderId="14" xfId="6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tabSelected="1" topLeftCell="A37" zoomScaleNormal="100" workbookViewId="0">
      <selection activeCell="E41" sqref="E41"/>
    </sheetView>
  </sheetViews>
  <sheetFormatPr defaultRowHeight="15"/>
  <cols>
    <col min="1" max="1" width="12" customWidth="1"/>
    <col min="2" max="2" width="18.7109375" customWidth="1"/>
    <col min="3" max="3" width="14" style="2" customWidth="1"/>
    <col min="4" max="4" width="23" customWidth="1"/>
    <col min="5" max="5" width="21.140625" customWidth="1"/>
    <col min="6" max="6" width="18.85546875" customWidth="1"/>
    <col min="7" max="7" width="14.85546875" customWidth="1"/>
    <col min="8" max="8" width="11.5703125" bestFit="1" customWidth="1"/>
    <col min="9" max="9" width="23.42578125" customWidth="1"/>
    <col min="10" max="10" width="26.42578125" customWidth="1"/>
    <col min="11" max="11" width="18.28515625" customWidth="1"/>
    <col min="12" max="12" width="16.140625" customWidth="1"/>
    <col min="13" max="13" width="10.42578125" customWidth="1"/>
    <col min="14" max="14" width="14.140625" customWidth="1"/>
    <col min="15" max="16" width="11.42578125" bestFit="1" customWidth="1"/>
  </cols>
  <sheetData>
    <row r="1" spans="1:16" ht="45">
      <c r="A1" s="3" t="s">
        <v>0</v>
      </c>
      <c r="B1" s="3" t="s">
        <v>5</v>
      </c>
      <c r="C1" s="3" t="s">
        <v>112</v>
      </c>
      <c r="D1" s="3" t="s">
        <v>113</v>
      </c>
      <c r="E1" s="3" t="s">
        <v>44</v>
      </c>
      <c r="F1" s="3" t="s">
        <v>3</v>
      </c>
      <c r="G1" s="3" t="s">
        <v>45</v>
      </c>
      <c r="H1" s="4" t="s">
        <v>111</v>
      </c>
      <c r="I1" s="4" t="s">
        <v>46</v>
      </c>
      <c r="J1" s="4" t="s">
        <v>47</v>
      </c>
      <c r="K1" s="4" t="s">
        <v>1</v>
      </c>
      <c r="L1" s="4" t="s">
        <v>52</v>
      </c>
      <c r="M1" s="11" t="s">
        <v>2</v>
      </c>
      <c r="N1" s="11" t="s">
        <v>4</v>
      </c>
      <c r="O1" s="5" t="s">
        <v>48</v>
      </c>
      <c r="P1" s="10" t="s">
        <v>49</v>
      </c>
    </row>
    <row r="2" spans="1:16" ht="30">
      <c r="A2" s="3" t="s">
        <v>6</v>
      </c>
      <c r="B2" s="3" t="s">
        <v>9</v>
      </c>
      <c r="C2" s="3">
        <v>26210.897779999999</v>
      </c>
      <c r="D2" s="3" t="s">
        <v>7</v>
      </c>
      <c r="E2" s="3">
        <v>1.73</v>
      </c>
      <c r="F2" s="3">
        <v>1.85</v>
      </c>
      <c r="G2" s="3" t="s">
        <v>7</v>
      </c>
      <c r="H2" s="4">
        <v>0.25</v>
      </c>
      <c r="K2" s="4" t="s">
        <v>8</v>
      </c>
      <c r="L2" s="4" t="s">
        <v>53</v>
      </c>
      <c r="M2" s="11">
        <v>6552.7244449999998</v>
      </c>
      <c r="N2" s="11">
        <v>0.54606036999999996</v>
      </c>
      <c r="O2" s="6"/>
      <c r="P2" s="6"/>
    </row>
    <row r="3" spans="1:16" ht="30">
      <c r="A3" s="3" t="s">
        <v>10</v>
      </c>
      <c r="B3" s="3" t="s">
        <v>9</v>
      </c>
      <c r="C3" s="3">
        <v>46069.638859999999</v>
      </c>
      <c r="D3" s="3" t="s">
        <v>7</v>
      </c>
      <c r="E3" s="3">
        <v>2.96</v>
      </c>
      <c r="F3" s="3">
        <v>3</v>
      </c>
      <c r="G3" s="3" t="s">
        <v>7</v>
      </c>
      <c r="H3" s="4">
        <v>0.107</v>
      </c>
      <c r="K3" s="4" t="s">
        <v>11</v>
      </c>
      <c r="L3" s="4" t="s">
        <v>54</v>
      </c>
      <c r="M3" s="11">
        <v>4929.4513580000003</v>
      </c>
      <c r="N3" s="11">
        <v>1.23236284</v>
      </c>
      <c r="O3" s="6"/>
      <c r="P3" s="6"/>
    </row>
    <row r="4" spans="1:16" ht="30">
      <c r="A4" s="3" t="s">
        <v>12</v>
      </c>
      <c r="B4" s="3" t="s">
        <v>9</v>
      </c>
      <c r="C4" s="3">
        <v>92522.59448</v>
      </c>
      <c r="D4" s="3" t="s">
        <v>7</v>
      </c>
      <c r="E4" s="3">
        <v>3</v>
      </c>
      <c r="F4" s="3">
        <v>3.07</v>
      </c>
      <c r="G4" s="3" t="s">
        <v>7</v>
      </c>
      <c r="H4" s="4">
        <v>0.25</v>
      </c>
      <c r="K4" s="4" t="s">
        <v>8</v>
      </c>
      <c r="L4" s="4" t="s">
        <v>53</v>
      </c>
      <c r="M4" s="11">
        <v>23130.64862</v>
      </c>
      <c r="N4" s="11">
        <v>3.3043783740000001</v>
      </c>
      <c r="O4" s="6"/>
      <c r="P4" s="6"/>
    </row>
    <row r="5" spans="1:16" ht="30">
      <c r="A5" s="3" t="s">
        <v>13</v>
      </c>
      <c r="B5" s="3" t="s">
        <v>9</v>
      </c>
      <c r="C5" s="3">
        <v>132824.5471</v>
      </c>
      <c r="D5" s="3" t="s">
        <v>7</v>
      </c>
      <c r="E5" s="3">
        <v>3.44</v>
      </c>
      <c r="F5" s="3">
        <v>3.47</v>
      </c>
      <c r="G5" s="3" t="s">
        <v>7</v>
      </c>
      <c r="H5" s="4">
        <v>0.216</v>
      </c>
      <c r="K5" s="4" t="s">
        <v>11</v>
      </c>
      <c r="L5" s="4" t="s">
        <v>54</v>
      </c>
      <c r="M5" s="11">
        <v>28690.102169999998</v>
      </c>
      <c r="N5" s="11">
        <v>9.5633673899999998</v>
      </c>
      <c r="O5" s="6"/>
      <c r="P5" s="6"/>
    </row>
    <row r="6" spans="1:16" ht="30">
      <c r="A6" s="3" t="s">
        <v>14</v>
      </c>
      <c r="B6" s="3" t="s">
        <v>9</v>
      </c>
      <c r="C6" s="3">
        <v>97775.512369999997</v>
      </c>
      <c r="D6" s="3" t="s">
        <v>7</v>
      </c>
      <c r="E6" s="3">
        <v>3.47</v>
      </c>
      <c r="F6" s="3">
        <v>4.47</v>
      </c>
      <c r="G6" s="3" t="s">
        <v>7</v>
      </c>
      <c r="H6" s="4">
        <v>0.216</v>
      </c>
      <c r="K6" s="4" t="s">
        <v>11</v>
      </c>
      <c r="L6" s="4" t="s">
        <v>54</v>
      </c>
      <c r="M6" s="11">
        <v>21119.51067</v>
      </c>
      <c r="N6" s="11">
        <v>0.21119510699999999</v>
      </c>
      <c r="O6" s="6"/>
      <c r="P6" s="6"/>
    </row>
    <row r="7" spans="1:16" ht="30">
      <c r="A7" s="3" t="s">
        <v>15</v>
      </c>
      <c r="B7" s="3" t="s">
        <v>9</v>
      </c>
      <c r="C7" s="3">
        <v>8103.6091459999998</v>
      </c>
      <c r="D7" s="3" t="s">
        <v>7</v>
      </c>
      <c r="E7" s="3">
        <v>3.48</v>
      </c>
      <c r="F7" s="3">
        <v>3.74</v>
      </c>
      <c r="G7" s="3" t="s">
        <v>7</v>
      </c>
      <c r="H7" s="4">
        <v>0.18</v>
      </c>
      <c r="K7" s="4" t="s">
        <v>11</v>
      </c>
      <c r="L7" s="4" t="s">
        <v>54</v>
      </c>
      <c r="M7" s="11">
        <v>1458.6496460000001</v>
      </c>
      <c r="N7" s="11">
        <v>5.6101908999999998E-2</v>
      </c>
      <c r="O7" s="6"/>
      <c r="P7" s="6"/>
    </row>
    <row r="8" spans="1:16" ht="30">
      <c r="A8" s="3" t="s">
        <v>16</v>
      </c>
      <c r="B8" s="3" t="s">
        <v>9</v>
      </c>
      <c r="C8" s="3">
        <v>24055.011200000001</v>
      </c>
      <c r="D8" s="3" t="s">
        <v>7</v>
      </c>
      <c r="E8" s="3">
        <v>3.48</v>
      </c>
      <c r="F8" s="3">
        <v>3.57</v>
      </c>
      <c r="G8" s="3" t="s">
        <v>7</v>
      </c>
      <c r="H8" s="4">
        <v>0.123</v>
      </c>
      <c r="K8" s="4" t="s">
        <v>11</v>
      </c>
      <c r="L8" s="4" t="s">
        <v>54</v>
      </c>
      <c r="M8" s="11">
        <v>2958.7663779999998</v>
      </c>
      <c r="N8" s="11">
        <v>0.32875181999999997</v>
      </c>
      <c r="O8" s="6"/>
      <c r="P8" s="6"/>
    </row>
    <row r="9" spans="1:16" ht="30">
      <c r="A9" s="3" t="s">
        <v>17</v>
      </c>
      <c r="B9" s="3" t="s">
        <v>43</v>
      </c>
      <c r="C9" s="3">
        <v>18258.93737</v>
      </c>
      <c r="D9" s="3" t="s">
        <v>7</v>
      </c>
      <c r="E9" s="3">
        <v>2.84</v>
      </c>
      <c r="F9" s="3">
        <v>3.28</v>
      </c>
      <c r="G9" s="3" t="s">
        <v>7</v>
      </c>
      <c r="H9" s="4">
        <v>0.1</v>
      </c>
      <c r="K9" s="4" t="s">
        <v>11</v>
      </c>
      <c r="L9" s="4" t="s">
        <v>54</v>
      </c>
      <c r="M9" s="11">
        <v>1825.8937370000001</v>
      </c>
      <c r="N9" s="11">
        <v>4.1497584999999997E-2</v>
      </c>
      <c r="O9" s="6"/>
      <c r="P9" s="6"/>
    </row>
    <row r="10" spans="1:16" ht="30">
      <c r="A10" s="3" t="s">
        <v>17</v>
      </c>
      <c r="B10" s="3" t="s">
        <v>43</v>
      </c>
      <c r="C10" s="3">
        <v>18258.93737</v>
      </c>
      <c r="D10" s="3" t="s">
        <v>7</v>
      </c>
      <c r="E10" s="3">
        <v>2.84</v>
      </c>
      <c r="F10" s="3">
        <v>2.9</v>
      </c>
      <c r="G10" s="3" t="s">
        <v>7</v>
      </c>
      <c r="H10" s="4">
        <v>9.5000000000000001E-2</v>
      </c>
      <c r="K10" s="4" t="s">
        <v>8</v>
      </c>
      <c r="L10" s="4" t="s">
        <v>53</v>
      </c>
      <c r="M10" s="11">
        <v>1734.59905</v>
      </c>
      <c r="N10" s="11">
        <v>0.289099842</v>
      </c>
      <c r="O10" s="6"/>
      <c r="P10" s="6"/>
    </row>
    <row r="11" spans="1:16" ht="30">
      <c r="A11" s="3" t="s">
        <v>19</v>
      </c>
      <c r="B11" s="3" t="s">
        <v>43</v>
      </c>
      <c r="C11" s="3">
        <v>7173.6112940000003</v>
      </c>
      <c r="D11" s="3" t="s">
        <v>7</v>
      </c>
      <c r="E11" s="3">
        <v>3.21</v>
      </c>
      <c r="F11" s="3">
        <v>3.23</v>
      </c>
      <c r="G11" s="3" t="s">
        <v>7</v>
      </c>
      <c r="H11" s="4">
        <v>0.1</v>
      </c>
      <c r="K11" s="4" t="s">
        <v>8</v>
      </c>
      <c r="L11" s="4" t="s">
        <v>53</v>
      </c>
      <c r="M11" s="11">
        <v>717.36112939999998</v>
      </c>
      <c r="N11" s="11">
        <v>0.35868056500000001</v>
      </c>
      <c r="O11" s="6"/>
      <c r="P11" s="6"/>
    </row>
    <row r="12" spans="1:16" ht="30">
      <c r="A12" s="3" t="s">
        <v>18</v>
      </c>
      <c r="B12" s="3" t="s">
        <v>43</v>
      </c>
      <c r="C12" s="3">
        <v>8199.3442909999994</v>
      </c>
      <c r="D12" s="3" t="s">
        <v>7</v>
      </c>
      <c r="E12" s="3">
        <v>3.28</v>
      </c>
      <c r="F12" s="3">
        <v>3.3</v>
      </c>
      <c r="G12" s="3" t="s">
        <v>7</v>
      </c>
      <c r="H12" s="4">
        <v>0.1</v>
      </c>
      <c r="K12" s="4" t="s">
        <v>8</v>
      </c>
      <c r="L12" s="4" t="s">
        <v>53</v>
      </c>
      <c r="M12" s="11">
        <v>819.93442909999999</v>
      </c>
      <c r="N12" s="11">
        <v>0.409967215</v>
      </c>
      <c r="O12" s="6"/>
      <c r="P12" s="6"/>
    </row>
    <row r="13" spans="1:16" ht="30">
      <c r="A13" s="3" t="s">
        <v>20</v>
      </c>
      <c r="B13" s="3" t="s">
        <v>43</v>
      </c>
      <c r="C13" s="3">
        <v>22820.550340000002</v>
      </c>
      <c r="D13" s="3" t="s">
        <v>7</v>
      </c>
      <c r="E13" s="3">
        <v>3.43</v>
      </c>
      <c r="F13" s="3">
        <v>3.44</v>
      </c>
      <c r="G13" s="3" t="s">
        <v>7</v>
      </c>
      <c r="H13" s="4">
        <v>0.08</v>
      </c>
      <c r="K13" s="4" t="s">
        <v>8</v>
      </c>
      <c r="L13" s="4" t="s">
        <v>53</v>
      </c>
      <c r="M13" s="11">
        <v>1825.6440270000001</v>
      </c>
      <c r="N13" s="11">
        <v>1.8256440270000001</v>
      </c>
      <c r="O13" s="6"/>
      <c r="P13" s="6"/>
    </row>
    <row r="14" spans="1:16" ht="30">
      <c r="A14" s="3" t="s">
        <v>21</v>
      </c>
      <c r="B14" s="3" t="s">
        <v>43</v>
      </c>
      <c r="C14" s="3">
        <v>49896.284119999997</v>
      </c>
      <c r="D14" s="3" t="s">
        <v>7</v>
      </c>
      <c r="E14" s="3">
        <v>3.44</v>
      </c>
      <c r="F14" s="3">
        <v>3.49</v>
      </c>
      <c r="G14" s="3" t="s">
        <v>7</v>
      </c>
      <c r="H14" s="4">
        <v>0.5</v>
      </c>
      <c r="K14" s="4" t="s">
        <v>8</v>
      </c>
      <c r="L14" s="4" t="s">
        <v>53</v>
      </c>
      <c r="M14" s="11">
        <v>24948.142059999998</v>
      </c>
      <c r="N14" s="11">
        <v>4.9896284120000001</v>
      </c>
      <c r="O14" s="6"/>
      <c r="P14" s="6"/>
    </row>
    <row r="15" spans="1:16" ht="30">
      <c r="A15" s="3" t="s">
        <v>21</v>
      </c>
      <c r="B15" s="3" t="s">
        <v>43</v>
      </c>
      <c r="C15" s="3">
        <v>49896.284119999997</v>
      </c>
      <c r="D15" s="3" t="s">
        <v>7</v>
      </c>
      <c r="E15" s="3">
        <v>3.44</v>
      </c>
      <c r="F15" s="3">
        <v>3.49</v>
      </c>
      <c r="G15" s="3" t="s">
        <v>7</v>
      </c>
      <c r="H15" s="4">
        <v>0.17</v>
      </c>
      <c r="K15" s="4" t="s">
        <v>11</v>
      </c>
      <c r="L15" s="4" t="s">
        <v>54</v>
      </c>
      <c r="M15" s="11">
        <v>8482.3683010000004</v>
      </c>
      <c r="N15" s="11">
        <v>1.6964736600000001</v>
      </c>
      <c r="O15" s="6"/>
      <c r="P15" s="6"/>
    </row>
    <row r="16" spans="1:16" ht="30">
      <c r="A16" s="3" t="s">
        <v>22</v>
      </c>
      <c r="B16" s="3" t="s">
        <v>43</v>
      </c>
      <c r="C16" s="3">
        <v>70008.325830000002</v>
      </c>
      <c r="D16" s="3" t="s">
        <v>7</v>
      </c>
      <c r="E16" s="3">
        <v>3.49</v>
      </c>
      <c r="F16" s="3">
        <v>3.52</v>
      </c>
      <c r="G16" s="3" t="s">
        <v>7</v>
      </c>
      <c r="H16" s="4">
        <v>0.6</v>
      </c>
      <c r="K16" s="4" t="s">
        <v>8</v>
      </c>
      <c r="L16" s="4" t="s">
        <v>53</v>
      </c>
      <c r="M16" s="11">
        <v>42004.995499999997</v>
      </c>
      <c r="N16" s="11">
        <v>14.001665170000001</v>
      </c>
      <c r="O16" s="6"/>
      <c r="P16" s="6"/>
    </row>
    <row r="17" spans="1:16" ht="30">
      <c r="A17" s="3" t="s">
        <v>23</v>
      </c>
      <c r="B17" s="3" t="s">
        <v>24</v>
      </c>
      <c r="C17" s="3">
        <v>46614.800069999998</v>
      </c>
      <c r="D17" s="3" t="s">
        <v>7</v>
      </c>
      <c r="E17" s="3">
        <v>3.11</v>
      </c>
      <c r="F17" s="3">
        <v>3.33</v>
      </c>
      <c r="G17" s="3" t="s">
        <v>7</v>
      </c>
      <c r="H17" s="4">
        <v>0.17199999999999999</v>
      </c>
      <c r="K17" s="4" t="s">
        <v>11</v>
      </c>
      <c r="L17" s="4" t="s">
        <v>54</v>
      </c>
      <c r="M17" s="11">
        <v>8017.7456110000003</v>
      </c>
      <c r="N17" s="11">
        <v>0.36444298200000003</v>
      </c>
      <c r="O17" s="6"/>
      <c r="P17" s="6"/>
    </row>
    <row r="18" spans="1:16" ht="30">
      <c r="A18" s="3" t="s">
        <v>25</v>
      </c>
      <c r="B18" s="3" t="s">
        <v>24</v>
      </c>
      <c r="C18" s="3">
        <v>9330.2039249999998</v>
      </c>
      <c r="D18" s="3" t="s">
        <v>7</v>
      </c>
      <c r="E18" s="3">
        <v>3.26</v>
      </c>
      <c r="F18" s="3">
        <v>3.39</v>
      </c>
      <c r="G18" s="3" t="s">
        <v>7</v>
      </c>
      <c r="H18" s="4">
        <v>0.159</v>
      </c>
      <c r="K18" s="4" t="s">
        <v>11</v>
      </c>
      <c r="L18" s="4" t="s">
        <v>54</v>
      </c>
      <c r="M18" s="11">
        <v>1483.502424</v>
      </c>
      <c r="N18" s="11">
        <v>0.114115571</v>
      </c>
      <c r="O18" s="6"/>
      <c r="P18" s="6"/>
    </row>
    <row r="19" spans="1:16" ht="30">
      <c r="A19" s="3" t="s">
        <v>26</v>
      </c>
      <c r="B19" s="3" t="s">
        <v>24</v>
      </c>
      <c r="C19" s="3">
        <v>26307.911530000001</v>
      </c>
      <c r="D19" s="3" t="s">
        <v>7</v>
      </c>
      <c r="E19" s="3">
        <v>3.4</v>
      </c>
      <c r="F19" s="3">
        <v>3.41</v>
      </c>
      <c r="G19" s="3" t="s">
        <v>7</v>
      </c>
      <c r="H19" s="4">
        <v>0.19500000000000001</v>
      </c>
      <c r="K19" s="4" t="s">
        <v>11</v>
      </c>
      <c r="L19" s="4" t="s">
        <v>54</v>
      </c>
      <c r="M19" s="11">
        <v>5130.0427479999998</v>
      </c>
      <c r="N19" s="11">
        <v>5.1300427480000002</v>
      </c>
      <c r="O19" s="6"/>
      <c r="P19" s="6"/>
    </row>
    <row r="20" spans="1:16" ht="30">
      <c r="A20" s="3" t="s">
        <v>27</v>
      </c>
      <c r="B20" s="3" t="s">
        <v>28</v>
      </c>
      <c r="C20" s="3">
        <v>14940.02018</v>
      </c>
      <c r="D20" s="3" t="s">
        <v>7</v>
      </c>
      <c r="E20" s="3">
        <v>3.53</v>
      </c>
      <c r="F20" s="3">
        <v>3.62</v>
      </c>
      <c r="G20" s="3" t="s">
        <v>7</v>
      </c>
      <c r="H20" s="4">
        <v>0.23699999999999999</v>
      </c>
      <c r="K20" s="4" t="s">
        <v>11</v>
      </c>
      <c r="L20" s="4" t="s">
        <v>54</v>
      </c>
      <c r="M20" s="11">
        <v>3540.7847820000002</v>
      </c>
      <c r="N20" s="11">
        <v>0.39342053100000002</v>
      </c>
      <c r="O20" s="6"/>
      <c r="P20" s="6"/>
    </row>
    <row r="21" spans="1:16" ht="30">
      <c r="A21" s="3" t="s">
        <v>31</v>
      </c>
      <c r="B21" s="3" t="s">
        <v>9</v>
      </c>
      <c r="C21" s="3">
        <v>64871.420531223899</v>
      </c>
      <c r="D21" s="3" t="s">
        <v>40</v>
      </c>
      <c r="E21" s="3">
        <v>1.2</v>
      </c>
      <c r="F21" s="3">
        <v>1.68</v>
      </c>
      <c r="G21" s="3" t="s">
        <v>40</v>
      </c>
      <c r="H21" s="4">
        <v>0.20799999999999999</v>
      </c>
      <c r="I21" s="4">
        <v>0.12</v>
      </c>
      <c r="J21" s="4">
        <v>0.30099999999999999</v>
      </c>
      <c r="K21" s="4" t="s">
        <v>39</v>
      </c>
      <c r="L21" s="4" t="s">
        <v>53</v>
      </c>
      <c r="M21" s="11">
        <v>13493.255470494571</v>
      </c>
      <c r="N21" s="11">
        <f>M21/(F21-E21)/100000</f>
        <v>0.28110948896863691</v>
      </c>
      <c r="O21" s="6">
        <f>C21*I21/(F21-E21)/100000</f>
        <v>0.16217855132805975</v>
      </c>
      <c r="P21" s="6">
        <f>J21*C21/(F21-E21)/100000</f>
        <v>0.40679786624788322</v>
      </c>
    </row>
    <row r="22" spans="1:16" ht="30">
      <c r="A22" s="3" t="s">
        <v>32</v>
      </c>
      <c r="B22" s="3" t="s">
        <v>9</v>
      </c>
      <c r="C22" s="3">
        <v>43267.102415081798</v>
      </c>
      <c r="D22" s="3" t="s">
        <v>40</v>
      </c>
      <c r="E22" s="3">
        <v>2.0099999999999998</v>
      </c>
      <c r="F22" s="3">
        <v>2.76</v>
      </c>
      <c r="G22" s="3" t="s">
        <v>40</v>
      </c>
      <c r="H22" s="4">
        <v>5.3999999999999999E-2</v>
      </c>
      <c r="I22" s="4">
        <v>1.4E-2</v>
      </c>
      <c r="J22" s="4">
        <v>9.2999999999999999E-2</v>
      </c>
      <c r="K22" s="4" t="s">
        <v>39</v>
      </c>
      <c r="L22" s="4" t="s">
        <v>53</v>
      </c>
      <c r="M22" s="11">
        <v>2336.4235304144172</v>
      </c>
      <c r="N22" s="11">
        <f t="shared" ref="N22:N27" si="0">M22/(F22-E22)/100000</f>
        <v>3.1152313738858899E-2</v>
      </c>
      <c r="O22" s="6">
        <f t="shared" ref="O22:O27" si="1">C22*I22/(F22-E22)/100000</f>
        <v>8.076525784148603E-3</v>
      </c>
      <c r="P22" s="6">
        <f t="shared" ref="P22:P27" si="2">J22*C22/(F22-E22)/100000</f>
        <v>5.3651206994701432E-2</v>
      </c>
    </row>
    <row r="23" spans="1:16" ht="30">
      <c r="A23" s="3" t="s">
        <v>33</v>
      </c>
      <c r="B23" s="3" t="s">
        <v>9</v>
      </c>
      <c r="C23" s="3">
        <v>13830.544344440301</v>
      </c>
      <c r="D23" s="3" t="s">
        <v>40</v>
      </c>
      <c r="E23" s="3">
        <v>2.08</v>
      </c>
      <c r="F23" s="3">
        <v>2.54</v>
      </c>
      <c r="G23" s="3" t="s">
        <v>40</v>
      </c>
      <c r="H23" s="4">
        <v>0.105</v>
      </c>
      <c r="I23" s="4">
        <v>5.7000000000000002E-2</v>
      </c>
      <c r="J23" s="4">
        <v>0.151</v>
      </c>
      <c r="K23" s="4" t="s">
        <v>39</v>
      </c>
      <c r="L23" s="4" t="s">
        <v>53</v>
      </c>
      <c r="M23" s="11">
        <v>1452.2071561662315</v>
      </c>
      <c r="N23" s="11">
        <f t="shared" si="0"/>
        <v>3.1569720786222423E-2</v>
      </c>
      <c r="O23" s="6">
        <f t="shared" si="1"/>
        <v>1.7137848426806462E-2</v>
      </c>
      <c r="P23" s="6">
        <f t="shared" si="2"/>
        <v>4.5400265130662726E-2</v>
      </c>
    </row>
    <row r="24" spans="1:16" ht="30">
      <c r="A24" s="3" t="s">
        <v>33</v>
      </c>
      <c r="B24" s="3" t="s">
        <v>9</v>
      </c>
      <c r="C24" s="3">
        <v>13830.544344440301</v>
      </c>
      <c r="D24" s="3" t="s">
        <v>40</v>
      </c>
      <c r="E24" s="3">
        <v>2.08</v>
      </c>
      <c r="F24" s="3">
        <v>2.54</v>
      </c>
      <c r="G24" s="3" t="s">
        <v>40</v>
      </c>
      <c r="H24" s="4">
        <v>5.3999999999999999E-2</v>
      </c>
      <c r="I24" s="4">
        <v>8.0000000000000002E-3</v>
      </c>
      <c r="J24" s="4">
        <v>9.9000000000000005E-2</v>
      </c>
      <c r="K24" s="4" t="s">
        <v>39</v>
      </c>
      <c r="L24" s="4" t="s">
        <v>53</v>
      </c>
      <c r="M24" s="11">
        <v>746.84939459977625</v>
      </c>
      <c r="N24" s="11">
        <f t="shared" si="0"/>
        <v>1.6235856404342962E-2</v>
      </c>
      <c r="O24" s="6">
        <f t="shared" si="1"/>
        <v>2.4053120599026611E-3</v>
      </c>
      <c r="P24" s="6">
        <f t="shared" si="2"/>
        <v>2.9765736741295436E-2</v>
      </c>
    </row>
    <row r="25" spans="1:16" ht="30">
      <c r="A25" s="3" t="s">
        <v>30</v>
      </c>
      <c r="B25" s="3" t="s">
        <v>9</v>
      </c>
      <c r="C25" s="3">
        <v>41167.658415187398</v>
      </c>
      <c r="D25" s="3" t="s">
        <v>40</v>
      </c>
      <c r="E25" s="3">
        <v>2.76</v>
      </c>
      <c r="F25" s="3">
        <v>3.18</v>
      </c>
      <c r="G25" s="3" t="s">
        <v>40</v>
      </c>
      <c r="H25" s="4">
        <v>0.09</v>
      </c>
      <c r="I25" s="4">
        <v>0.06</v>
      </c>
      <c r="J25" s="4">
        <v>0.121</v>
      </c>
      <c r="K25" s="4" t="s">
        <v>39</v>
      </c>
      <c r="L25" s="4" t="s">
        <v>53</v>
      </c>
      <c r="M25" s="11">
        <v>3705.0892573668657</v>
      </c>
      <c r="N25" s="11">
        <f t="shared" si="0"/>
        <v>8.8216410889687194E-2</v>
      </c>
      <c r="O25" s="6">
        <f t="shared" si="1"/>
        <v>5.8810940593124805E-2</v>
      </c>
      <c r="P25" s="6">
        <f t="shared" si="2"/>
        <v>0.11860206352946837</v>
      </c>
    </row>
    <row r="26" spans="1:16" ht="30">
      <c r="A26" s="3" t="s">
        <v>30</v>
      </c>
      <c r="B26" s="3" t="s">
        <v>9</v>
      </c>
      <c r="C26" s="3">
        <v>41167.658415187398</v>
      </c>
      <c r="D26" s="3" t="s">
        <v>40</v>
      </c>
      <c r="E26" s="3">
        <v>2.76</v>
      </c>
      <c r="F26" s="3">
        <v>3.18</v>
      </c>
      <c r="G26" s="3" t="s">
        <v>40</v>
      </c>
      <c r="H26" s="4">
        <v>8.7999999999999995E-2</v>
      </c>
      <c r="I26" s="4">
        <v>4.7E-2</v>
      </c>
      <c r="J26" s="4">
        <v>0.122</v>
      </c>
      <c r="K26" s="4" t="s">
        <v>39</v>
      </c>
      <c r="L26" s="4" t="s">
        <v>53</v>
      </c>
      <c r="M26" s="11">
        <v>3622.753940536491</v>
      </c>
      <c r="N26" s="11">
        <f t="shared" si="0"/>
        <v>8.6256046203249712E-2</v>
      </c>
      <c r="O26" s="6">
        <f t="shared" si="1"/>
        <v>4.6068570131281093E-2</v>
      </c>
      <c r="P26" s="6">
        <f t="shared" si="2"/>
        <v>0.11958224587268709</v>
      </c>
    </row>
    <row r="27" spans="1:16" ht="30">
      <c r="A27" s="3" t="s">
        <v>30</v>
      </c>
      <c r="B27" s="3" t="s">
        <v>9</v>
      </c>
      <c r="C27" s="3">
        <v>41167.658415187398</v>
      </c>
      <c r="D27" s="3" t="s">
        <v>40</v>
      </c>
      <c r="E27" s="3">
        <v>2.76</v>
      </c>
      <c r="F27" s="3">
        <v>3.18</v>
      </c>
      <c r="G27" s="3" t="s">
        <v>40</v>
      </c>
      <c r="H27" s="4">
        <v>0.247</v>
      </c>
      <c r="I27" s="4">
        <v>0.104</v>
      </c>
      <c r="J27" s="4">
        <v>0.38400000000000001</v>
      </c>
      <c r="K27" s="4" t="s">
        <v>39</v>
      </c>
      <c r="L27" s="4" t="s">
        <v>53</v>
      </c>
      <c r="M27" s="11">
        <v>10168.411628551286</v>
      </c>
      <c r="N27" s="11">
        <f t="shared" si="0"/>
        <v>0.2421050387750304</v>
      </c>
      <c r="O27" s="6">
        <f t="shared" si="1"/>
        <v>0.10193896369474965</v>
      </c>
      <c r="P27" s="6">
        <f t="shared" si="2"/>
        <v>0.37639001979599873</v>
      </c>
    </row>
    <row r="28" spans="1:16" ht="30">
      <c r="A28" s="3" t="s">
        <v>34</v>
      </c>
      <c r="B28" s="3" t="s">
        <v>9</v>
      </c>
      <c r="C28" s="3">
        <v>25249.3538510771</v>
      </c>
      <c r="D28" s="3" t="s">
        <v>40</v>
      </c>
      <c r="E28" s="3">
        <v>3.43</v>
      </c>
      <c r="F28" s="3">
        <v>3.7</v>
      </c>
      <c r="G28" s="3" t="s">
        <v>40</v>
      </c>
      <c r="H28" s="4">
        <v>0.13100000000000001</v>
      </c>
      <c r="I28" s="4">
        <v>6.0999999999999999E-2</v>
      </c>
      <c r="J28" s="4">
        <v>0.2</v>
      </c>
      <c r="K28" s="4" t="s">
        <v>39</v>
      </c>
      <c r="L28" s="4" t="s">
        <v>53</v>
      </c>
      <c r="M28" s="11">
        <f>C28*H28</f>
        <v>3307.6653544911001</v>
      </c>
      <c r="N28" s="11">
        <f>M28/(F28-E28)/100000</f>
        <v>0.1225061242404111</v>
      </c>
      <c r="O28" s="6">
        <f>C28*I28/(F28-E28)/100000</f>
        <v>5.7044836478359368E-2</v>
      </c>
      <c r="P28" s="6">
        <f>J28*C28/(F28-E28)/100000</f>
        <v>0.18703225074871926</v>
      </c>
    </row>
    <row r="29" spans="1:16" ht="30">
      <c r="A29" s="3" t="s">
        <v>13</v>
      </c>
      <c r="B29" s="3" t="s">
        <v>9</v>
      </c>
      <c r="C29" s="3">
        <v>132824.54708138999</v>
      </c>
      <c r="D29" s="3" t="s">
        <v>40</v>
      </c>
      <c r="E29" s="3">
        <v>3.44</v>
      </c>
      <c r="F29" s="3">
        <v>3.47</v>
      </c>
      <c r="G29" s="3" t="s">
        <v>40</v>
      </c>
      <c r="H29" s="4">
        <v>0.112</v>
      </c>
      <c r="I29" s="4">
        <v>0.06</v>
      </c>
      <c r="J29" s="4">
        <v>0.161</v>
      </c>
      <c r="K29" s="4" t="s">
        <v>39</v>
      </c>
      <c r="L29" s="4" t="s">
        <v>53</v>
      </c>
      <c r="M29" s="11">
        <f>C29*H29</f>
        <v>14876.349273115678</v>
      </c>
      <c r="N29" s="11">
        <f>M29/(F29-E29)/100000</f>
        <v>4.9587830910385184</v>
      </c>
      <c r="O29" s="6">
        <f>C29*I29/(F29-E29)/100000</f>
        <v>2.6564909416277778</v>
      </c>
      <c r="P29" s="6">
        <f>J29*C29/(F29-E29)/100000</f>
        <v>7.1282506933678711</v>
      </c>
    </row>
    <row r="30" spans="1:16" ht="30">
      <c r="A30" s="3" t="s">
        <v>35</v>
      </c>
      <c r="B30" s="3" t="s">
        <v>41</v>
      </c>
      <c r="C30" s="3">
        <v>52927.796643299102</v>
      </c>
      <c r="D30" s="3" t="s">
        <v>40</v>
      </c>
      <c r="E30" s="3">
        <v>3.57</v>
      </c>
      <c r="F30" s="3">
        <v>3.6</v>
      </c>
      <c r="G30" s="3" t="s">
        <v>40</v>
      </c>
      <c r="H30" s="4">
        <v>0.218</v>
      </c>
      <c r="I30" s="4">
        <v>0.154</v>
      </c>
      <c r="J30" s="4">
        <v>0.25900000000000001</v>
      </c>
      <c r="K30" s="4" t="s">
        <v>39</v>
      </c>
      <c r="L30" s="4" t="s">
        <v>53</v>
      </c>
      <c r="M30" s="11">
        <f t="shared" ref="M30:M91" si="3">C30*H30</f>
        <v>11538.259668239205</v>
      </c>
      <c r="N30" s="11">
        <f t="shared" ref="N30:N91" si="4">M30/(F30-E30)/100000</f>
        <v>3.8460865560797033</v>
      </c>
      <c r="O30" s="6">
        <f t="shared" ref="O30:O91" si="5">C30*I30/(F30-E30)/100000</f>
        <v>2.7169602276893317</v>
      </c>
      <c r="P30" s="6">
        <f t="shared" ref="P30:P91" si="6">J30*C30/(F30-E30)/100000</f>
        <v>4.569433110204784</v>
      </c>
    </row>
    <row r="31" spans="1:16" ht="30">
      <c r="A31" s="3" t="s">
        <v>36</v>
      </c>
      <c r="B31" s="3" t="s">
        <v>41</v>
      </c>
      <c r="C31" s="3">
        <v>44875.537672514598</v>
      </c>
      <c r="D31" s="3" t="s">
        <v>40</v>
      </c>
      <c r="E31" s="3">
        <v>3.68</v>
      </c>
      <c r="F31" s="3">
        <v>3.7</v>
      </c>
      <c r="G31" s="3" t="s">
        <v>40</v>
      </c>
      <c r="H31" s="4">
        <v>0.114</v>
      </c>
      <c r="I31" s="4">
        <v>1.2E-2</v>
      </c>
      <c r="J31" s="4">
        <v>0.22</v>
      </c>
      <c r="K31" s="4" t="s">
        <v>39</v>
      </c>
      <c r="L31" s="4" t="s">
        <v>53</v>
      </c>
      <c r="M31" s="11">
        <f t="shared" si="3"/>
        <v>5115.8112946666643</v>
      </c>
      <c r="N31" s="11">
        <f t="shared" si="4"/>
        <v>2.5579056473333299</v>
      </c>
      <c r="O31" s="6">
        <f t="shared" si="5"/>
        <v>0.26925322603508733</v>
      </c>
      <c r="P31" s="6">
        <f t="shared" si="6"/>
        <v>4.9363091439766009</v>
      </c>
    </row>
    <row r="32" spans="1:16" ht="30">
      <c r="A32" s="3" t="s">
        <v>22</v>
      </c>
      <c r="B32" s="3" t="s">
        <v>43</v>
      </c>
      <c r="C32" s="3">
        <v>70008.325830178495</v>
      </c>
      <c r="D32" s="3" t="s">
        <v>40</v>
      </c>
      <c r="E32" s="3">
        <v>3.49</v>
      </c>
      <c r="F32" s="3">
        <v>3.63</v>
      </c>
      <c r="G32" s="3" t="s">
        <v>40</v>
      </c>
      <c r="H32" s="4">
        <v>0.107</v>
      </c>
      <c r="I32" s="4">
        <v>6.6000000000000003E-2</v>
      </c>
      <c r="J32" s="4">
        <v>0.14799999999999999</v>
      </c>
      <c r="K32" s="4" t="s">
        <v>39</v>
      </c>
      <c r="L32" s="4" t="s">
        <v>53</v>
      </c>
      <c r="M32" s="11">
        <f t="shared" si="3"/>
        <v>7490.8908638290986</v>
      </c>
      <c r="N32" s="11">
        <f t="shared" si="4"/>
        <v>0.5350636331306512</v>
      </c>
      <c r="O32" s="6">
        <f t="shared" si="5"/>
        <v>0.33003925034227083</v>
      </c>
      <c r="P32" s="6">
        <f t="shared" si="6"/>
        <v>0.74008801591903151</v>
      </c>
    </row>
    <row r="33" spans="1:17" ht="30">
      <c r="A33" s="3" t="s">
        <v>37</v>
      </c>
      <c r="B33" s="3" t="s">
        <v>42</v>
      </c>
      <c r="C33" s="3">
        <v>41271.088949596196</v>
      </c>
      <c r="D33" s="3" t="s">
        <v>40</v>
      </c>
      <c r="E33" s="3">
        <v>3.14</v>
      </c>
      <c r="F33" s="3">
        <v>3.32</v>
      </c>
      <c r="G33" s="3" t="s">
        <v>40</v>
      </c>
      <c r="H33" s="4">
        <v>9.5000000000000001E-2</v>
      </c>
      <c r="I33" s="4">
        <v>6.2E-2</v>
      </c>
      <c r="J33" s="4">
        <v>0.127</v>
      </c>
      <c r="K33" s="4" t="s">
        <v>39</v>
      </c>
      <c r="L33" s="4" t="s">
        <v>53</v>
      </c>
      <c r="M33" s="11">
        <f t="shared" si="3"/>
        <v>3920.7534502116387</v>
      </c>
      <c r="N33" s="11">
        <f t="shared" si="4"/>
        <v>0.21781963612286917</v>
      </c>
      <c r="O33" s="6">
        <f t="shared" si="5"/>
        <v>0.14215597304860933</v>
      </c>
      <c r="P33" s="6">
        <f t="shared" si="6"/>
        <v>0.2911904609221514</v>
      </c>
    </row>
    <row r="34" spans="1:17" ht="30">
      <c r="A34" s="12" t="s">
        <v>38</v>
      </c>
      <c r="B34" s="12" t="s">
        <v>24</v>
      </c>
      <c r="C34" s="12">
        <v>53685.237502870201</v>
      </c>
      <c r="D34" s="12" t="s">
        <v>40</v>
      </c>
      <c r="E34" s="12">
        <v>2.96</v>
      </c>
      <c r="F34" s="12">
        <v>3.01</v>
      </c>
      <c r="G34" s="12" t="s">
        <v>40</v>
      </c>
      <c r="H34" s="13">
        <v>0.38</v>
      </c>
      <c r="I34" s="13">
        <v>0.249</v>
      </c>
      <c r="J34" s="13">
        <v>0.51200000000000001</v>
      </c>
      <c r="K34" s="13" t="s">
        <v>39</v>
      </c>
      <c r="L34" s="13" t="s">
        <v>53</v>
      </c>
      <c r="M34" s="11">
        <f t="shared" si="3"/>
        <v>20400.390251090677</v>
      </c>
      <c r="N34" s="11">
        <f t="shared" si="4"/>
        <v>4.08007805021815</v>
      </c>
      <c r="O34" s="6">
        <f t="shared" si="5"/>
        <v>2.6735248276429453</v>
      </c>
      <c r="P34" s="6">
        <f t="shared" si="6"/>
        <v>5.4973683202939281</v>
      </c>
    </row>
    <row r="35" spans="1:17" ht="75">
      <c r="A35" s="3" t="s">
        <v>115</v>
      </c>
      <c r="B35" s="3" t="s">
        <v>50</v>
      </c>
      <c r="C35" s="3">
        <v>69391</v>
      </c>
      <c r="D35" s="3" t="s">
        <v>123</v>
      </c>
      <c r="E35" s="3">
        <v>2.0299999999999998</v>
      </c>
      <c r="F35" s="3">
        <v>2.14</v>
      </c>
      <c r="G35" s="3" t="s">
        <v>121</v>
      </c>
      <c r="H35" s="4">
        <v>3.5999999999999997E-2</v>
      </c>
      <c r="I35" s="7">
        <f>0.036-0.017</f>
        <v>1.8999999999999996E-2</v>
      </c>
      <c r="J35" s="4">
        <f>0.036+0.017</f>
        <v>5.2999999999999999E-2</v>
      </c>
      <c r="K35" s="4" t="s">
        <v>29</v>
      </c>
      <c r="L35" s="4" t="s">
        <v>53</v>
      </c>
      <c r="M35" s="11">
        <f t="shared" si="3"/>
        <v>2498.076</v>
      </c>
      <c r="N35" s="11">
        <f t="shared" si="4"/>
        <v>0.22709781818181754</v>
      </c>
      <c r="O35" s="6">
        <f t="shared" si="5"/>
        <v>0.11985718181818143</v>
      </c>
      <c r="P35" s="6">
        <f t="shared" si="6"/>
        <v>0.33433845454545358</v>
      </c>
    </row>
    <row r="36" spans="1:17" ht="45">
      <c r="A36" s="3" t="s">
        <v>116</v>
      </c>
      <c r="B36" s="3" t="s">
        <v>9</v>
      </c>
      <c r="C36" s="16">
        <v>99475</v>
      </c>
      <c r="D36" s="3" t="s">
        <v>114</v>
      </c>
      <c r="E36" s="3">
        <v>2.14</v>
      </c>
      <c r="F36" s="3">
        <v>3.4</v>
      </c>
      <c r="G36" s="3" t="s">
        <v>40</v>
      </c>
      <c r="H36" s="4">
        <v>4.0000000000000001E-3</v>
      </c>
      <c r="I36" s="4">
        <v>0</v>
      </c>
      <c r="J36" s="4">
        <v>0.02</v>
      </c>
      <c r="K36" s="4" t="s">
        <v>29</v>
      </c>
      <c r="L36" s="4" t="s">
        <v>53</v>
      </c>
      <c r="M36" s="11">
        <f t="shared" si="3"/>
        <v>397.90000000000003</v>
      </c>
      <c r="N36" s="11">
        <f t="shared" si="4"/>
        <v>3.1579365079365089E-3</v>
      </c>
      <c r="O36" s="6">
        <f t="shared" si="5"/>
        <v>0</v>
      </c>
      <c r="P36" s="6">
        <f t="shared" si="6"/>
        <v>1.5789682539682541E-2</v>
      </c>
      <c r="Q36" s="6"/>
    </row>
    <row r="37" spans="1:17" ht="60">
      <c r="A37" s="14" t="s">
        <v>119</v>
      </c>
      <c r="B37" s="14" t="s">
        <v>9</v>
      </c>
      <c r="C37" s="3">
        <v>144113</v>
      </c>
      <c r="D37" s="14" t="s">
        <v>118</v>
      </c>
      <c r="E37" s="14">
        <v>3.4</v>
      </c>
      <c r="F37" s="14">
        <v>3.44</v>
      </c>
      <c r="G37" s="14" t="s">
        <v>120</v>
      </c>
      <c r="H37" s="15">
        <v>7.0000000000000007E-2</v>
      </c>
      <c r="I37" s="15">
        <v>0</v>
      </c>
      <c r="J37" s="15">
        <v>0.14599999999999999</v>
      </c>
      <c r="K37" s="15" t="s">
        <v>29</v>
      </c>
      <c r="L37" s="15" t="s">
        <v>53</v>
      </c>
      <c r="M37" s="11">
        <f t="shared" si="3"/>
        <v>10087.910000000002</v>
      </c>
      <c r="N37" s="11">
        <f t="shared" si="4"/>
        <v>2.5219774999999984</v>
      </c>
      <c r="O37" s="6">
        <f t="shared" si="5"/>
        <v>0</v>
      </c>
      <c r="P37" s="6">
        <f t="shared" si="6"/>
        <v>5.2601244999999945</v>
      </c>
      <c r="Q37" s="1"/>
    </row>
    <row r="38" spans="1:17" ht="45">
      <c r="A38" s="3" t="s">
        <v>117</v>
      </c>
      <c r="B38" s="3" t="s">
        <v>9</v>
      </c>
      <c r="C38" s="3">
        <v>276937.5</v>
      </c>
      <c r="D38" s="3" t="s">
        <v>114</v>
      </c>
      <c r="E38" s="3">
        <v>3.44</v>
      </c>
      <c r="F38" s="3">
        <v>4.55</v>
      </c>
      <c r="G38" s="3" t="s">
        <v>120</v>
      </c>
      <c r="H38" s="4">
        <v>0.23</v>
      </c>
      <c r="I38" s="4">
        <v>0</v>
      </c>
      <c r="J38" s="4">
        <f>0.23+0.392</f>
        <v>0.622</v>
      </c>
      <c r="K38" s="4" t="s">
        <v>29</v>
      </c>
      <c r="L38" s="4" t="s">
        <v>53</v>
      </c>
      <c r="M38" s="11">
        <f t="shared" si="3"/>
        <v>63695.625</v>
      </c>
      <c r="N38" s="11">
        <f t="shared" si="4"/>
        <v>0.57383445945945954</v>
      </c>
      <c r="O38" s="6">
        <f t="shared" si="5"/>
        <v>0</v>
      </c>
      <c r="P38" s="6">
        <f t="shared" si="6"/>
        <v>1.5518479729729731</v>
      </c>
      <c r="Q38" s="1"/>
    </row>
    <row r="39" spans="1:17" ht="45">
      <c r="A39" s="3" t="s">
        <v>124</v>
      </c>
      <c r="B39" s="3" t="s">
        <v>50</v>
      </c>
      <c r="C39" s="3">
        <v>28663.9</v>
      </c>
      <c r="D39" s="3" t="s">
        <v>125</v>
      </c>
      <c r="E39" s="3">
        <v>2.0299999999999998</v>
      </c>
      <c r="F39" s="3">
        <v>2.06</v>
      </c>
      <c r="G39" s="3" t="s">
        <v>122</v>
      </c>
      <c r="H39" s="4">
        <v>5.0999999999999997E-2</v>
      </c>
      <c r="I39" s="4">
        <v>3.9E-2</v>
      </c>
      <c r="J39" s="4">
        <v>6.3E-2</v>
      </c>
      <c r="K39" s="4" t="s">
        <v>126</v>
      </c>
      <c r="L39" s="4" t="s">
        <v>53</v>
      </c>
      <c r="M39" s="11">
        <f t="shared" ref="M39" si="7">C39*H39</f>
        <v>1461.8588999999999</v>
      </c>
      <c r="N39" s="11">
        <f t="shared" ref="N39" si="8">M39/(F39-E39)/100000</f>
        <v>0.48728629999999595</v>
      </c>
      <c r="O39" s="6">
        <f t="shared" ref="O39" si="9">C39*I39/(F39-E39)/100000</f>
        <v>0.37263069999999693</v>
      </c>
      <c r="P39" s="6">
        <f t="shared" ref="P39" si="10">J39*C39/(F39-E39)/100000</f>
        <v>0.60194189999999503</v>
      </c>
    </row>
    <row r="40" spans="1:17" ht="45">
      <c r="A40" s="3" t="s">
        <v>124</v>
      </c>
      <c r="B40" s="3" t="s">
        <v>50</v>
      </c>
      <c r="C40" s="3">
        <v>28663.9</v>
      </c>
      <c r="D40" s="3" t="s">
        <v>125</v>
      </c>
      <c r="E40" s="3">
        <v>2.0299999999999998</v>
      </c>
      <c r="F40" s="3">
        <v>2.06</v>
      </c>
      <c r="G40" s="3" t="s">
        <v>122</v>
      </c>
      <c r="H40" s="4">
        <f>(21+98)/2/1000</f>
        <v>5.9499999999999997E-2</v>
      </c>
      <c r="I40" s="4">
        <v>2.1000000000000001E-2</v>
      </c>
      <c r="J40" s="4">
        <v>9.8000000000000004E-2</v>
      </c>
      <c r="K40" s="4" t="s">
        <v>51</v>
      </c>
      <c r="L40" s="4" t="s">
        <v>55</v>
      </c>
      <c r="M40" s="11">
        <f t="shared" si="3"/>
        <v>1705.5020500000001</v>
      </c>
      <c r="N40" s="11">
        <f t="shared" si="4"/>
        <v>0.56850068333332859</v>
      </c>
      <c r="O40" s="6">
        <f t="shared" si="5"/>
        <v>0.20064729999999836</v>
      </c>
      <c r="P40" s="6">
        <f t="shared" si="6"/>
        <v>0.9363540666666591</v>
      </c>
    </row>
    <row r="41" spans="1:17" ht="45">
      <c r="A41" s="3" t="s">
        <v>124</v>
      </c>
      <c r="B41" s="3" t="s">
        <v>50</v>
      </c>
      <c r="C41" s="3">
        <v>28663.9</v>
      </c>
      <c r="D41" s="3" t="s">
        <v>125</v>
      </c>
      <c r="E41" s="3">
        <v>2.0299999999999998</v>
      </c>
      <c r="F41" s="3">
        <v>2.06</v>
      </c>
      <c r="G41" s="3" t="s">
        <v>122</v>
      </c>
      <c r="H41" s="4">
        <v>1.8499999999999999E-2</v>
      </c>
      <c r="I41" s="4">
        <v>1.2500000000000001E-2</v>
      </c>
      <c r="J41" s="4">
        <v>2.4E-2</v>
      </c>
      <c r="K41" s="4" t="s">
        <v>56</v>
      </c>
      <c r="L41" s="4" t="s">
        <v>55</v>
      </c>
      <c r="M41" s="11">
        <f t="shared" si="3"/>
        <v>530.28215</v>
      </c>
      <c r="N41" s="11">
        <f t="shared" si="4"/>
        <v>0.17676071666666521</v>
      </c>
      <c r="O41" s="6">
        <f t="shared" si="5"/>
        <v>0.11943291666666569</v>
      </c>
      <c r="P41" s="6">
        <f t="shared" si="6"/>
        <v>0.22931119999999813</v>
      </c>
    </row>
    <row r="42" spans="1:17" ht="30">
      <c r="A42" s="3" t="s">
        <v>128</v>
      </c>
      <c r="B42" s="3" t="s">
        <v>24</v>
      </c>
      <c r="C42" s="9">
        <v>7479.15</v>
      </c>
      <c r="D42" s="3" t="s">
        <v>127</v>
      </c>
      <c r="E42" s="3">
        <v>1.99</v>
      </c>
      <c r="F42" s="3">
        <v>2.0499999999999998</v>
      </c>
      <c r="G42" s="3" t="s">
        <v>58</v>
      </c>
      <c r="H42" s="4">
        <v>3.4000000000000002E-2</v>
      </c>
      <c r="I42" s="4">
        <v>3.2000000000000001E-2</v>
      </c>
      <c r="J42" s="4">
        <v>3.5999999999999997E-2</v>
      </c>
      <c r="K42" s="4" t="s">
        <v>57</v>
      </c>
      <c r="L42" s="4" t="s">
        <v>86</v>
      </c>
      <c r="M42" s="11">
        <f t="shared" si="3"/>
        <v>254.2911</v>
      </c>
      <c r="N42" s="11">
        <f t="shared" si="4"/>
        <v>4.2381850000000124E-2</v>
      </c>
      <c r="O42" s="6">
        <f t="shared" si="5"/>
        <v>3.9888800000000113E-2</v>
      </c>
      <c r="P42" s="6">
        <f t="shared" si="6"/>
        <v>4.4874900000000127E-2</v>
      </c>
    </row>
    <row r="43" spans="1:17" ht="30">
      <c r="A43" s="3" t="s">
        <v>129</v>
      </c>
      <c r="B43" s="3" t="s">
        <v>24</v>
      </c>
      <c r="C43" s="9">
        <v>2140.61</v>
      </c>
      <c r="D43" s="3" t="s">
        <v>127</v>
      </c>
      <c r="E43" s="3">
        <v>2.0499999999999998</v>
      </c>
      <c r="F43" s="3">
        <v>2.11</v>
      </c>
      <c r="G43" s="3" t="s">
        <v>58</v>
      </c>
      <c r="H43" s="4">
        <v>1.6E-2</v>
      </c>
      <c r="I43" s="4">
        <v>1.4999999999999999E-2</v>
      </c>
      <c r="J43" s="4">
        <v>1.7000000000000001E-2</v>
      </c>
      <c r="K43" s="4" t="s">
        <v>57</v>
      </c>
      <c r="L43" s="4" t="s">
        <v>86</v>
      </c>
      <c r="M43" s="11">
        <f t="shared" si="3"/>
        <v>34.249760000000002</v>
      </c>
      <c r="N43" s="11">
        <f t="shared" si="4"/>
        <v>5.7082933333333294E-3</v>
      </c>
      <c r="O43" s="6">
        <f t="shared" si="5"/>
        <v>5.351524999999995E-3</v>
      </c>
      <c r="P43" s="6">
        <f t="shared" si="6"/>
        <v>6.065061666666662E-3</v>
      </c>
    </row>
    <row r="44" spans="1:17" ht="30">
      <c r="A44" s="3" t="s">
        <v>130</v>
      </c>
      <c r="B44" s="3" t="s">
        <v>24</v>
      </c>
      <c r="C44" s="9">
        <v>2375.6</v>
      </c>
      <c r="D44" s="3" t="s">
        <v>127</v>
      </c>
      <c r="E44" s="3">
        <v>2.11</v>
      </c>
      <c r="F44" s="3">
        <v>2.2599999999999998</v>
      </c>
      <c r="G44" s="3" t="s">
        <v>58</v>
      </c>
      <c r="H44" s="8">
        <v>1.6E-2</v>
      </c>
      <c r="I44" s="4">
        <v>1.4999999999999999E-2</v>
      </c>
      <c r="J44" s="4">
        <v>1.7000000000000001E-2</v>
      </c>
      <c r="K44" s="4" t="s">
        <v>57</v>
      </c>
      <c r="L44" s="4" t="s">
        <v>86</v>
      </c>
      <c r="M44" s="11">
        <f t="shared" si="3"/>
        <v>38.009599999999999</v>
      </c>
      <c r="N44" s="11">
        <f t="shared" si="4"/>
        <v>2.5339733333333346E-3</v>
      </c>
      <c r="O44" s="6">
        <f t="shared" si="5"/>
        <v>2.3756000000000016E-3</v>
      </c>
      <c r="P44" s="6">
        <f t="shared" si="6"/>
        <v>2.6923466666666685E-3</v>
      </c>
    </row>
    <row r="45" spans="1:17" ht="30">
      <c r="A45" s="3" t="s">
        <v>131</v>
      </c>
      <c r="B45" s="3" t="s">
        <v>24</v>
      </c>
      <c r="C45" s="9">
        <v>4750.8</v>
      </c>
      <c r="D45" s="3" t="s">
        <v>127</v>
      </c>
      <c r="E45" s="3">
        <v>2.2599999999999998</v>
      </c>
      <c r="F45" s="3">
        <v>2.29</v>
      </c>
      <c r="G45" s="3" t="s">
        <v>58</v>
      </c>
      <c r="H45" s="8">
        <v>2.1999999999999999E-2</v>
      </c>
      <c r="I45" s="4">
        <v>0.02</v>
      </c>
      <c r="J45" s="4">
        <v>2.4E-2</v>
      </c>
      <c r="K45" s="4" t="s">
        <v>57</v>
      </c>
      <c r="L45" s="4" t="s">
        <v>86</v>
      </c>
      <c r="M45" s="11">
        <f t="shared" si="3"/>
        <v>104.5176</v>
      </c>
      <c r="N45" s="11">
        <f t="shared" si="4"/>
        <v>3.4839199999999709E-2</v>
      </c>
      <c r="O45" s="6">
        <f t="shared" si="5"/>
        <v>3.1671999999999742E-2</v>
      </c>
      <c r="P45" s="6">
        <f t="shared" si="6"/>
        <v>3.800639999999969E-2</v>
      </c>
    </row>
    <row r="46" spans="1:17" ht="30">
      <c r="A46" s="3" t="s">
        <v>132</v>
      </c>
      <c r="B46" s="3" t="s">
        <v>24</v>
      </c>
      <c r="C46" s="9">
        <v>6091.4</v>
      </c>
      <c r="D46" s="3" t="s">
        <v>127</v>
      </c>
      <c r="E46" s="3">
        <v>2.29</v>
      </c>
      <c r="F46" s="3">
        <v>2.35</v>
      </c>
      <c r="G46" s="3" t="s">
        <v>58</v>
      </c>
      <c r="H46" s="8">
        <v>0.02</v>
      </c>
      <c r="I46" s="4">
        <v>1.7999999999999999E-2</v>
      </c>
      <c r="J46" s="4">
        <v>2.1999999999999999E-2</v>
      </c>
      <c r="K46" s="4" t="s">
        <v>57</v>
      </c>
      <c r="L46" s="4" t="s">
        <v>86</v>
      </c>
      <c r="M46" s="11">
        <f t="shared" si="3"/>
        <v>121.82799999999999</v>
      </c>
      <c r="N46" s="11">
        <f t="shared" si="4"/>
        <v>2.0304666666666648E-2</v>
      </c>
      <c r="O46" s="6">
        <f t="shared" si="5"/>
        <v>1.8274199999999984E-2</v>
      </c>
      <c r="P46" s="6">
        <f t="shared" si="6"/>
        <v>2.2335133333333309E-2</v>
      </c>
    </row>
    <row r="47" spans="1:17" ht="30">
      <c r="A47" s="3" t="s">
        <v>133</v>
      </c>
      <c r="B47" s="3" t="s">
        <v>24</v>
      </c>
      <c r="C47" s="9">
        <v>9217.7000000000007</v>
      </c>
      <c r="D47" s="3" t="s">
        <v>127</v>
      </c>
      <c r="E47" s="3">
        <v>2.35</v>
      </c>
      <c r="F47" s="3">
        <v>2.69</v>
      </c>
      <c r="G47" s="3" t="s">
        <v>58</v>
      </c>
      <c r="H47" s="8">
        <v>2.1999999999999999E-2</v>
      </c>
      <c r="I47" s="4">
        <v>2.1399999999999999E-2</v>
      </c>
      <c r="J47" s="4">
        <v>2.2599999999999999E-2</v>
      </c>
      <c r="K47" s="4" t="s">
        <v>57</v>
      </c>
      <c r="L47" s="4" t="s">
        <v>53</v>
      </c>
      <c r="M47" s="11">
        <f t="shared" si="3"/>
        <v>202.7894</v>
      </c>
      <c r="N47" s="11">
        <f t="shared" si="4"/>
        <v>5.9643941176470618E-3</v>
      </c>
      <c r="O47" s="6">
        <f t="shared" si="5"/>
        <v>5.8017288235294139E-3</v>
      </c>
      <c r="P47" s="6">
        <f t="shared" si="6"/>
        <v>6.1270594117647081E-3</v>
      </c>
    </row>
    <row r="48" spans="1:17" ht="30">
      <c r="A48" s="3" t="s">
        <v>134</v>
      </c>
      <c r="B48" s="3" t="s">
        <v>24</v>
      </c>
      <c r="C48" s="9">
        <v>26382.799999999999</v>
      </c>
      <c r="D48" s="3" t="s">
        <v>127</v>
      </c>
      <c r="E48" s="3">
        <v>2.69</v>
      </c>
      <c r="F48" s="3">
        <v>3.49</v>
      </c>
      <c r="G48" s="3" t="s">
        <v>58</v>
      </c>
      <c r="H48" s="8">
        <v>2.5000000000000001E-2</v>
      </c>
      <c r="I48" s="4">
        <v>2.4299999999999999E-2</v>
      </c>
      <c r="J48" s="4">
        <v>2.5700000000000001E-2</v>
      </c>
      <c r="K48" s="4" t="s">
        <v>57</v>
      </c>
      <c r="L48" s="4" t="s">
        <v>53</v>
      </c>
      <c r="M48" s="11">
        <f t="shared" si="3"/>
        <v>659.57</v>
      </c>
      <c r="N48" s="11">
        <f t="shared" si="4"/>
        <v>8.2446249999999967E-3</v>
      </c>
      <c r="O48" s="6">
        <f t="shared" si="5"/>
        <v>8.013775499999997E-3</v>
      </c>
      <c r="P48" s="6">
        <f t="shared" si="6"/>
        <v>8.4754744999999965E-3</v>
      </c>
    </row>
    <row r="49" spans="1:16" ht="30">
      <c r="A49" s="3" t="s">
        <v>135</v>
      </c>
      <c r="B49" s="3" t="s">
        <v>24</v>
      </c>
      <c r="C49" s="9">
        <v>101453</v>
      </c>
      <c r="D49" s="3" t="s">
        <v>127</v>
      </c>
      <c r="E49" s="3">
        <v>2.35</v>
      </c>
      <c r="F49" s="3">
        <v>2.69</v>
      </c>
      <c r="G49" s="3" t="s">
        <v>58</v>
      </c>
      <c r="H49" s="8">
        <v>3.4000000000000002E-2</v>
      </c>
      <c r="I49" s="4">
        <v>3.3000000000000002E-2</v>
      </c>
      <c r="J49" s="4">
        <v>3.5000000000000003E-2</v>
      </c>
      <c r="K49" s="4" t="s">
        <v>57</v>
      </c>
      <c r="L49" s="4" t="s">
        <v>53</v>
      </c>
      <c r="M49" s="11">
        <f t="shared" si="3"/>
        <v>3449.402</v>
      </c>
      <c r="N49" s="11">
        <f t="shared" si="4"/>
        <v>0.10145300000000004</v>
      </c>
      <c r="O49" s="6">
        <f t="shared" si="5"/>
        <v>9.8469088235294169E-2</v>
      </c>
      <c r="P49" s="6">
        <f t="shared" si="6"/>
        <v>0.10443691176470594</v>
      </c>
    </row>
    <row r="50" spans="1:16" ht="30">
      <c r="A50" s="3" t="s">
        <v>59</v>
      </c>
      <c r="B50" s="3" t="s">
        <v>60</v>
      </c>
      <c r="C50" s="9">
        <v>10008.772999999999</v>
      </c>
      <c r="D50" s="3" t="s">
        <v>40</v>
      </c>
      <c r="E50" s="3">
        <v>3.32</v>
      </c>
      <c r="F50" s="3">
        <v>3.49</v>
      </c>
      <c r="G50" s="3" t="s">
        <v>40</v>
      </c>
      <c r="H50" s="8">
        <v>0.03</v>
      </c>
      <c r="I50" s="6"/>
      <c r="J50" s="6"/>
      <c r="K50" s="4" t="s">
        <v>61</v>
      </c>
      <c r="L50" s="4" t="s">
        <v>55</v>
      </c>
      <c r="M50" s="11">
        <f t="shared" si="3"/>
        <v>300.26318999999995</v>
      </c>
      <c r="N50" s="11">
        <f t="shared" si="4"/>
        <v>1.7662540588235253E-2</v>
      </c>
      <c r="O50" s="6"/>
      <c r="P50" s="6"/>
    </row>
    <row r="51" spans="1:16" ht="30">
      <c r="A51" s="3" t="s">
        <v>62</v>
      </c>
      <c r="B51" s="3" t="s">
        <v>63</v>
      </c>
      <c r="C51" s="9">
        <v>9985.857</v>
      </c>
      <c r="D51" s="3" t="s">
        <v>40</v>
      </c>
      <c r="E51" s="3">
        <v>3.34</v>
      </c>
      <c r="F51" s="3">
        <v>4.47</v>
      </c>
      <c r="G51" s="3" t="s">
        <v>40</v>
      </c>
      <c r="H51" s="8">
        <v>2E-3</v>
      </c>
      <c r="I51" s="4">
        <v>5.0000000000000001E-4</v>
      </c>
      <c r="J51" s="4">
        <v>2E-3</v>
      </c>
      <c r="K51" s="4" t="s">
        <v>64</v>
      </c>
      <c r="L51" s="4" t="s">
        <v>55</v>
      </c>
      <c r="M51" s="11">
        <f t="shared" si="3"/>
        <v>19.971713999999999</v>
      </c>
      <c r="N51" s="11">
        <f t="shared" si="4"/>
        <v>1.7674083185840707E-4</v>
      </c>
      <c r="O51" s="6">
        <f t="shared" si="5"/>
        <v>4.4185207964601768E-5</v>
      </c>
      <c r="P51" s="6">
        <f t="shared" si="6"/>
        <v>1.7674083185840707E-4</v>
      </c>
    </row>
    <row r="52" spans="1:16" ht="30">
      <c r="A52" s="3" t="s">
        <v>62</v>
      </c>
      <c r="B52" s="3" t="s">
        <v>63</v>
      </c>
      <c r="C52" s="9">
        <v>9985.857</v>
      </c>
      <c r="D52" s="3" t="s">
        <v>40</v>
      </c>
      <c r="E52" s="3">
        <v>3.34</v>
      </c>
      <c r="F52" s="3">
        <v>4.47</v>
      </c>
      <c r="G52" s="3" t="s">
        <v>40</v>
      </c>
      <c r="H52" s="8">
        <v>3.0000000000000001E-3</v>
      </c>
      <c r="I52" s="4">
        <v>2E-3</v>
      </c>
      <c r="J52" s="4">
        <v>3.0000000000000001E-3</v>
      </c>
      <c r="K52" s="4" t="s">
        <v>65</v>
      </c>
      <c r="L52" s="4" t="s">
        <v>55</v>
      </c>
      <c r="M52" s="11">
        <f t="shared" si="3"/>
        <v>29.957571000000002</v>
      </c>
      <c r="N52" s="11">
        <f t="shared" si="4"/>
        <v>2.6511124778761064E-4</v>
      </c>
      <c r="O52" s="6">
        <f t="shared" si="5"/>
        <v>1.7674083185840707E-4</v>
      </c>
      <c r="P52" s="6">
        <f t="shared" si="6"/>
        <v>2.6511124778761064E-4</v>
      </c>
    </row>
    <row r="53" spans="1:16" ht="30">
      <c r="A53" s="3" t="s">
        <v>62</v>
      </c>
      <c r="B53" s="3" t="s">
        <v>63</v>
      </c>
      <c r="C53" s="9">
        <v>9985.857</v>
      </c>
      <c r="D53" s="3" t="s">
        <v>40</v>
      </c>
      <c r="E53" s="3">
        <v>3.34</v>
      </c>
      <c r="F53" s="3">
        <v>4.47</v>
      </c>
      <c r="G53" s="3" t="s">
        <v>40</v>
      </c>
      <c r="H53" s="8">
        <v>0.01</v>
      </c>
      <c r="I53" s="4">
        <v>4.0000000000000001E-3</v>
      </c>
      <c r="J53" s="4">
        <v>0.01</v>
      </c>
      <c r="K53" s="4" t="s">
        <v>66</v>
      </c>
      <c r="L53" s="4" t="s">
        <v>55</v>
      </c>
      <c r="M53" s="11">
        <f t="shared" si="3"/>
        <v>99.85857</v>
      </c>
      <c r="N53" s="11">
        <f t="shared" si="4"/>
        <v>8.8370415929203542E-4</v>
      </c>
      <c r="O53" s="6">
        <f t="shared" si="5"/>
        <v>3.5348166371681415E-4</v>
      </c>
      <c r="P53" s="6">
        <f t="shared" si="6"/>
        <v>8.8370415929203542E-4</v>
      </c>
    </row>
    <row r="54" spans="1:16" ht="30">
      <c r="A54" s="3" t="s">
        <v>62</v>
      </c>
      <c r="B54" s="3" t="s">
        <v>63</v>
      </c>
      <c r="C54" s="9">
        <v>9985.857</v>
      </c>
      <c r="D54" s="3" t="s">
        <v>40</v>
      </c>
      <c r="E54" s="3">
        <v>3.34</v>
      </c>
      <c r="F54" s="3">
        <v>4.47</v>
      </c>
      <c r="G54" s="3" t="s">
        <v>40</v>
      </c>
      <c r="H54" s="8">
        <v>0.05</v>
      </c>
      <c r="I54" s="4">
        <v>0.02</v>
      </c>
      <c r="J54" s="4">
        <v>0.05</v>
      </c>
      <c r="K54" s="4" t="s">
        <v>67</v>
      </c>
      <c r="L54" s="4" t="s">
        <v>55</v>
      </c>
      <c r="M54" s="11">
        <f t="shared" si="3"/>
        <v>499.29285000000004</v>
      </c>
      <c r="N54" s="11">
        <f t="shared" si="4"/>
        <v>4.4185207964601778E-3</v>
      </c>
      <c r="O54" s="6">
        <f t="shared" si="5"/>
        <v>1.7674083185840708E-3</v>
      </c>
      <c r="P54" s="6">
        <f t="shared" si="6"/>
        <v>4.4185207964601778E-3</v>
      </c>
    </row>
    <row r="55" spans="1:16" ht="30">
      <c r="A55" s="3" t="s">
        <v>62</v>
      </c>
      <c r="B55" s="3" t="s">
        <v>63</v>
      </c>
      <c r="C55" s="9">
        <v>9985.857</v>
      </c>
      <c r="D55" s="3" t="s">
        <v>40</v>
      </c>
      <c r="E55" s="3">
        <v>3.34</v>
      </c>
      <c r="F55" s="3">
        <v>4.47</v>
      </c>
      <c r="G55" s="3" t="s">
        <v>40</v>
      </c>
      <c r="H55" s="8">
        <v>4.0000000000000001E-3</v>
      </c>
      <c r="I55" s="4">
        <v>2E-3</v>
      </c>
      <c r="J55" s="4">
        <v>6.0000000000000001E-3</v>
      </c>
      <c r="K55" s="4" t="s">
        <v>68</v>
      </c>
      <c r="L55" s="4" t="s">
        <v>55</v>
      </c>
      <c r="M55" s="11">
        <f t="shared" si="3"/>
        <v>39.943427999999997</v>
      </c>
      <c r="N55" s="11">
        <f t="shared" si="4"/>
        <v>3.5348166371681415E-4</v>
      </c>
      <c r="O55" s="6">
        <f t="shared" si="5"/>
        <v>1.7674083185840707E-4</v>
      </c>
      <c r="P55" s="6">
        <f t="shared" si="6"/>
        <v>5.3022249557522127E-4</v>
      </c>
    </row>
    <row r="56" spans="1:16" ht="30">
      <c r="A56" s="3" t="s">
        <v>62</v>
      </c>
      <c r="B56" s="3" t="s">
        <v>63</v>
      </c>
      <c r="C56" s="9">
        <v>9985.857</v>
      </c>
      <c r="D56" s="3" t="s">
        <v>40</v>
      </c>
      <c r="E56" s="3">
        <v>3.34</v>
      </c>
      <c r="F56" s="3">
        <v>4.47</v>
      </c>
      <c r="G56" s="3" t="s">
        <v>40</v>
      </c>
      <c r="H56" s="8">
        <v>2E-3</v>
      </c>
      <c r="I56" s="4">
        <v>1.5E-3</v>
      </c>
      <c r="J56" s="4">
        <v>3.0000000000000001E-3</v>
      </c>
      <c r="K56" s="4" t="s">
        <v>68</v>
      </c>
      <c r="L56" s="4" t="s">
        <v>55</v>
      </c>
      <c r="M56" s="11">
        <f t="shared" si="3"/>
        <v>19.971713999999999</v>
      </c>
      <c r="N56" s="11">
        <f t="shared" si="4"/>
        <v>1.7674083185840707E-4</v>
      </c>
      <c r="O56" s="6">
        <f t="shared" si="5"/>
        <v>1.3255562389380532E-4</v>
      </c>
      <c r="P56" s="6">
        <f t="shared" si="6"/>
        <v>2.6511124778761064E-4</v>
      </c>
    </row>
    <row r="57" spans="1:16" ht="30">
      <c r="A57" s="3" t="s">
        <v>62</v>
      </c>
      <c r="B57" s="3" t="s">
        <v>63</v>
      </c>
      <c r="C57" s="9">
        <v>9985.857</v>
      </c>
      <c r="D57" s="3" t="s">
        <v>40</v>
      </c>
      <c r="E57" s="3">
        <v>3.34</v>
      </c>
      <c r="F57" s="3">
        <v>4.47</v>
      </c>
      <c r="G57" s="3" t="s">
        <v>40</v>
      </c>
      <c r="H57" s="8">
        <v>4.0000000000000001E-3</v>
      </c>
      <c r="I57" s="6"/>
      <c r="J57" s="6"/>
      <c r="K57" s="4" t="s">
        <v>69</v>
      </c>
      <c r="L57" s="4" t="s">
        <v>55</v>
      </c>
      <c r="M57" s="11">
        <f t="shared" si="3"/>
        <v>39.943427999999997</v>
      </c>
      <c r="N57" s="11">
        <f t="shared" si="4"/>
        <v>3.5348166371681415E-4</v>
      </c>
      <c r="O57" s="6"/>
      <c r="P57" s="6"/>
    </row>
    <row r="58" spans="1:16" ht="30">
      <c r="A58" s="3" t="s">
        <v>38</v>
      </c>
      <c r="B58" s="3" t="s">
        <v>73</v>
      </c>
      <c r="C58" s="9">
        <v>53683.898000000001</v>
      </c>
      <c r="D58" s="3" t="s">
        <v>40</v>
      </c>
      <c r="E58" s="3">
        <v>1.98</v>
      </c>
      <c r="F58" s="3">
        <v>2.0099999999999998</v>
      </c>
      <c r="G58" s="3" t="s">
        <v>136</v>
      </c>
      <c r="H58" s="8">
        <v>0.19500000000000001</v>
      </c>
      <c r="I58" s="6"/>
      <c r="J58" s="6"/>
      <c r="K58" s="4" t="s">
        <v>70</v>
      </c>
      <c r="L58" s="4" t="s">
        <v>54</v>
      </c>
      <c r="M58" s="11">
        <f t="shared" si="3"/>
        <v>10468.360110000001</v>
      </c>
      <c r="N58" s="11">
        <f t="shared" si="4"/>
        <v>3.4894533700000232</v>
      </c>
      <c r="O58" s="6"/>
      <c r="P58" s="6"/>
    </row>
    <row r="59" spans="1:16" ht="60">
      <c r="A59" s="3" t="s">
        <v>71</v>
      </c>
      <c r="B59" s="3" t="s">
        <v>73</v>
      </c>
      <c r="C59" s="9">
        <v>68314.264999999999</v>
      </c>
      <c r="D59" s="3" t="s">
        <v>40</v>
      </c>
      <c r="E59" s="3">
        <v>2.0099999999999998</v>
      </c>
      <c r="F59" s="3">
        <v>3.01</v>
      </c>
      <c r="G59" s="3" t="s">
        <v>137</v>
      </c>
      <c r="H59" s="8">
        <v>0.02</v>
      </c>
      <c r="I59" s="6"/>
      <c r="J59" s="6"/>
      <c r="K59" s="4" t="s">
        <v>70</v>
      </c>
      <c r="L59" s="4" t="s">
        <v>54</v>
      </c>
      <c r="M59" s="11">
        <f t="shared" si="3"/>
        <v>1366.2853</v>
      </c>
      <c r="N59" s="11">
        <f t="shared" si="4"/>
        <v>1.3662853000000001E-2</v>
      </c>
      <c r="O59" s="6"/>
      <c r="P59" s="6"/>
    </row>
    <row r="60" spans="1:16" ht="30">
      <c r="A60" s="3" t="s">
        <v>72</v>
      </c>
      <c r="B60" s="3" t="s">
        <v>73</v>
      </c>
      <c r="C60" s="9">
        <v>74023.941000000006</v>
      </c>
      <c r="D60" s="3" t="s">
        <v>40</v>
      </c>
      <c r="E60" s="3">
        <v>3.52</v>
      </c>
      <c r="F60" s="3">
        <v>4.47</v>
      </c>
      <c r="G60" s="3" t="s">
        <v>40</v>
      </c>
      <c r="H60" s="8">
        <v>0.13</v>
      </c>
      <c r="I60" s="6"/>
      <c r="J60" s="6"/>
      <c r="K60" s="4" t="s">
        <v>70</v>
      </c>
      <c r="L60" s="4" t="s">
        <v>54</v>
      </c>
      <c r="M60" s="11">
        <f t="shared" si="3"/>
        <v>9623.1123300000017</v>
      </c>
      <c r="N60" s="11">
        <f t="shared" si="4"/>
        <v>0.10129591926315794</v>
      </c>
      <c r="O60" s="6"/>
      <c r="P60" s="6"/>
    </row>
    <row r="61" spans="1:16" ht="30">
      <c r="A61" s="3" t="s">
        <v>38</v>
      </c>
      <c r="B61" s="3" t="s">
        <v>73</v>
      </c>
      <c r="C61" s="9">
        <v>53683.898000000001</v>
      </c>
      <c r="D61" s="3" t="s">
        <v>40</v>
      </c>
      <c r="E61" s="3">
        <v>1.98</v>
      </c>
      <c r="F61" s="3">
        <v>2.0099999999999998</v>
      </c>
      <c r="G61" s="3" t="s">
        <v>136</v>
      </c>
      <c r="H61" s="8">
        <v>4.2000000000000003E-2</v>
      </c>
      <c r="I61" s="6"/>
      <c r="J61" s="6"/>
      <c r="K61" s="4" t="s">
        <v>75</v>
      </c>
      <c r="L61" s="4" t="s">
        <v>54</v>
      </c>
      <c r="M61" s="11">
        <f t="shared" si="3"/>
        <v>2254.723716</v>
      </c>
      <c r="N61" s="11">
        <f t="shared" si="4"/>
        <v>0.75157457200000488</v>
      </c>
      <c r="O61" s="6"/>
      <c r="P61" s="6"/>
    </row>
    <row r="62" spans="1:16" ht="60">
      <c r="A62" s="3" t="s">
        <v>71</v>
      </c>
      <c r="B62" s="3" t="s">
        <v>73</v>
      </c>
      <c r="C62" s="9">
        <v>68314.264999999999</v>
      </c>
      <c r="D62" s="3" t="s">
        <v>40</v>
      </c>
      <c r="E62" s="3">
        <v>2.0099999999999998</v>
      </c>
      <c r="F62" s="3">
        <v>3.01</v>
      </c>
      <c r="G62" s="3" t="s">
        <v>137</v>
      </c>
      <c r="H62" s="8">
        <v>0.08</v>
      </c>
      <c r="I62" s="6"/>
      <c r="J62" s="6"/>
      <c r="K62" s="4" t="s">
        <v>75</v>
      </c>
      <c r="L62" s="4" t="s">
        <v>54</v>
      </c>
      <c r="M62" s="11">
        <f t="shared" si="3"/>
        <v>5465.1412</v>
      </c>
      <c r="N62" s="11">
        <f t="shared" si="4"/>
        <v>5.4651412000000003E-2</v>
      </c>
      <c r="O62" s="6"/>
      <c r="P62" s="6"/>
    </row>
    <row r="63" spans="1:16" ht="30">
      <c r="A63" s="3" t="s">
        <v>78</v>
      </c>
      <c r="B63" s="3" t="s">
        <v>74</v>
      </c>
      <c r="C63" s="9">
        <v>10670.137000000001</v>
      </c>
      <c r="D63" s="9" t="s">
        <v>77</v>
      </c>
      <c r="E63" s="3">
        <v>3.15</v>
      </c>
      <c r="F63" s="3">
        <v>3.75</v>
      </c>
      <c r="G63" s="3" t="s">
        <v>77</v>
      </c>
      <c r="H63" s="8">
        <v>0.06</v>
      </c>
      <c r="I63" s="6"/>
      <c r="J63" s="6"/>
      <c r="K63" s="4" t="s">
        <v>76</v>
      </c>
      <c r="L63" s="4" t="s">
        <v>54</v>
      </c>
      <c r="M63" s="11">
        <f t="shared" si="3"/>
        <v>640.20821999999998</v>
      </c>
      <c r="N63" s="11">
        <f t="shared" si="4"/>
        <v>1.0670136999999998E-2</v>
      </c>
      <c r="O63" s="6"/>
      <c r="P63" s="6"/>
    </row>
    <row r="64" spans="1:16" ht="30">
      <c r="A64" s="3" t="s">
        <v>78</v>
      </c>
      <c r="B64" s="3" t="s">
        <v>74</v>
      </c>
      <c r="C64" s="9">
        <v>10670.137000000001</v>
      </c>
      <c r="D64" s="9" t="s">
        <v>77</v>
      </c>
      <c r="E64" s="3">
        <v>3.75</v>
      </c>
      <c r="F64" s="3">
        <v>4.47</v>
      </c>
      <c r="G64" s="3" t="s">
        <v>77</v>
      </c>
      <c r="H64" s="8">
        <v>2.8000000000000001E-2</v>
      </c>
      <c r="I64" s="6"/>
      <c r="J64" s="6"/>
      <c r="K64" s="4" t="s">
        <v>76</v>
      </c>
      <c r="L64" s="4" t="s">
        <v>54</v>
      </c>
      <c r="M64" s="11">
        <f t="shared" si="3"/>
        <v>298.76383600000003</v>
      </c>
      <c r="N64" s="11">
        <f t="shared" si="4"/>
        <v>4.1494977222222241E-3</v>
      </c>
      <c r="O64" s="6"/>
      <c r="P64" s="6"/>
    </row>
    <row r="65" spans="1:16" ht="30">
      <c r="A65" s="3" t="s">
        <v>78</v>
      </c>
      <c r="B65" s="3" t="s">
        <v>74</v>
      </c>
      <c r="C65" s="9">
        <v>10670.137000000001</v>
      </c>
      <c r="D65" s="9" t="s">
        <v>77</v>
      </c>
      <c r="E65" s="3">
        <v>3.15</v>
      </c>
      <c r="F65" s="3">
        <v>3.75</v>
      </c>
      <c r="G65" s="3" t="s">
        <v>77</v>
      </c>
      <c r="H65" s="8">
        <v>1.2E-2</v>
      </c>
      <c r="I65" s="6"/>
      <c r="J65" s="6"/>
      <c r="K65" s="4" t="s">
        <v>79</v>
      </c>
      <c r="L65" s="4" t="s">
        <v>54</v>
      </c>
      <c r="M65" s="11">
        <f t="shared" si="3"/>
        <v>128.04164400000002</v>
      </c>
      <c r="N65" s="11">
        <f t="shared" si="4"/>
        <v>2.1340273999999998E-3</v>
      </c>
      <c r="O65" s="6"/>
      <c r="P65" s="6"/>
    </row>
    <row r="66" spans="1:16" ht="30">
      <c r="A66" s="3" t="s">
        <v>78</v>
      </c>
      <c r="B66" s="3" t="s">
        <v>74</v>
      </c>
      <c r="C66" s="9">
        <v>10670.137000000001</v>
      </c>
      <c r="D66" s="9" t="s">
        <v>77</v>
      </c>
      <c r="E66" s="3">
        <v>3.75</v>
      </c>
      <c r="F66" s="3">
        <v>4.47</v>
      </c>
      <c r="G66" s="3" t="s">
        <v>77</v>
      </c>
      <c r="H66" s="8">
        <v>3.3000000000000002E-2</v>
      </c>
      <c r="I66" s="6"/>
      <c r="J66" s="6"/>
      <c r="K66" s="4" t="s">
        <v>79</v>
      </c>
      <c r="L66" s="4" t="s">
        <v>54</v>
      </c>
      <c r="M66" s="11">
        <f t="shared" si="3"/>
        <v>352.11452100000002</v>
      </c>
      <c r="N66" s="11">
        <f t="shared" si="4"/>
        <v>4.8904794583333354E-3</v>
      </c>
      <c r="O66" s="6"/>
      <c r="P66" s="6"/>
    </row>
    <row r="67" spans="1:16" ht="30">
      <c r="A67" s="3" t="s">
        <v>80</v>
      </c>
      <c r="B67" s="3" t="s">
        <v>43</v>
      </c>
      <c r="C67" s="9">
        <v>16757.227999999999</v>
      </c>
      <c r="D67" s="9" t="s">
        <v>40</v>
      </c>
      <c r="E67" s="3">
        <v>3.49</v>
      </c>
      <c r="F67" s="3">
        <v>3.6</v>
      </c>
      <c r="G67" s="3" t="s">
        <v>40</v>
      </c>
      <c r="H67" s="8">
        <v>0.12</v>
      </c>
      <c r="I67" s="6"/>
      <c r="J67" s="6"/>
      <c r="K67" s="4" t="s">
        <v>81</v>
      </c>
      <c r="L67" s="4" t="s">
        <v>86</v>
      </c>
      <c r="M67" s="11">
        <f t="shared" si="3"/>
        <v>2010.8673599999997</v>
      </c>
      <c r="N67" s="11">
        <f t="shared" si="4"/>
        <v>0.18280612363636381</v>
      </c>
      <c r="O67" s="6"/>
      <c r="P67" s="6"/>
    </row>
    <row r="68" spans="1:16" ht="30">
      <c r="A68" s="3" t="s">
        <v>82</v>
      </c>
      <c r="B68" s="3" t="s">
        <v>9</v>
      </c>
      <c r="C68" s="9">
        <v>132825.02100000001</v>
      </c>
      <c r="D68" s="9" t="s">
        <v>40</v>
      </c>
      <c r="E68" s="3">
        <v>3.44</v>
      </c>
      <c r="F68" s="3">
        <v>3.47</v>
      </c>
      <c r="G68" s="3" t="s">
        <v>40</v>
      </c>
      <c r="H68" s="8">
        <v>8.6999999999999994E-2</v>
      </c>
      <c r="I68" s="6"/>
      <c r="J68" s="6"/>
      <c r="K68" s="4" t="s">
        <v>81</v>
      </c>
      <c r="L68" s="4" t="s">
        <v>86</v>
      </c>
      <c r="M68" s="11">
        <f t="shared" si="3"/>
        <v>11555.776827</v>
      </c>
      <c r="N68" s="11">
        <f t="shared" si="4"/>
        <v>3.8519256089999678</v>
      </c>
      <c r="O68" s="6"/>
      <c r="P68" s="6"/>
    </row>
    <row r="69" spans="1:16" ht="30">
      <c r="A69" s="3" t="s">
        <v>83</v>
      </c>
      <c r="B69" s="3" t="s">
        <v>41</v>
      </c>
      <c r="C69" s="9">
        <v>44874.45</v>
      </c>
      <c r="D69" s="9" t="s">
        <v>40</v>
      </c>
      <c r="E69" s="3">
        <v>3.68</v>
      </c>
      <c r="F69" s="3">
        <v>3.7</v>
      </c>
      <c r="G69" s="3" t="s">
        <v>40</v>
      </c>
      <c r="H69" s="8">
        <v>0.29899999999999999</v>
      </c>
      <c r="I69" s="6"/>
      <c r="J69" s="6"/>
      <c r="K69" s="4" t="s">
        <v>81</v>
      </c>
      <c r="L69" s="4" t="s">
        <v>86</v>
      </c>
      <c r="M69" s="11">
        <f t="shared" si="3"/>
        <v>13417.460549999998</v>
      </c>
      <c r="N69" s="11">
        <f t="shared" si="4"/>
        <v>6.7087302749999926</v>
      </c>
      <c r="O69" s="6"/>
      <c r="P69" s="6"/>
    </row>
    <row r="70" spans="1:16" ht="30">
      <c r="A70" s="3" t="s">
        <v>84</v>
      </c>
      <c r="B70" s="3" t="s">
        <v>9</v>
      </c>
      <c r="C70" s="9">
        <v>24055.955000000002</v>
      </c>
      <c r="D70" s="9" t="s">
        <v>40</v>
      </c>
      <c r="E70" s="3">
        <v>3.48</v>
      </c>
      <c r="F70" s="3">
        <v>3.57</v>
      </c>
      <c r="G70" s="3" t="s">
        <v>40</v>
      </c>
      <c r="H70" s="8">
        <v>0.2</v>
      </c>
      <c r="I70" s="6"/>
      <c r="J70" s="6"/>
      <c r="K70" s="4" t="s">
        <v>81</v>
      </c>
      <c r="L70" s="4" t="s">
        <v>86</v>
      </c>
      <c r="M70" s="11">
        <f t="shared" si="3"/>
        <v>4811.1910000000007</v>
      </c>
      <c r="N70" s="11">
        <f t="shared" si="4"/>
        <v>0.53457677777777868</v>
      </c>
      <c r="O70" s="6"/>
      <c r="P70" s="6"/>
    </row>
    <row r="71" spans="1:16" ht="30">
      <c r="A71" s="3" t="s">
        <v>85</v>
      </c>
      <c r="B71" s="3" t="s">
        <v>43</v>
      </c>
      <c r="C71" s="9">
        <v>49894.249000000003</v>
      </c>
      <c r="D71" s="9" t="s">
        <v>40</v>
      </c>
      <c r="E71" s="3">
        <v>3.44</v>
      </c>
      <c r="F71" s="3">
        <v>3.49</v>
      </c>
      <c r="G71" s="3" t="s">
        <v>40</v>
      </c>
      <c r="H71" s="8">
        <v>0.122</v>
      </c>
      <c r="I71" s="4">
        <v>0.108</v>
      </c>
      <c r="J71" s="4">
        <v>0.13600000000000001</v>
      </c>
      <c r="K71" s="4" t="s">
        <v>81</v>
      </c>
      <c r="L71" s="4" t="s">
        <v>86</v>
      </c>
      <c r="M71" s="11">
        <f t="shared" si="3"/>
        <v>6087.0983780000006</v>
      </c>
      <c r="N71" s="11">
        <f t="shared" si="4"/>
        <v>1.2174196755999935</v>
      </c>
      <c r="O71" s="6">
        <f t="shared" si="5"/>
        <v>1.0777157783999942</v>
      </c>
      <c r="P71" s="6">
        <f t="shared" si="6"/>
        <v>1.3571235727999931</v>
      </c>
    </row>
    <row r="72" spans="1:16" ht="30">
      <c r="A72" s="3" t="s">
        <v>87</v>
      </c>
      <c r="B72" s="3" t="s">
        <v>41</v>
      </c>
      <c r="C72" s="9">
        <v>6943.5129999999999</v>
      </c>
      <c r="D72" s="9" t="s">
        <v>40</v>
      </c>
      <c r="E72" s="3">
        <v>3.42</v>
      </c>
      <c r="F72" s="3">
        <v>3.55</v>
      </c>
      <c r="G72" s="3" t="s">
        <v>40</v>
      </c>
      <c r="H72" s="8">
        <v>5.5999999999999999E-3</v>
      </c>
      <c r="I72" s="6"/>
      <c r="J72" s="6"/>
      <c r="K72" s="4" t="s">
        <v>88</v>
      </c>
      <c r="L72" s="4" t="s">
        <v>86</v>
      </c>
      <c r="M72" s="11">
        <f t="shared" si="3"/>
        <v>38.883672799999999</v>
      </c>
      <c r="N72" s="11">
        <f t="shared" si="4"/>
        <v>2.9910517538461563E-3</v>
      </c>
      <c r="O72" s="6"/>
      <c r="P72" s="6"/>
    </row>
    <row r="73" spans="1:16" ht="30">
      <c r="A73" s="3" t="s">
        <v>85</v>
      </c>
      <c r="B73" s="3" t="s">
        <v>43</v>
      </c>
      <c r="C73" s="9">
        <v>49894.249000000003</v>
      </c>
      <c r="D73" s="9" t="s">
        <v>40</v>
      </c>
      <c r="E73" s="3">
        <v>3.44</v>
      </c>
      <c r="F73" s="3">
        <v>3.49</v>
      </c>
      <c r="G73" s="3" t="s">
        <v>40</v>
      </c>
      <c r="H73" s="8">
        <v>9.7000000000000003E-3</v>
      </c>
      <c r="I73" s="6"/>
      <c r="J73" s="6"/>
      <c r="K73" s="4" t="s">
        <v>88</v>
      </c>
      <c r="L73" s="4" t="s">
        <v>86</v>
      </c>
      <c r="M73" s="11">
        <f t="shared" si="3"/>
        <v>483.97421530000003</v>
      </c>
      <c r="N73" s="11">
        <f t="shared" si="4"/>
        <v>9.6794843059999497E-2</v>
      </c>
      <c r="O73" s="6"/>
      <c r="P73" s="6"/>
    </row>
    <row r="74" spans="1:16" ht="30">
      <c r="A74" s="3" t="s">
        <v>89</v>
      </c>
      <c r="B74" s="3" t="s">
        <v>41</v>
      </c>
      <c r="C74" s="9">
        <v>74723.732999999993</v>
      </c>
      <c r="D74" s="9" t="s">
        <v>40</v>
      </c>
      <c r="E74" s="3">
        <v>3.62</v>
      </c>
      <c r="F74" s="3">
        <v>3.64</v>
      </c>
      <c r="G74" s="3" t="s">
        <v>40</v>
      </c>
      <c r="H74" s="8">
        <v>3.0000000000000001E-3</v>
      </c>
      <c r="I74" s="6"/>
      <c r="J74" s="6"/>
      <c r="K74" s="4" t="s">
        <v>90</v>
      </c>
      <c r="L74" s="4" t="s">
        <v>86</v>
      </c>
      <c r="M74" s="11">
        <f t="shared" si="3"/>
        <v>224.17119899999997</v>
      </c>
      <c r="N74" s="11">
        <f t="shared" si="4"/>
        <v>0.11208559949999988</v>
      </c>
      <c r="O74" s="6"/>
      <c r="P74" s="6"/>
    </row>
    <row r="75" spans="1:16" ht="30">
      <c r="A75" s="3" t="s">
        <v>91</v>
      </c>
      <c r="B75" s="3" t="s">
        <v>9</v>
      </c>
      <c r="C75" s="9">
        <v>39713.315999999999</v>
      </c>
      <c r="D75" s="9" t="s">
        <v>40</v>
      </c>
      <c r="E75" s="3">
        <v>3.36</v>
      </c>
      <c r="F75" s="3">
        <v>3.47</v>
      </c>
      <c r="G75" s="3" t="s">
        <v>40</v>
      </c>
      <c r="H75" s="8">
        <v>4.4999999999999997E-3</v>
      </c>
      <c r="I75" s="4">
        <v>1E-3</v>
      </c>
      <c r="J75" s="4">
        <v>8.0000000000000002E-3</v>
      </c>
      <c r="K75" s="4" t="s">
        <v>110</v>
      </c>
      <c r="L75" s="4" t="s">
        <v>86</v>
      </c>
      <c r="M75" s="11">
        <f t="shared" si="3"/>
        <v>178.70992199999998</v>
      </c>
      <c r="N75" s="11">
        <f t="shared" si="4"/>
        <v>1.6246356545454498E-2</v>
      </c>
      <c r="O75" s="6">
        <f t="shared" si="5"/>
        <v>3.6103014545454436E-3</v>
      </c>
      <c r="P75" s="6">
        <f t="shared" si="6"/>
        <v>2.8882411636363549E-2</v>
      </c>
    </row>
    <row r="76" spans="1:16" ht="30">
      <c r="A76" s="3" t="s">
        <v>92</v>
      </c>
      <c r="B76" s="3" t="s">
        <v>9</v>
      </c>
      <c r="C76" s="9">
        <v>41170.197</v>
      </c>
      <c r="D76" s="9" t="s">
        <v>40</v>
      </c>
      <c r="E76" s="3">
        <v>2.76</v>
      </c>
      <c r="F76" s="3">
        <v>3.18</v>
      </c>
      <c r="G76" s="3" t="s">
        <v>40</v>
      </c>
      <c r="H76" s="8">
        <v>3.5000000000000001E-3</v>
      </c>
      <c r="I76" s="6"/>
      <c r="J76" s="6"/>
      <c r="K76" s="4" t="s">
        <v>110</v>
      </c>
      <c r="L76" s="4" t="s">
        <v>86</v>
      </c>
      <c r="M76" s="11">
        <f t="shared" si="3"/>
        <v>144.09568949999999</v>
      </c>
      <c r="N76" s="11">
        <f t="shared" si="4"/>
        <v>3.4308497499999971E-3</v>
      </c>
      <c r="O76" s="6"/>
      <c r="P76" s="6"/>
    </row>
    <row r="77" spans="1:16" ht="30">
      <c r="A77" s="3" t="s">
        <v>93</v>
      </c>
      <c r="B77" s="3" t="s">
        <v>9</v>
      </c>
      <c r="C77" s="9">
        <v>39713.315999999999</v>
      </c>
      <c r="D77" s="9" t="s">
        <v>40</v>
      </c>
      <c r="E77" s="3">
        <v>3.36</v>
      </c>
      <c r="F77" s="3">
        <v>3.47</v>
      </c>
      <c r="G77" s="3" t="s">
        <v>40</v>
      </c>
      <c r="H77" s="8">
        <v>0.02</v>
      </c>
      <c r="I77" s="4">
        <v>1.2999999999999999E-2</v>
      </c>
      <c r="J77" s="4">
        <v>2.7E-2</v>
      </c>
      <c r="K77" s="4" t="s">
        <v>110</v>
      </c>
      <c r="L77" s="4" t="s">
        <v>86</v>
      </c>
      <c r="M77" s="11">
        <f t="shared" si="3"/>
        <v>794.26631999999995</v>
      </c>
      <c r="N77" s="11">
        <f t="shared" si="4"/>
        <v>7.2206029090908883E-2</v>
      </c>
      <c r="O77" s="6">
        <f t="shared" si="5"/>
        <v>4.6933918909090773E-2</v>
      </c>
      <c r="P77" s="6">
        <f t="shared" si="6"/>
        <v>9.7478139272726985E-2</v>
      </c>
    </row>
    <row r="78" spans="1:16" ht="30">
      <c r="A78" s="3" t="s">
        <v>94</v>
      </c>
      <c r="B78" s="3" t="s">
        <v>9</v>
      </c>
      <c r="C78" s="9">
        <v>41170.197</v>
      </c>
      <c r="D78" s="9" t="s">
        <v>40</v>
      </c>
      <c r="E78" s="3">
        <v>2.76</v>
      </c>
      <c r="F78" s="3">
        <v>3.18</v>
      </c>
      <c r="G78" s="3" t="s">
        <v>40</v>
      </c>
      <c r="H78" s="8">
        <v>4.4999999999999997E-3</v>
      </c>
      <c r="I78" s="4">
        <v>3.0000000000000001E-3</v>
      </c>
      <c r="J78" s="4">
        <v>6.0000000000000001E-3</v>
      </c>
      <c r="K78" s="4" t="s">
        <v>110</v>
      </c>
      <c r="L78" s="4" t="s">
        <v>86</v>
      </c>
      <c r="M78" s="11">
        <f t="shared" si="3"/>
        <v>185.26588649999999</v>
      </c>
      <c r="N78" s="11">
        <f t="shared" si="4"/>
        <v>4.4110925357142812E-3</v>
      </c>
      <c r="O78" s="6">
        <f t="shared" si="5"/>
        <v>2.9407283571428549E-3</v>
      </c>
      <c r="P78" s="6">
        <f t="shared" si="6"/>
        <v>5.8814567142857098E-3</v>
      </c>
    </row>
    <row r="79" spans="1:16" ht="30">
      <c r="A79" s="3" t="s">
        <v>95</v>
      </c>
      <c r="B79" s="3" t="s">
        <v>9</v>
      </c>
      <c r="C79" s="9">
        <v>41170.197</v>
      </c>
      <c r="D79" s="9" t="s">
        <v>40</v>
      </c>
      <c r="E79" s="3">
        <v>2.76</v>
      </c>
      <c r="F79" s="3">
        <v>3.18</v>
      </c>
      <c r="G79" s="3" t="s">
        <v>40</v>
      </c>
      <c r="H79" s="8">
        <v>8.0000000000000002E-3</v>
      </c>
      <c r="I79" s="4">
        <v>1E-3</v>
      </c>
      <c r="J79" s="4">
        <v>1.4999999999999999E-2</v>
      </c>
      <c r="K79" s="4" t="s">
        <v>110</v>
      </c>
      <c r="L79" s="4" t="s">
        <v>86</v>
      </c>
      <c r="M79" s="11">
        <f t="shared" si="3"/>
        <v>329.36157600000001</v>
      </c>
      <c r="N79" s="11">
        <f t="shared" si="4"/>
        <v>7.8419422857142779E-3</v>
      </c>
      <c r="O79" s="6">
        <f t="shared" si="5"/>
        <v>9.8024278571428474E-4</v>
      </c>
      <c r="P79" s="6">
        <f t="shared" si="6"/>
        <v>1.4703641785714271E-2</v>
      </c>
    </row>
    <row r="80" spans="1:16" ht="60">
      <c r="A80" s="3" t="s">
        <v>98</v>
      </c>
      <c r="B80" s="3" t="s">
        <v>24</v>
      </c>
      <c r="C80" s="9">
        <v>68314.264999999999</v>
      </c>
      <c r="D80" s="9" t="s">
        <v>40</v>
      </c>
      <c r="E80" s="3">
        <v>2.0099999999999998</v>
      </c>
      <c r="F80" s="3">
        <v>3.01</v>
      </c>
      <c r="G80" s="3" t="s">
        <v>137</v>
      </c>
      <c r="H80" s="8">
        <f>(I80+J80)/2</f>
        <v>5.6500000000000002E-2</v>
      </c>
      <c r="I80" s="4">
        <v>1.7000000000000001E-2</v>
      </c>
      <c r="J80" s="4">
        <v>9.6000000000000002E-2</v>
      </c>
      <c r="K80" s="4" t="s">
        <v>110</v>
      </c>
      <c r="L80" s="4" t="s">
        <v>86</v>
      </c>
      <c r="M80" s="11">
        <f t="shared" si="3"/>
        <v>3859.7559725000001</v>
      </c>
      <c r="N80" s="11">
        <f t="shared" si="4"/>
        <v>3.8597559725000001E-2</v>
      </c>
      <c r="O80" s="6">
        <f t="shared" si="5"/>
        <v>1.1613425050000001E-2</v>
      </c>
      <c r="P80" s="6">
        <f t="shared" si="6"/>
        <v>6.5581694400000001E-2</v>
      </c>
    </row>
    <row r="81" spans="1:16" ht="60">
      <c r="A81" s="3" t="s">
        <v>99</v>
      </c>
      <c r="B81" s="3" t="s">
        <v>24</v>
      </c>
      <c r="C81" s="9">
        <v>32059.519</v>
      </c>
      <c r="D81" s="9" t="s">
        <v>40</v>
      </c>
      <c r="E81" s="3">
        <v>1.86</v>
      </c>
      <c r="F81" s="3">
        <v>1.96</v>
      </c>
      <c r="G81" s="3" t="s">
        <v>137</v>
      </c>
      <c r="H81" s="8">
        <f t="shared" ref="H81:H84" si="11">(I81+J81)/2</f>
        <v>2.2499999999999999E-2</v>
      </c>
      <c r="I81" s="4">
        <v>5.0000000000000001E-3</v>
      </c>
      <c r="J81" s="4">
        <v>0.04</v>
      </c>
      <c r="K81" s="4" t="s">
        <v>110</v>
      </c>
      <c r="L81" s="4" t="s">
        <v>86</v>
      </c>
      <c r="M81" s="11">
        <f t="shared" si="3"/>
        <v>721.33917750000001</v>
      </c>
      <c r="N81" s="11">
        <f t="shared" si="4"/>
        <v>7.2133917750000096E-2</v>
      </c>
      <c r="O81" s="6">
        <f t="shared" si="5"/>
        <v>1.6029759500000022E-2</v>
      </c>
      <c r="P81" s="6">
        <f t="shared" si="6"/>
        <v>0.12823807600000017</v>
      </c>
    </row>
    <row r="82" spans="1:16" ht="30">
      <c r="A82" s="3" t="s">
        <v>100</v>
      </c>
      <c r="B82" s="3" t="s">
        <v>24</v>
      </c>
      <c r="C82" s="9">
        <v>97406.514999999999</v>
      </c>
      <c r="D82" s="9" t="s">
        <v>40</v>
      </c>
      <c r="E82" s="3">
        <v>3.45</v>
      </c>
      <c r="F82" s="3">
        <v>3.55</v>
      </c>
      <c r="G82" s="3" t="s">
        <v>40</v>
      </c>
      <c r="H82" s="8">
        <f t="shared" si="11"/>
        <v>8.0000000000000002E-3</v>
      </c>
      <c r="I82" s="4">
        <v>4.0000000000000001E-3</v>
      </c>
      <c r="J82" s="4">
        <v>1.2E-2</v>
      </c>
      <c r="K82" s="4" t="s">
        <v>110</v>
      </c>
      <c r="L82" s="4" t="s">
        <v>86</v>
      </c>
      <c r="M82" s="11">
        <f t="shared" si="3"/>
        <v>779.25211999999999</v>
      </c>
      <c r="N82" s="11">
        <f t="shared" si="4"/>
        <v>7.7925212000000271E-2</v>
      </c>
      <c r="O82" s="6">
        <f t="shared" si="5"/>
        <v>3.8962606000000136E-2</v>
      </c>
      <c r="P82" s="6">
        <f t="shared" si="6"/>
        <v>0.11688781800000041</v>
      </c>
    </row>
    <row r="83" spans="1:16" ht="30">
      <c r="A83" s="3" t="s">
        <v>101</v>
      </c>
      <c r="B83" s="3" t="s">
        <v>24</v>
      </c>
      <c r="C83" s="9">
        <v>15871.477999999999</v>
      </c>
      <c r="D83" s="9" t="s">
        <v>40</v>
      </c>
      <c r="E83" s="3">
        <v>3.55</v>
      </c>
      <c r="F83" s="3">
        <v>4.47</v>
      </c>
      <c r="G83" s="3" t="s">
        <v>40</v>
      </c>
      <c r="H83" s="8">
        <f t="shared" si="11"/>
        <v>1.6E-2</v>
      </c>
      <c r="I83" s="4">
        <v>1.2E-2</v>
      </c>
      <c r="J83" s="4">
        <v>0.02</v>
      </c>
      <c r="K83" s="4" t="s">
        <v>110</v>
      </c>
      <c r="L83" s="4" t="s">
        <v>86</v>
      </c>
      <c r="M83" s="11">
        <f t="shared" si="3"/>
        <v>253.943648</v>
      </c>
      <c r="N83" s="11">
        <f t="shared" si="4"/>
        <v>2.7602570434782608E-3</v>
      </c>
      <c r="O83" s="6">
        <f t="shared" si="5"/>
        <v>2.0701927826086955E-3</v>
      </c>
      <c r="P83" s="6">
        <f t="shared" si="6"/>
        <v>3.4503213043478261E-3</v>
      </c>
    </row>
    <row r="84" spans="1:16" ht="30">
      <c r="A84" s="3" t="s">
        <v>102</v>
      </c>
      <c r="B84" s="3" t="s">
        <v>24</v>
      </c>
      <c r="C84" s="9">
        <v>13767.071</v>
      </c>
      <c r="D84" s="9" t="s">
        <v>40</v>
      </c>
      <c r="E84" s="3">
        <v>3.33</v>
      </c>
      <c r="F84" s="3">
        <v>3.45</v>
      </c>
      <c r="G84" s="3" t="s">
        <v>40</v>
      </c>
      <c r="H84" s="8">
        <f t="shared" si="11"/>
        <v>1.7999999999999999E-2</v>
      </c>
      <c r="I84" s="4">
        <v>5.0000000000000001E-3</v>
      </c>
      <c r="J84" s="4">
        <v>3.1E-2</v>
      </c>
      <c r="K84" s="4" t="s">
        <v>110</v>
      </c>
      <c r="L84" s="4" t="s">
        <v>86</v>
      </c>
      <c r="M84" s="11">
        <f t="shared" si="3"/>
        <v>247.80727799999997</v>
      </c>
      <c r="N84" s="11">
        <f t="shared" si="4"/>
        <v>2.0650606499999981E-2</v>
      </c>
      <c r="O84" s="6">
        <f t="shared" si="5"/>
        <v>5.7362795833333291E-3</v>
      </c>
      <c r="P84" s="6">
        <f t="shared" si="6"/>
        <v>3.5564933416666639E-2</v>
      </c>
    </row>
    <row r="85" spans="1:16" ht="30">
      <c r="A85" s="3" t="s">
        <v>103</v>
      </c>
      <c r="B85" s="3" t="s">
        <v>96</v>
      </c>
      <c r="C85" s="9">
        <v>1424.5429999999999</v>
      </c>
      <c r="D85" s="9" t="s">
        <v>40</v>
      </c>
      <c r="E85" s="3">
        <v>3.61</v>
      </c>
      <c r="F85" s="3">
        <v>4.47</v>
      </c>
      <c r="G85" s="3" t="s">
        <v>40</v>
      </c>
      <c r="H85" s="8">
        <v>5.0000000000000001E-3</v>
      </c>
      <c r="I85" s="6"/>
      <c r="J85" s="6"/>
      <c r="K85" s="4" t="s">
        <v>110</v>
      </c>
      <c r="L85" s="4" t="s">
        <v>86</v>
      </c>
      <c r="M85" s="11">
        <f t="shared" si="3"/>
        <v>7.1227149999999995</v>
      </c>
      <c r="N85" s="11">
        <f t="shared" si="4"/>
        <v>8.2822267441860474E-5</v>
      </c>
      <c r="O85" s="6"/>
      <c r="P85" s="6"/>
    </row>
    <row r="86" spans="1:16" ht="30">
      <c r="A86" s="3" t="s">
        <v>104</v>
      </c>
      <c r="B86" s="3" t="s">
        <v>96</v>
      </c>
      <c r="C86" s="9">
        <v>5561.4350000000004</v>
      </c>
      <c r="D86" s="9" t="s">
        <v>40</v>
      </c>
      <c r="E86" s="3">
        <v>3.45</v>
      </c>
      <c r="F86" s="3">
        <v>3.84</v>
      </c>
      <c r="G86" s="3" t="s">
        <v>40</v>
      </c>
      <c r="H86" s="8">
        <f>(I86+J86)/2</f>
        <v>1.2E-2</v>
      </c>
      <c r="I86" s="4">
        <v>0.01</v>
      </c>
      <c r="J86" s="4">
        <v>1.4E-2</v>
      </c>
      <c r="K86" s="4" t="s">
        <v>110</v>
      </c>
      <c r="L86" s="4" t="s">
        <v>86</v>
      </c>
      <c r="M86" s="11">
        <f t="shared" si="3"/>
        <v>66.737220000000008</v>
      </c>
      <c r="N86" s="11">
        <f t="shared" si="4"/>
        <v>1.7112107692307708E-3</v>
      </c>
      <c r="O86" s="6">
        <f t="shared" si="5"/>
        <v>1.4260089743589758E-3</v>
      </c>
      <c r="P86" s="6">
        <f t="shared" si="6"/>
        <v>1.9964125641025662E-3</v>
      </c>
    </row>
    <row r="87" spans="1:16" ht="30">
      <c r="A87" s="3" t="s">
        <v>105</v>
      </c>
      <c r="B87" s="3" t="s">
        <v>97</v>
      </c>
      <c r="C87" s="9">
        <v>10699.082</v>
      </c>
      <c r="D87" s="9" t="s">
        <v>40</v>
      </c>
      <c r="E87" s="3">
        <v>3.38</v>
      </c>
      <c r="F87" s="3">
        <v>4.47</v>
      </c>
      <c r="G87" s="3" t="s">
        <v>40</v>
      </c>
      <c r="H87" s="8">
        <v>6.0000000000000001E-3</v>
      </c>
      <c r="I87" s="6"/>
      <c r="J87" s="6"/>
      <c r="K87" s="4" t="s">
        <v>110</v>
      </c>
      <c r="L87" s="4" t="s">
        <v>86</v>
      </c>
      <c r="M87" s="11">
        <f t="shared" si="3"/>
        <v>64.194491999999997</v>
      </c>
      <c r="N87" s="11">
        <f t="shared" si="4"/>
        <v>5.8894029357798173E-4</v>
      </c>
      <c r="O87" s="6"/>
      <c r="P87" s="6"/>
    </row>
    <row r="88" spans="1:16" ht="30">
      <c r="A88" s="3" t="s">
        <v>106</v>
      </c>
      <c r="B88" s="3" t="s">
        <v>9</v>
      </c>
      <c r="C88" s="9">
        <v>25249.18</v>
      </c>
      <c r="D88" s="9" t="s">
        <v>40</v>
      </c>
      <c r="E88" s="3">
        <v>3.43</v>
      </c>
      <c r="F88" s="3">
        <v>3.7</v>
      </c>
      <c r="G88" s="3" t="s">
        <v>40</v>
      </c>
      <c r="H88" s="8">
        <f>(I88+J88)/2</f>
        <v>2.4E-2</v>
      </c>
      <c r="I88" s="4">
        <v>1.4999999999999999E-2</v>
      </c>
      <c r="J88" s="4">
        <v>3.3000000000000002E-2</v>
      </c>
      <c r="K88" s="4" t="s">
        <v>110</v>
      </c>
      <c r="L88" s="4" t="s">
        <v>86</v>
      </c>
      <c r="M88" s="11">
        <f t="shared" si="3"/>
        <v>605.98032000000001</v>
      </c>
      <c r="N88" s="11">
        <f t="shared" si="4"/>
        <v>2.2443715555555556E-2</v>
      </c>
      <c r="O88" s="6">
        <f t="shared" si="5"/>
        <v>1.4027322222222222E-2</v>
      </c>
      <c r="P88" s="6">
        <f t="shared" si="6"/>
        <v>3.0860108888888887E-2</v>
      </c>
    </row>
    <row r="89" spans="1:16" ht="30">
      <c r="A89" s="3" t="s">
        <v>107</v>
      </c>
      <c r="B89" s="3" t="s">
        <v>9</v>
      </c>
      <c r="C89" s="9">
        <v>15610.618</v>
      </c>
      <c r="D89" s="9" t="s">
        <v>40</v>
      </c>
      <c r="E89" s="3">
        <v>3.47</v>
      </c>
      <c r="F89" s="3">
        <v>4.47</v>
      </c>
      <c r="G89" s="3" t="s">
        <v>40</v>
      </c>
      <c r="H89" s="8">
        <f t="shared" ref="H89:H91" si="12">(I89+J89)/2</f>
        <v>3.5000000000000001E-3</v>
      </c>
      <c r="I89" s="4">
        <v>1E-3</v>
      </c>
      <c r="J89" s="4">
        <v>6.0000000000000001E-3</v>
      </c>
      <c r="K89" s="4" t="s">
        <v>110</v>
      </c>
      <c r="L89" s="4" t="s">
        <v>86</v>
      </c>
      <c r="M89" s="11">
        <f t="shared" si="3"/>
        <v>54.637163000000001</v>
      </c>
      <c r="N89" s="11">
        <f t="shared" si="4"/>
        <v>5.4637163000000022E-4</v>
      </c>
      <c r="O89" s="6">
        <f t="shared" si="5"/>
        <v>1.5610618000000008E-4</v>
      </c>
      <c r="P89" s="6">
        <f t="shared" si="6"/>
        <v>9.3663708000000048E-4</v>
      </c>
    </row>
    <row r="90" spans="1:16" ht="30">
      <c r="A90" s="3" t="s">
        <v>108</v>
      </c>
      <c r="B90" s="3" t="s">
        <v>9</v>
      </c>
      <c r="C90" s="9">
        <v>12675.41</v>
      </c>
      <c r="D90" s="9" t="s">
        <v>40</v>
      </c>
      <c r="E90" s="3">
        <v>1.87</v>
      </c>
      <c r="F90" s="3">
        <v>2.09</v>
      </c>
      <c r="G90" s="3" t="s">
        <v>40</v>
      </c>
      <c r="H90" s="8">
        <f t="shared" si="12"/>
        <v>6.0000000000000001E-3</v>
      </c>
      <c r="I90" s="4">
        <v>5.0000000000000001E-3</v>
      </c>
      <c r="J90" s="4">
        <v>7.0000000000000001E-3</v>
      </c>
      <c r="K90" s="4" t="s">
        <v>110</v>
      </c>
      <c r="L90" s="4" t="s">
        <v>86</v>
      </c>
      <c r="M90" s="11">
        <f t="shared" si="3"/>
        <v>76.052459999999996</v>
      </c>
      <c r="N90" s="11">
        <f t="shared" si="4"/>
        <v>3.4569300000000039E-3</v>
      </c>
      <c r="O90" s="6">
        <f t="shared" si="5"/>
        <v>2.8807750000000034E-3</v>
      </c>
      <c r="P90" s="6">
        <f t="shared" si="6"/>
        <v>4.033085000000004E-3</v>
      </c>
    </row>
    <row r="91" spans="1:16" ht="30">
      <c r="A91" s="3" t="s">
        <v>109</v>
      </c>
      <c r="B91" s="3" t="s">
        <v>9</v>
      </c>
      <c r="C91" s="9">
        <v>13830.08</v>
      </c>
      <c r="D91" s="9" t="s">
        <v>40</v>
      </c>
      <c r="E91" s="3">
        <v>2.08</v>
      </c>
      <c r="F91" s="3">
        <v>2.54</v>
      </c>
      <c r="G91" s="3" t="s">
        <v>40</v>
      </c>
      <c r="H91" s="8">
        <f t="shared" si="12"/>
        <v>6.0000000000000001E-3</v>
      </c>
      <c r="I91" s="4">
        <v>5.0000000000000001E-3</v>
      </c>
      <c r="J91" s="4">
        <v>7.0000000000000001E-3</v>
      </c>
      <c r="K91" s="4" t="s">
        <v>110</v>
      </c>
      <c r="L91" s="4" t="s">
        <v>86</v>
      </c>
      <c r="M91" s="11">
        <f t="shared" si="3"/>
        <v>82.98048</v>
      </c>
      <c r="N91" s="11">
        <f t="shared" si="4"/>
        <v>1.8039234782608695E-3</v>
      </c>
      <c r="O91" s="6">
        <f t="shared" si="5"/>
        <v>1.5032695652173916E-3</v>
      </c>
      <c r="P91" s="6">
        <f t="shared" si="6"/>
        <v>2.1045773913043477E-3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Compilation_Eruption_Variation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章文博</dc:creator>
  <cp:lastModifiedBy>章 文博</cp:lastModifiedBy>
  <dcterms:created xsi:type="dcterms:W3CDTF">2024-04-21T10:23:53Z</dcterms:created>
  <dcterms:modified xsi:type="dcterms:W3CDTF">2024-08-07T09:54:17Z</dcterms:modified>
</cp:coreProperties>
</file>